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816" activeTab="0"/>
  </bookViews>
  <sheets>
    <sheet name="Rekapitulace" sheetId="1" r:id="rId1"/>
    <sheet name="SO22" sheetId="2" r:id="rId2"/>
    <sheet name="SO29" sheetId="3" r:id="rId3"/>
    <sheet name="SO54" sheetId="4" r:id="rId4"/>
    <sheet name="SO55.I" sheetId="5" r:id="rId5"/>
    <sheet name="SO56.III" sheetId="6" r:id="rId6"/>
    <sheet name="SO57.I" sheetId="7" r:id="rId7"/>
  </sheets>
  <definedNames>
    <definedName name="_xlnm.Print_Area" localSheetId="0">'Rekapitulace'!$A$1:$J$18</definedName>
    <definedName name="_xlnm.Print_Area" localSheetId="1">'SO22'!$A$1:$O$48</definedName>
    <definedName name="_xlnm.Print_Area" localSheetId="2">'SO29'!$A$1:$O$45</definedName>
    <definedName name="_xlnm.Print_Area" localSheetId="3">'SO54'!$A$1:$J$52</definedName>
    <definedName name="_xlnm.Print_Area" localSheetId="4">'SO55.I'!$A$1:$J$52</definedName>
    <definedName name="_xlnm.Print_Area" localSheetId="5">'SO56.III'!$A$1:$J$52</definedName>
    <definedName name="_xlnm.Print_Area" localSheetId="6">'SO57.I'!$A$1:$J$53</definedName>
  </definedNames>
  <calcPr fullCalcOnLoad="1"/>
</workbook>
</file>

<file path=xl/sharedStrings.xml><?xml version="1.0" encoding="utf-8"?>
<sst xmlns="http://schemas.openxmlformats.org/spreadsheetml/2006/main" count="959" uniqueCount="301">
  <si>
    <t>Sazby DPH</t>
  </si>
  <si>
    <t>nízká</t>
  </si>
  <si>
    <t>vysoká</t>
  </si>
  <si>
    <t>P.č.</t>
  </si>
  <si>
    <t>Kód objektu</t>
  </si>
  <si>
    <t>Název objektu</t>
  </si>
  <si>
    <t>JKSO</t>
  </si>
  <si>
    <t>Cena celkem</t>
  </si>
  <si>
    <t>DPH nízká</t>
  </si>
  <si>
    <t/>
  </si>
  <si>
    <t>CELKEM</t>
  </si>
  <si>
    <t>Stavba:</t>
  </si>
  <si>
    <t>Objekt:</t>
  </si>
  <si>
    <t>Část:</t>
  </si>
  <si>
    <t>Hodnota DPH</t>
  </si>
  <si>
    <t>TYP</t>
  </si>
  <si>
    <t>Zařazení</t>
  </si>
  <si>
    <t>Kód položky</t>
  </si>
  <si>
    <t>Název</t>
  </si>
  <si>
    <t>MJ</t>
  </si>
  <si>
    <t>Množství</t>
  </si>
  <si>
    <t>J. hmotnost</t>
  </si>
  <si>
    <t>J. suť</t>
  </si>
  <si>
    <t>Poznámka</t>
  </si>
  <si>
    <t>Celkem bez DPH</t>
  </si>
  <si>
    <t>Celkem s DPH</t>
  </si>
  <si>
    <t>Jedn.cena</t>
  </si>
  <si>
    <t>D</t>
  </si>
  <si>
    <t>HSV</t>
  </si>
  <si>
    <t>1</t>
  </si>
  <si>
    <t>Zemní práce</t>
  </si>
  <si>
    <t>K</t>
  </si>
  <si>
    <t>122301103</t>
  </si>
  <si>
    <t>m3</t>
  </si>
  <si>
    <t>122301403</t>
  </si>
  <si>
    <t>Vykopávky v zemníku na suchu v hornině tř. 4 objem do 10000 m3</t>
  </si>
  <si>
    <t>174101101</t>
  </si>
  <si>
    <t>Zásyp jam, šachet rýh nebo kolem objektů sypaninou se zhutněním</t>
  </si>
  <si>
    <t>979083113a</t>
  </si>
  <si>
    <t>Vodorovné přemístění suti s naložením a složením na skládku do 2000 m-zemina,štěrk</t>
  </si>
  <si>
    <t>t</t>
  </si>
  <si>
    <t>9</t>
  </si>
  <si>
    <t>Ostatní konstrukce a práce-bourání</t>
  </si>
  <si>
    <t>979083113</t>
  </si>
  <si>
    <t>Vodorovné přemístění suti s naložením a složením na skládku do 2000 m-cihla,beton,ŽB,železo</t>
  </si>
  <si>
    <t>979083117</t>
  </si>
  <si>
    <t>Vodorovné přemístění suti s naložením a složením na skládku do 6000 m</t>
  </si>
  <si>
    <t>979083191</t>
  </si>
  <si>
    <t>Příplatek k vodorovnému přemístění suti s naložením a složením na skládku ZKD 1000 m nad 6000 m</t>
  </si>
  <si>
    <t>979093111</t>
  </si>
  <si>
    <t>Uložení suti na skládku s hrubým urovnáním bez zhutnění</t>
  </si>
  <si>
    <t>979096112</t>
  </si>
  <si>
    <t>Drcení stavebního odpadu z demolic s naložením a oddělením kovu</t>
  </si>
  <si>
    <t>979999003</t>
  </si>
  <si>
    <t>979999004</t>
  </si>
  <si>
    <t>979999007</t>
  </si>
  <si>
    <t>981011314</t>
  </si>
  <si>
    <t>Demolice budov zděných na MVC podíl konstrukcí do 25 % postupným rozebíráním</t>
  </si>
  <si>
    <t>981332111</t>
  </si>
  <si>
    <t>Demolice ocelových konstrukcí hal, technologických zařízení apod.</t>
  </si>
  <si>
    <t>99</t>
  </si>
  <si>
    <t>Přesun hmot</t>
  </si>
  <si>
    <t>998981123</t>
  </si>
  <si>
    <t>Přesun hmot pro demolice objektů v do 21 m postupným rozebíráním</t>
  </si>
  <si>
    <t>m2</t>
  </si>
  <si>
    <t>m</t>
  </si>
  <si>
    <t>981511114</t>
  </si>
  <si>
    <t>Demolice konstrukcí objektů z betonu železového postupným rozebíráním</t>
  </si>
  <si>
    <t>hod</t>
  </si>
  <si>
    <t>ks</t>
  </si>
  <si>
    <t>REKAPITULACE  NÁKLADŮ SANAČNÍCH PRACÍ</t>
  </si>
  <si>
    <t>Uložení na skládku S-NO</t>
  </si>
  <si>
    <t>Uložení na skládku S-OO</t>
  </si>
  <si>
    <t>979999008</t>
  </si>
  <si>
    <t>km</t>
  </si>
  <si>
    <t>Zpevněné manipulační plochy ZPP 1 a ZPP 2 - výstavba</t>
  </si>
  <si>
    <t>711</t>
  </si>
  <si>
    <t>Izolace proti vodě</t>
  </si>
  <si>
    <t>soub</t>
  </si>
  <si>
    <t>Sanační monitoring</t>
  </si>
  <si>
    <t>Provozní monitoring sanace stavebních konstrukcí</t>
  </si>
  <si>
    <t>rozbor</t>
  </si>
  <si>
    <t>doprava vzorků</t>
  </si>
  <si>
    <t>pořízení databáze výsledků vzorkovacích a laboratorních prací</t>
  </si>
  <si>
    <t>zařízení staveniště</t>
  </si>
  <si>
    <t>kompl</t>
  </si>
  <si>
    <t>hod.</t>
  </si>
  <si>
    <t>sled a řízení sanačních prací</t>
  </si>
  <si>
    <t>koordinace, projednávání</t>
  </si>
  <si>
    <t>dozor nakládání s odpady</t>
  </si>
  <si>
    <t>režijní doprava</t>
  </si>
  <si>
    <t>poplatky za vytyčování sítí</t>
  </si>
  <si>
    <t>poplatky za výluku drážního provozu</t>
  </si>
  <si>
    <t>průběžná čtvrtletní zpráva</t>
  </si>
  <si>
    <t>závěrečná zpráva sanace</t>
  </si>
  <si>
    <t>průkaz dosažení sanačních limitů</t>
  </si>
  <si>
    <t>nepředpokládané plnění podmínek správních rozhodnutí</t>
  </si>
  <si>
    <t>sled a řízení demoličních  prací</t>
  </si>
  <si>
    <t>odběr vzorků sutí - neznečištěné demoliční stavební konstrukce a sutě</t>
  </si>
  <si>
    <t>laboratorní rozbor sutí (stanovení NEL, NFT v sušině)</t>
  </si>
  <si>
    <t>odběr kontrolních vzorků sutí - neznečištěné demoliční stavební konstrukce a sutě</t>
  </si>
  <si>
    <t>laboratorní rozbor kontrolních vzorků sutí (stanovení NEL, NFT v sušině)</t>
  </si>
  <si>
    <t>odběr vzorků sutí - kontaminované a znečištěné demoliční stavební konstrukce a sutě</t>
  </si>
  <si>
    <t>odběr kontrolních vzorků sutí - kontaminované a znečištěné demoliční stavební konstrukce a sutě</t>
  </si>
  <si>
    <t>odběr vzorků vod - odpadní vody ze ZPP</t>
  </si>
  <si>
    <t>laboratorní rozbor vod - (stanovení 2*)</t>
  </si>
  <si>
    <t>odběr kontrolních vzorků vod - odpadní vody ze ZPP</t>
  </si>
  <si>
    <t>3* stanovení - (podle metodického pokynu MŽP ČR)</t>
  </si>
  <si>
    <t>4* stanovení - (podle požadavku PMŘ biodegradační plochy nebo PMŘ skládky S-OO)</t>
  </si>
  <si>
    <t>Sanace staré ekologické zátěže - MITTAL STEEL OSTRAVA, a. s.</t>
  </si>
  <si>
    <t>část B - sanace stavebních konstrukcí</t>
  </si>
  <si>
    <t>část F - sanační monitoring</t>
  </si>
  <si>
    <t>část G - ostatní náklady</t>
  </si>
  <si>
    <t>Inženýrské, geologické a ostatní činnosti</t>
  </si>
  <si>
    <t>Objekt č. 29 - Čpavkárna I.</t>
  </si>
  <si>
    <t>SO 22</t>
  </si>
  <si>
    <r>
      <t>laboratorní rozbor sutí (stanovení PAU, FNL, BNZ, NH</t>
    </r>
    <r>
      <rPr>
        <vertAlign val="subscript"/>
        <sz val="10"/>
        <rFont val="Tahoma"/>
        <family val="2"/>
      </rPr>
      <t>4</t>
    </r>
    <r>
      <rPr>
        <sz val="10"/>
        <rFont val="Tahoma"/>
        <family val="2"/>
      </rPr>
      <t>, NFT ve výluhu)</t>
    </r>
  </si>
  <si>
    <r>
      <t>laboratorní rozbor kontrolních vzorků sutí (stanovení PAU, FNL, BNZ, NH</t>
    </r>
    <r>
      <rPr>
        <vertAlign val="subscript"/>
        <sz val="10"/>
        <rFont val="Tahoma"/>
        <family val="2"/>
      </rPr>
      <t>4</t>
    </r>
    <r>
      <rPr>
        <sz val="10"/>
        <rFont val="Tahoma"/>
        <family val="2"/>
      </rPr>
      <t>, NFT ve výluhu)</t>
    </r>
  </si>
  <si>
    <r>
      <t>1*  stanovení - (pH, RL, EL, NEL, FNL, NL, NH</t>
    </r>
    <r>
      <rPr>
        <vertAlign val="subscript"/>
        <sz val="8"/>
        <rFont val="Tahoma"/>
        <family val="2"/>
      </rPr>
      <t>4</t>
    </r>
    <r>
      <rPr>
        <sz val="8"/>
        <rFont val="Tahoma"/>
        <family val="2"/>
      </rPr>
      <t>, Fe</t>
    </r>
    <r>
      <rPr>
        <vertAlign val="subscript"/>
        <sz val="8"/>
        <rFont val="Tahoma"/>
        <family val="2"/>
      </rPr>
      <t>celk</t>
    </r>
    <r>
      <rPr>
        <sz val="8"/>
        <rFont val="Tahoma"/>
        <family val="2"/>
      </rPr>
      <t>, Hg, Cu, N</t>
    </r>
    <r>
      <rPr>
        <vertAlign val="subscript"/>
        <sz val="8"/>
        <rFont val="Tahoma"/>
        <family val="2"/>
      </rPr>
      <t>anorg</t>
    </r>
    <r>
      <rPr>
        <sz val="8"/>
        <rFont val="Tahoma"/>
        <family val="2"/>
      </rPr>
      <t>, Ni, Cr</t>
    </r>
    <r>
      <rPr>
        <vertAlign val="superscript"/>
        <sz val="8"/>
        <rFont val="Tahoma"/>
        <family val="2"/>
      </rPr>
      <t>III</t>
    </r>
    <r>
      <rPr>
        <sz val="8"/>
        <rFont val="Tahoma"/>
        <family val="2"/>
      </rPr>
      <t>, Cr</t>
    </r>
    <r>
      <rPr>
        <vertAlign val="superscript"/>
        <sz val="8"/>
        <rFont val="Tahoma"/>
        <family val="2"/>
      </rPr>
      <t>VI</t>
    </r>
    <r>
      <rPr>
        <sz val="8"/>
        <rFont val="Tahoma"/>
        <family val="2"/>
      </rPr>
      <t>, Pb, As, Zn, Se, Cd, Ag, CN</t>
    </r>
    <r>
      <rPr>
        <vertAlign val="subscript"/>
        <sz val="8"/>
        <rFont val="Tahoma"/>
        <family val="2"/>
      </rPr>
      <t>celk</t>
    </r>
    <r>
      <rPr>
        <sz val="8"/>
        <rFont val="Tahoma"/>
        <family val="2"/>
      </rPr>
      <t>, AOX, P</t>
    </r>
    <r>
      <rPr>
        <vertAlign val="subscript"/>
        <sz val="8"/>
        <rFont val="Tahoma"/>
        <family val="2"/>
      </rPr>
      <t>celk</t>
    </r>
    <r>
      <rPr>
        <sz val="8"/>
        <rFont val="Tahoma"/>
        <family val="2"/>
      </rPr>
      <t>)</t>
    </r>
  </si>
  <si>
    <r>
      <t>2*  stanovení  (BSK</t>
    </r>
    <r>
      <rPr>
        <vertAlign val="subscript"/>
        <sz val="8"/>
        <rFont val="Tahoma"/>
        <family val="2"/>
      </rPr>
      <t>5</t>
    </r>
    <r>
      <rPr>
        <sz val="8"/>
        <rFont val="Tahoma"/>
        <family val="2"/>
      </rPr>
      <t>, CHSK</t>
    </r>
    <r>
      <rPr>
        <vertAlign val="subscript"/>
        <sz val="8"/>
        <rFont val="Tahoma"/>
        <family val="2"/>
      </rPr>
      <t>Cr</t>
    </r>
    <r>
      <rPr>
        <sz val="8"/>
        <rFont val="Tahoma"/>
        <family val="2"/>
      </rPr>
      <t>, FNL, NEL, NH</t>
    </r>
    <r>
      <rPr>
        <vertAlign val="subscript"/>
        <sz val="8"/>
        <rFont val="Tahoma"/>
        <family val="2"/>
      </rPr>
      <t>4</t>
    </r>
    <r>
      <rPr>
        <sz val="8"/>
        <rFont val="Tahoma"/>
        <family val="2"/>
      </rPr>
      <t>, EL, SO</t>
    </r>
    <r>
      <rPr>
        <vertAlign val="subscript"/>
        <sz val="8"/>
        <rFont val="Tahoma"/>
        <family val="2"/>
      </rPr>
      <t>4</t>
    </r>
    <r>
      <rPr>
        <sz val="8"/>
        <rFont val="Tahoma"/>
        <family val="2"/>
      </rPr>
      <t>, RL, CN</t>
    </r>
    <r>
      <rPr>
        <vertAlign val="subscript"/>
        <sz val="8"/>
        <rFont val="Tahoma"/>
        <family val="2"/>
      </rPr>
      <t>celk</t>
    </r>
    <r>
      <rPr>
        <sz val="8"/>
        <rFont val="Tahoma"/>
        <family val="2"/>
      </rPr>
      <t>, NL, PAU, pH, Cl-)</t>
    </r>
  </si>
  <si>
    <r>
      <t>6* stanovení - (uhlovodíky C</t>
    </r>
    <r>
      <rPr>
        <vertAlign val="subscript"/>
        <sz val="8"/>
        <rFont val="Tahoma"/>
        <family val="2"/>
      </rPr>
      <t>10</t>
    </r>
    <r>
      <rPr>
        <sz val="8"/>
        <rFont val="Tahoma"/>
        <family val="2"/>
      </rPr>
      <t>-C</t>
    </r>
    <r>
      <rPr>
        <vertAlign val="subscript"/>
        <sz val="8"/>
        <rFont val="Tahoma"/>
        <family val="2"/>
      </rPr>
      <t>40</t>
    </r>
    <r>
      <rPr>
        <sz val="8"/>
        <rFont val="Tahoma"/>
        <family val="2"/>
      </rPr>
      <t xml:space="preserve"> plynovou chromatografií podle Metodického pokynu MŽP č.3 z 03.2008)</t>
    </r>
  </si>
  <si>
    <t>Cena                         celkem (Kč)</t>
  </si>
  <si>
    <t>Cena celkem                      s DPH (Kč)</t>
  </si>
  <si>
    <t>POLOŽKOVÝ ROZPOČET STAVEBNÍHO OBJEKTU</t>
  </si>
  <si>
    <t>SO 56/III.</t>
  </si>
  <si>
    <t>SO 55/I.</t>
  </si>
  <si>
    <t>SO 57/I.</t>
  </si>
  <si>
    <t>SANACE STARÉ EKOLOGICKÉ ZÁTĚŽE ArcelorMittal Ostrava</t>
  </si>
  <si>
    <t>Etapa:</t>
  </si>
  <si>
    <t>Kód CPV</t>
  </si>
  <si>
    <t>část G - ostatní činnosti</t>
  </si>
  <si>
    <t>Řízení prací</t>
  </si>
  <si>
    <t>Poplatky</t>
  </si>
  <si>
    <t>Projektové práce</t>
  </si>
  <si>
    <t>Zařízení staveniště</t>
  </si>
  <si>
    <t>Dokumentace</t>
  </si>
  <si>
    <t>60100000-9</t>
  </si>
  <si>
    <t>74276000-4</t>
  </si>
  <si>
    <t>45111200-0</t>
  </si>
  <si>
    <t>45112300-8</t>
  </si>
  <si>
    <t>45112000-5</t>
  </si>
  <si>
    <t>45112500-0</t>
  </si>
  <si>
    <t>45111220-6</t>
  </si>
  <si>
    <t>45111100-9</t>
  </si>
  <si>
    <t>45262600-7</t>
  </si>
  <si>
    <t>45112600-1</t>
  </si>
  <si>
    <t>DÍLČÍ PROJEKT</t>
  </si>
  <si>
    <t>DPH 21 %</t>
  </si>
  <si>
    <t>181101104R00</t>
  </si>
  <si>
    <t xml:space="preserve">Úprava pláně v zářezech v hor. 5, se zhutněním </t>
  </si>
  <si>
    <t>Odkopávky a prokopávky nezapažené v hornině tř. 4 objem do 10000 m3</t>
  </si>
  <si>
    <t>171101101R00</t>
  </si>
  <si>
    <t xml:space="preserve">Uložení sypaniny do násypů zhutněných na 95% PS </t>
  </si>
  <si>
    <t>4</t>
  </si>
  <si>
    <t>Vodorovné konstrukce</t>
  </si>
  <si>
    <t>457971122R00</t>
  </si>
  <si>
    <t xml:space="preserve">Zřízení vrstvy z geotextilie do 1:1,5,š. do 7,5 m </t>
  </si>
  <si>
    <t>67352030</t>
  </si>
  <si>
    <t>Geotextilie silniční Geolon PP 350 350 g/m2</t>
  </si>
  <si>
    <t>67352052</t>
  </si>
  <si>
    <t>Geotextilie Geolon PE 525 210 g/m2</t>
  </si>
  <si>
    <t>zajišťovací PE folie tl.2 mm, svařená</t>
  </si>
  <si>
    <t>5</t>
  </si>
  <si>
    <t>Komunikace</t>
  </si>
  <si>
    <t>564251111R00</t>
  </si>
  <si>
    <t>564551111R00</t>
  </si>
  <si>
    <t>584121111R00</t>
  </si>
  <si>
    <t>Osazení silničních panelů</t>
  </si>
  <si>
    <t>584000010RAA</t>
  </si>
  <si>
    <t>Komunikace ze silničních panelů IZD 3/10 300 x 200 x 20 cm</t>
  </si>
  <si>
    <t>597101010RAA</t>
  </si>
  <si>
    <t>Žlab odvodňovací polymerbeton, zatížení A 15 kN včetně obetonávky</t>
  </si>
  <si>
    <t>8</t>
  </si>
  <si>
    <t>Trubní vedení</t>
  </si>
  <si>
    <t>45252127-4</t>
  </si>
  <si>
    <t>899000002RA0</t>
  </si>
  <si>
    <t>Jímka dešťová s osazením</t>
  </si>
  <si>
    <t>93</t>
  </si>
  <si>
    <t>Dokončovací práce inž.staveb</t>
  </si>
  <si>
    <t>45262300-4</t>
  </si>
  <si>
    <t>936457112R00</t>
  </si>
  <si>
    <t xml:space="preserve">Zálivka dutin betonem objemu do 0,25 m3 </t>
  </si>
  <si>
    <t>Staveništní přesun hmot</t>
  </si>
  <si>
    <t>998 22-2095.R00</t>
  </si>
  <si>
    <t>711510010RAD</t>
  </si>
  <si>
    <t>58337345</t>
  </si>
  <si>
    <t>PC</t>
  </si>
  <si>
    <t>Doprava panely do 25 km</t>
  </si>
  <si>
    <t>Zpevněné panelové plochy - výstavba</t>
  </si>
  <si>
    <t>separátory - 1x gravitační, 1x sorpční, LPE potrubí DN63, armatury</t>
  </si>
  <si>
    <t>ocelová jímka 2x2x1,5 m x 3mm</t>
  </si>
  <si>
    <t>5* stanovení - (v rozsahu tabulky č. 2.1 třídy vyluhovatelnosti II. vyhlášky č. 294/2005 Sb.)</t>
  </si>
  <si>
    <t>odběr vzorků odpadů (stanovení dle PMŘ)</t>
  </si>
  <si>
    <t>odběr vzorků odpadů (stanovení 2.1)</t>
  </si>
  <si>
    <t>laboratorní rozbor vzorků odpadů (stanovení dle PMŘ)4*</t>
  </si>
  <si>
    <t>laboratorní rozbor vzorků odpadů (stanovení 2.1)5*</t>
  </si>
  <si>
    <t>LPE potrubí DN63 -10 m, armatury</t>
  </si>
  <si>
    <t>DPH 21%</t>
  </si>
  <si>
    <t>Přesun hmot pro komunikace z kameniva</t>
  </si>
  <si>
    <t>Zřízení vrstvy z folie PVC,š. do 3 m se svařením</t>
  </si>
  <si>
    <t>Štěrkopísek frakce 4/8</t>
  </si>
  <si>
    <t xml:space="preserve">Zřízení podsypu/podkladu ze sypaniny tl. 10 cm se zhutněním </t>
  </si>
  <si>
    <t xml:space="preserve">zřízení podkladu ze štěrkopísku tloušťky 10 cm </t>
  </si>
  <si>
    <t>Štěrkopísek frakce 0/32</t>
  </si>
  <si>
    <t>Zřízení podsypu/podkladu ze sypaniny 32/64 tl. 30 cm včetně hutnění na vjezd</t>
  </si>
  <si>
    <t>Sypanina 32/64</t>
  </si>
  <si>
    <t xml:space="preserve">Doprava štěrkopísek, sypanina  do 30 km </t>
  </si>
  <si>
    <t>Izolace nádrží a jímek fólií Fatrafol 803 tloušťky 2,0 mm</t>
  </si>
  <si>
    <t>zpracování realizačního projekt sanace</t>
  </si>
  <si>
    <t>zpracování a zajištění rozhodnutí o odstranění stavby, povolení prací v ochranném pásmu vlečky</t>
  </si>
  <si>
    <t>55</t>
  </si>
  <si>
    <t>SO 54</t>
  </si>
  <si>
    <t>Přeložky potrubí</t>
  </si>
  <si>
    <t>45231113-0</t>
  </si>
  <si>
    <t>230019001</t>
  </si>
  <si>
    <t>přeložení (D+M) potrubí ocelového D 50 mm koksového prachu</t>
  </si>
  <si>
    <t>942941021</t>
  </si>
  <si>
    <t>Montáž lešení těžkého řadového s podlahami š do 2,5 v do 10 m</t>
  </si>
  <si>
    <t>942941191</t>
  </si>
  <si>
    <t>Příplatek k lešení těžkému řadovému s podlahami š do 2,5 v do 10 za první a ZKD měsíc použití</t>
  </si>
  <si>
    <t>45262110-5</t>
  </si>
  <si>
    <t>942941821</t>
  </si>
  <si>
    <t>Demontáž lešení těžkého řadového s podlahami š do 2,5 m v do 10 m pro zatížení do 3 kPa</t>
  </si>
  <si>
    <t>45112400-9</t>
  </si>
  <si>
    <t>131203101</t>
  </si>
  <si>
    <t>Hloubení jam ručním nebo pneum nářadím v soudržných horninách tř. 3</t>
  </si>
  <si>
    <t>131203109</t>
  </si>
  <si>
    <t>Příplatek za lepivost u hloubení jam ručním nebo pneum nářadím v hornině tř. 3</t>
  </si>
  <si>
    <t>564261111</t>
  </si>
  <si>
    <t>Podklad nebo podsyp ze štěrkopísku ŠP tl 200 mm</t>
  </si>
  <si>
    <t>275313811</t>
  </si>
  <si>
    <t>275351215</t>
  </si>
  <si>
    <t>Zřízení bednění stěn základových patek</t>
  </si>
  <si>
    <t>275351216</t>
  </si>
  <si>
    <t>Odstranění bednění stěn základových patek</t>
  </si>
  <si>
    <t>767</t>
  </si>
  <si>
    <t>767991911</t>
  </si>
  <si>
    <t>Výroba zámečnických konstrukcí ostatní - samostatné svařování</t>
  </si>
  <si>
    <t>767995105</t>
  </si>
  <si>
    <t>Montáž atypických zámečnických konstrukcí hmotnosti do 100 kg</t>
  </si>
  <si>
    <t>kg</t>
  </si>
  <si>
    <t>14562166</t>
  </si>
  <si>
    <t>783425512</t>
  </si>
  <si>
    <t>Nátěry syntetické do DN 100 barva dražší lesklý povrch 1x antikorozní, 1x základní, 2x email</t>
  </si>
  <si>
    <t>998767201</t>
  </si>
  <si>
    <t>Přesun hmot pro zámečnické konstrukce v objektech v do 6 m</t>
  </si>
  <si>
    <t>%</t>
  </si>
  <si>
    <t>přeložení (D+M) potrubí ocelového D 50 mm pára 0,3 Mpa včetně opláštění</t>
  </si>
  <si>
    <t>potrubí ocelové DN50</t>
  </si>
  <si>
    <t>podpory potrubí koksového prachu</t>
  </si>
  <si>
    <t>stojina potrubí koksového prachu ocelová trubka bezešvá DN100</t>
  </si>
  <si>
    <t>ocelový nosič IPN potrubí koksového prachu</t>
  </si>
  <si>
    <t>příhradová stojina profil 80X35/3 A</t>
  </si>
  <si>
    <t>příhradová konstrukce podpory potrubí páry</t>
  </si>
  <si>
    <t>společná podpora profil 80X35/3A potrubí koks.prachu a páry</t>
  </si>
  <si>
    <t>SO 55</t>
  </si>
  <si>
    <t>SO 56</t>
  </si>
  <si>
    <t>SO 57</t>
  </si>
  <si>
    <t>DPH                             21 %</t>
  </si>
  <si>
    <t>Základové patky z betonu tř. C 25/30, 0,6x0,6x1,2 m</t>
  </si>
  <si>
    <t>technický dozor (sanace a demolice stavebních konstrukcí)</t>
  </si>
  <si>
    <t>laboratorní rozbor vzorků sutí (stanovení dle PMŘ) 4*</t>
  </si>
  <si>
    <t>laboratorní rozbor vzorků sutí (stanovení tab.2.1) 5*</t>
  </si>
  <si>
    <t>laboratorní rozbor kontrolních vzorků sutí (stanovení dle PMŘ) 4*</t>
  </si>
  <si>
    <t>laboratorní rozbor kontrolních vzorků sutí (stanovení tab.2.1)5*</t>
  </si>
  <si>
    <t>laboratorní rozbor kontrolních vzorků vod (stanovení 2.1) 5*</t>
  </si>
  <si>
    <t>71300000-1</t>
  </si>
  <si>
    <t>Kovové stavební konstrukce</t>
  </si>
  <si>
    <t>Projekt sanace dílčí lokality SO 22 a SO 29</t>
  </si>
  <si>
    <t>SO 29</t>
  </si>
  <si>
    <t>Objekty č. 36, 37, 38 - Sytiče č.1, 2, 3</t>
  </si>
  <si>
    <r>
      <t>ohyb ocelový segmentový s přírubou a čedičovou výstelkou  - 1x90°, 2x135°, 1x131°</t>
    </r>
    <r>
      <rPr>
        <vertAlign val="superscript"/>
        <sz val="10"/>
        <rFont val="Tahoma"/>
        <family val="2"/>
      </rPr>
      <t xml:space="preserve"> </t>
    </r>
  </si>
  <si>
    <t>závěrečná zpráva</t>
  </si>
  <si>
    <t>Odstranění nebo využití nebezpečného odpadu</t>
  </si>
  <si>
    <t>Odstranění nebo využití ostatního odpadu</t>
  </si>
  <si>
    <t>zpracovaní, oznámení záměru a zjišťovací řízení</t>
  </si>
  <si>
    <t>posuzování vlivů záměru na životní prostředí – EIA</t>
  </si>
  <si>
    <t>45112310-1</t>
  </si>
  <si>
    <t>45262311-4</t>
  </si>
  <si>
    <t>45262212-0</t>
  </si>
  <si>
    <t>45262420-1</t>
  </si>
  <si>
    <t>44210000-5</t>
  </si>
  <si>
    <t>44800000-8</t>
  </si>
  <si>
    <t>44160000-9</t>
  </si>
  <si>
    <t>45262100-2</t>
  </si>
  <si>
    <t>90530000-1</t>
  </si>
  <si>
    <t>90740000-6</t>
  </si>
  <si>
    <t>71900000-7</t>
  </si>
  <si>
    <t>44174000-0</t>
  </si>
  <si>
    <t>45233123-7</t>
  </si>
  <si>
    <t>44111000-1</t>
  </si>
  <si>
    <t>44162000-3</t>
  </si>
  <si>
    <t>44611420-6</t>
  </si>
  <si>
    <t>45261420-4</t>
  </si>
  <si>
    <t>90710000-7</t>
  </si>
  <si>
    <t>71540000-5</t>
  </si>
  <si>
    <t>60140000-1</t>
  </si>
  <si>
    <t>71242000-6</t>
  </si>
  <si>
    <t>71248000-8</t>
  </si>
  <si>
    <t>záznam do databáze SEKM</t>
  </si>
  <si>
    <t>90510000-5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</si>
</sst>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0"/>
    <numFmt numFmtId="173" formatCode="#,##0.00000"/>
    <numFmt numFmtId="174" formatCode="###\ ###\ ###\ ##0.00"/>
    <numFmt numFmtId="175" formatCode="#,##0.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;\-#,##0.00"/>
    <numFmt numFmtId="181" formatCode="dd/mm/yy"/>
    <numFmt numFmtId="182" formatCode="&quot;DPH &quot;00\%"/>
    <numFmt numFmtId="183" formatCode="#,###.00"/>
    <numFmt numFmtId="184" formatCode="#,##0.0000"/>
    <numFmt numFmtId="185" formatCode="[$¥€-2]\ #\ ##,000_);[Red]\([$€-2]\ #\ ##,000\)"/>
  </numFmts>
  <fonts count="71">
    <font>
      <sz val="10"/>
      <name val="Arial CE"/>
      <family val="0"/>
    </font>
    <font>
      <b/>
      <sz val="10"/>
      <color indexed="9"/>
      <name val="Arial CE"/>
      <family val="2"/>
    </font>
    <font>
      <b/>
      <sz val="16"/>
      <color indexed="10"/>
      <name val="Arial CE"/>
      <family val="2"/>
    </font>
    <font>
      <sz val="10"/>
      <color indexed="9"/>
      <name val="Arial CE"/>
      <family val="2"/>
    </font>
    <font>
      <u val="single"/>
      <sz val="10"/>
      <color indexed="12"/>
      <name val="Arial CE"/>
      <family val="2"/>
    </font>
    <font>
      <sz val="8"/>
      <name val="Arial CE"/>
      <family val="2"/>
    </font>
    <font>
      <b/>
      <sz val="9"/>
      <name val="Tahoma"/>
      <family val="2"/>
    </font>
    <font>
      <b/>
      <sz val="10"/>
      <color indexed="9"/>
      <name val="Tahoma"/>
      <family val="2"/>
    </font>
    <font>
      <b/>
      <sz val="10"/>
      <color indexed="13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8"/>
      <name val="Tahoma"/>
      <family val="2"/>
    </font>
    <font>
      <b/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13"/>
      <name val="Tahoma"/>
      <family val="2"/>
    </font>
    <font>
      <sz val="9"/>
      <name val="Tahoma"/>
      <family val="2"/>
    </font>
    <font>
      <sz val="9"/>
      <color indexed="18"/>
      <name val="Tahoma"/>
      <family val="2"/>
    </font>
    <font>
      <b/>
      <sz val="9"/>
      <color indexed="10"/>
      <name val="Tahoma"/>
      <family val="2"/>
    </font>
    <font>
      <b/>
      <sz val="10"/>
      <color indexed="18"/>
      <name val="Tahoma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vertAlign val="subscript"/>
      <sz val="10"/>
      <name val="Tahoma"/>
      <family val="2"/>
    </font>
    <font>
      <sz val="8"/>
      <name val="Tahoma"/>
      <family val="2"/>
    </font>
    <font>
      <b/>
      <sz val="11"/>
      <name val="Arial CE"/>
      <family val="2"/>
    </font>
    <font>
      <b/>
      <sz val="9"/>
      <color indexed="18"/>
      <name val="Tahoma"/>
      <family val="2"/>
    </font>
    <font>
      <vertAlign val="subscript"/>
      <sz val="8"/>
      <name val="Tahoma"/>
      <family val="2"/>
    </font>
    <font>
      <vertAlign val="superscript"/>
      <sz val="8"/>
      <name val="Tahoma"/>
      <family val="2"/>
    </font>
    <font>
      <b/>
      <sz val="10"/>
      <color indexed="10"/>
      <name val="Arial Black"/>
      <family val="2"/>
    </font>
    <font>
      <b/>
      <sz val="14"/>
      <color indexed="10"/>
      <name val="Arial Black"/>
      <family val="2"/>
    </font>
    <font>
      <b/>
      <sz val="10"/>
      <name val="Arial CE"/>
      <family val="2"/>
    </font>
    <font>
      <sz val="10"/>
      <name val="Arial"/>
      <family val="2"/>
    </font>
    <font>
      <vertAlign val="superscript"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49"/>
      <name val="Tahoma"/>
      <family val="2"/>
    </font>
    <font>
      <b/>
      <sz val="9"/>
      <color indexed="4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3" tint="0.39998000860214233"/>
      <name val="Tahoma"/>
      <family val="2"/>
    </font>
    <font>
      <b/>
      <sz val="9"/>
      <color theme="4"/>
      <name val="Arial Black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>
        <color indexed="9"/>
      </bottom>
    </border>
    <border>
      <left>
        <color indexed="63"/>
      </left>
      <right style="hair"/>
      <top style="hair"/>
      <bottom style="hair">
        <color indexed="9"/>
      </bottom>
    </border>
    <border>
      <left style="thin">
        <color indexed="9"/>
      </left>
      <right style="thin">
        <color indexed="9"/>
      </right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 style="hair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9"/>
      </left>
      <right style="thin">
        <color indexed="9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9"/>
      </left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44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" fontId="0" fillId="0" borderId="0" xfId="0" applyNumberForma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vertical="center"/>
      <protection/>
    </xf>
    <xf numFmtId="49" fontId="1" fillId="33" borderId="0" xfId="0" applyNumberFormat="1" applyFont="1" applyFill="1" applyBorder="1" applyAlignment="1" applyProtection="1">
      <alignment horizontal="centerContinuous" vertical="center"/>
      <protection/>
    </xf>
    <xf numFmtId="49" fontId="3" fillId="33" borderId="0" xfId="0" applyNumberFormat="1" applyFont="1" applyFill="1" applyBorder="1" applyAlignment="1" applyProtection="1">
      <alignment horizontal="centerContinuous" vertical="center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9" fontId="3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4" fontId="11" fillId="0" borderId="1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Alignment="1" applyProtection="1">
      <alignment vertical="center"/>
      <protection/>
    </xf>
    <xf numFmtId="4" fontId="9" fillId="0" borderId="0" xfId="0" applyNumberFormat="1" applyFont="1" applyAlignment="1">
      <alignment vertical="center"/>
    </xf>
    <xf numFmtId="49" fontId="15" fillId="0" borderId="10" xfId="0" applyNumberFormat="1" applyFont="1" applyBorder="1" applyAlignment="1" applyProtection="1">
      <alignment vertical="center"/>
      <protection/>
    </xf>
    <xf numFmtId="4" fontId="16" fillId="0" borderId="1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Alignment="1" applyProtection="1">
      <alignment horizontal="right" vertical="center"/>
      <protection/>
    </xf>
    <xf numFmtId="49" fontId="15" fillId="0" borderId="0" xfId="0" applyNumberFormat="1" applyFont="1" applyAlignment="1" applyProtection="1">
      <alignment vertical="center"/>
      <protection/>
    </xf>
    <xf numFmtId="4" fontId="15" fillId="0" borderId="0" xfId="0" applyNumberFormat="1" applyFont="1" applyAlignment="1" applyProtection="1">
      <alignment vertical="center"/>
      <protection/>
    </xf>
    <xf numFmtId="49" fontId="15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49" fontId="15" fillId="0" borderId="11" xfId="0" applyNumberFormat="1" applyFont="1" applyBorder="1" applyAlignment="1" applyProtection="1">
      <alignment vertical="center"/>
      <protection/>
    </xf>
    <xf numFmtId="4" fontId="16" fillId="0" borderId="11" xfId="0" applyNumberFormat="1" applyFont="1" applyFill="1" applyBorder="1" applyAlignment="1" applyProtection="1">
      <alignment vertical="center"/>
      <protection/>
    </xf>
    <xf numFmtId="49" fontId="15" fillId="0" borderId="12" xfId="0" applyNumberFormat="1" applyFont="1" applyBorder="1" applyAlignment="1" applyProtection="1">
      <alignment vertical="center"/>
      <protection/>
    </xf>
    <xf numFmtId="49" fontId="15" fillId="0" borderId="13" xfId="0" applyNumberFormat="1" applyFont="1" applyBorder="1" applyAlignment="1" applyProtection="1">
      <alignment vertical="center"/>
      <protection/>
    </xf>
    <xf numFmtId="49" fontId="15" fillId="0" borderId="14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Continuous" vertical="center"/>
      <protection/>
    </xf>
    <xf numFmtId="0" fontId="7" fillId="34" borderId="15" xfId="0" applyFont="1" applyFill="1" applyBorder="1" applyAlignment="1" applyProtection="1">
      <alignment horizontal="centerContinuous" vertical="center"/>
      <protection/>
    </xf>
    <xf numFmtId="0" fontId="19" fillId="34" borderId="16" xfId="0" applyFont="1" applyFill="1" applyBorder="1" applyAlignment="1" applyProtection="1">
      <alignment horizontal="centerContinuous" vertical="center"/>
      <protection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172" fontId="7" fillId="35" borderId="17" xfId="0" applyNumberFormat="1" applyFont="1" applyFill="1" applyBorder="1" applyAlignment="1" applyProtection="1">
      <alignment horizontal="center" vertical="center"/>
      <protection/>
    </xf>
    <xf numFmtId="9" fontId="7" fillId="35" borderId="18" xfId="0" applyNumberFormat="1" applyFont="1" applyFill="1" applyBorder="1" applyAlignment="1" applyProtection="1">
      <alignment horizontal="center" vertical="center"/>
      <protection/>
    </xf>
    <xf numFmtId="4" fontId="8" fillId="35" borderId="17" xfId="0" applyNumberFormat="1" applyFont="1" applyFill="1" applyBorder="1" applyAlignment="1" applyProtection="1">
      <alignment horizontal="center" vertical="center"/>
      <protection/>
    </xf>
    <xf numFmtId="173" fontId="7" fillId="35" borderId="17" xfId="0" applyNumberFormat="1" applyFont="1" applyFill="1" applyBorder="1" applyAlignment="1" applyProtection="1">
      <alignment horizontal="center" vertical="center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49" fontId="9" fillId="33" borderId="10" xfId="0" applyNumberFormat="1" applyFont="1" applyFill="1" applyBorder="1" applyAlignment="1" applyProtection="1">
      <alignment vertical="center"/>
      <protection/>
    </xf>
    <xf numFmtId="49" fontId="10" fillId="33" borderId="10" xfId="0" applyNumberFormat="1" applyFont="1" applyFill="1" applyBorder="1" applyAlignment="1" applyProtection="1">
      <alignment vertical="center"/>
      <protection/>
    </xf>
    <xf numFmtId="172" fontId="9" fillId="33" borderId="10" xfId="0" applyNumberFormat="1" applyFont="1" applyFill="1" applyBorder="1" applyAlignment="1" applyProtection="1">
      <alignment vertical="center"/>
      <protection/>
    </xf>
    <xf numFmtId="4" fontId="9" fillId="33" borderId="10" xfId="0" applyNumberFormat="1" applyFont="1" applyFill="1" applyBorder="1" applyAlignment="1" applyProtection="1">
      <alignment vertical="center"/>
      <protection/>
    </xf>
    <xf numFmtId="4" fontId="11" fillId="33" borderId="10" xfId="0" applyNumberFormat="1" applyFont="1" applyFill="1" applyBorder="1" applyAlignment="1" applyProtection="1">
      <alignment vertical="center"/>
      <protection/>
    </xf>
    <xf numFmtId="173" fontId="9" fillId="33" borderId="10" xfId="0" applyNumberFormat="1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2" fontId="9" fillId="0" borderId="10" xfId="0" applyNumberFormat="1" applyFont="1" applyFill="1" applyBorder="1" applyAlignment="1" applyProtection="1">
      <alignment vertical="center"/>
      <protection/>
    </xf>
    <xf numFmtId="4" fontId="9" fillId="36" borderId="10" xfId="0" applyNumberFormat="1" applyFont="1" applyFill="1" applyBorder="1" applyAlignment="1" applyProtection="1">
      <alignment vertical="center"/>
      <protection locked="0"/>
    </xf>
    <xf numFmtId="4" fontId="9" fillId="0" borderId="10" xfId="0" applyNumberFormat="1" applyFont="1" applyFill="1" applyBorder="1" applyAlignment="1" applyProtection="1">
      <alignment vertical="center"/>
      <protection/>
    </xf>
    <xf numFmtId="49" fontId="9" fillId="36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4" fontId="12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74" fontId="20" fillId="0" borderId="0" xfId="0" applyNumberFormat="1" applyFont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172" fontId="9" fillId="0" borderId="0" xfId="0" applyNumberFormat="1" applyFont="1" applyFill="1" applyBorder="1" applyAlignment="1" applyProtection="1">
      <alignment vertical="center"/>
      <protection/>
    </xf>
    <xf numFmtId="4" fontId="9" fillId="33" borderId="0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 horizontal="center"/>
    </xf>
    <xf numFmtId="49" fontId="9" fillId="33" borderId="0" xfId="0" applyNumberFormat="1" applyFont="1" applyFill="1" applyBorder="1" applyAlignment="1" applyProtection="1">
      <alignment vertical="center"/>
      <protection/>
    </xf>
    <xf numFmtId="173" fontId="9" fillId="33" borderId="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9" xfId="0" applyFont="1" applyFill="1" applyBorder="1" applyAlignment="1" applyProtection="1">
      <alignment vertical="center"/>
      <protection/>
    </xf>
    <xf numFmtId="174" fontId="20" fillId="0" borderId="19" xfId="0" applyNumberFormat="1" applyFont="1" applyFill="1" applyBorder="1" applyAlignment="1" applyProtection="1">
      <alignment vertical="center"/>
      <protection/>
    </xf>
    <xf numFmtId="174" fontId="12" fillId="37" borderId="20" xfId="0" applyNumberFormat="1" applyFont="1" applyFill="1" applyBorder="1" applyAlignment="1" applyProtection="1">
      <alignment vertical="center"/>
      <protection/>
    </xf>
    <xf numFmtId="4" fontId="9" fillId="36" borderId="10" xfId="0" applyNumberFormat="1" applyFont="1" applyFill="1" applyBorder="1" applyAlignment="1" applyProtection="1">
      <alignment vertical="center"/>
      <protection locked="0"/>
    </xf>
    <xf numFmtId="49" fontId="9" fillId="38" borderId="1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justify" vertical="top" wrapText="1"/>
    </xf>
    <xf numFmtId="49" fontId="9" fillId="0" borderId="10" xfId="47" applyNumberFormat="1" applyFont="1" applyFill="1" applyBorder="1" applyAlignment="1">
      <alignment horizontal="center" shrinkToFit="1"/>
      <protection/>
    </xf>
    <xf numFmtId="3" fontId="9" fillId="0" borderId="10" xfId="0" applyNumberFormat="1" applyFont="1" applyFill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vertical="center"/>
      <protection/>
    </xf>
    <xf numFmtId="3" fontId="9" fillId="0" borderId="10" xfId="0" applyNumberFormat="1" applyFont="1" applyBorder="1" applyAlignment="1">
      <alignment/>
    </xf>
    <xf numFmtId="175" fontId="9" fillId="0" borderId="1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Alignment="1">
      <alignment/>
    </xf>
    <xf numFmtId="49" fontId="7" fillId="35" borderId="21" xfId="0" applyNumberFormat="1" applyFont="1" applyFill="1" applyBorder="1" applyAlignment="1" applyProtection="1">
      <alignment horizontal="center" vertical="center"/>
      <protection/>
    </xf>
    <xf numFmtId="172" fontId="7" fillId="35" borderId="21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9" fillId="0" borderId="10" xfId="0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vertical="center"/>
      <protection/>
    </xf>
    <xf numFmtId="49" fontId="9" fillId="33" borderId="14" xfId="0" applyNumberFormat="1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>
      <alignment horizontal="left"/>
    </xf>
    <xf numFmtId="49" fontId="23" fillId="0" borderId="0" xfId="0" applyNumberFormat="1" applyFont="1" applyAlignment="1" applyProtection="1">
      <alignment horizontal="left" vertical="center"/>
      <protection/>
    </xf>
    <xf numFmtId="49" fontId="15" fillId="0" borderId="22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49" fontId="15" fillId="36" borderId="10" xfId="0" applyNumberFormat="1" applyFont="1" applyFill="1" applyBorder="1" applyAlignment="1" applyProtection="1">
      <alignment vertical="center"/>
      <protection/>
    </xf>
    <xf numFmtId="4" fontId="24" fillId="36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center"/>
      <protection locked="0"/>
    </xf>
    <xf numFmtId="3" fontId="9" fillId="0" borderId="10" xfId="47" applyNumberFormat="1" applyFont="1" applyFill="1" applyBorder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4" fontId="0" fillId="0" borderId="0" xfId="0" applyNumberFormat="1" applyAlignment="1">
      <alignment/>
    </xf>
    <xf numFmtId="0" fontId="9" fillId="0" borderId="14" xfId="0" applyFont="1" applyFill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 applyProtection="1">
      <alignment vertical="center"/>
      <protection/>
    </xf>
    <xf numFmtId="3" fontId="7" fillId="35" borderId="17" xfId="0" applyNumberFormat="1" applyFont="1" applyFill="1" applyBorder="1" applyAlignment="1" applyProtection="1">
      <alignment horizontal="center" vertical="center"/>
      <protection/>
    </xf>
    <xf numFmtId="3" fontId="20" fillId="0" borderId="19" xfId="0" applyNumberFormat="1" applyFont="1" applyFill="1" applyBorder="1" applyAlignment="1" applyProtection="1">
      <alignment vertical="center"/>
      <protection/>
    </xf>
    <xf numFmtId="3" fontId="20" fillId="0" borderId="0" xfId="0" applyNumberFormat="1" applyFont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3" fontId="9" fillId="0" borderId="0" xfId="0" applyNumberFormat="1" applyFont="1" applyAlignment="1">
      <alignment/>
    </xf>
    <xf numFmtId="4" fontId="8" fillId="35" borderId="23" xfId="0" applyNumberFormat="1" applyFont="1" applyFill="1" applyBorder="1" applyAlignment="1" applyProtection="1">
      <alignment horizontal="center" vertical="center"/>
      <protection/>
    </xf>
    <xf numFmtId="4" fontId="9" fillId="0" borderId="14" xfId="47" applyNumberFormat="1" applyFont="1" applyFill="1" applyBorder="1">
      <alignment/>
      <protection/>
    </xf>
    <xf numFmtId="4" fontId="11" fillId="0" borderId="14" xfId="0" applyNumberFormat="1" applyFont="1" applyFill="1" applyBorder="1" applyAlignment="1" applyProtection="1">
      <alignment vertical="center"/>
      <protection/>
    </xf>
    <xf numFmtId="49" fontId="10" fillId="39" borderId="10" xfId="0" applyNumberFormat="1" applyFont="1" applyFill="1" applyBorder="1" applyAlignment="1" applyProtection="1">
      <alignment vertical="center"/>
      <protection/>
    </xf>
    <xf numFmtId="4" fontId="69" fillId="0" borderId="0" xfId="0" applyNumberFormat="1" applyFont="1" applyFill="1" applyAlignment="1" applyProtection="1">
      <alignment vertical="center"/>
      <protection/>
    </xf>
    <xf numFmtId="49" fontId="10" fillId="39" borderId="10" xfId="0" applyNumberFormat="1" applyFont="1" applyFill="1" applyBorder="1" applyAlignment="1" applyProtection="1">
      <alignment horizontal="center" vertical="center"/>
      <protection/>
    </xf>
    <xf numFmtId="172" fontId="10" fillId="39" borderId="10" xfId="0" applyNumberFormat="1" applyFont="1" applyFill="1" applyBorder="1" applyAlignment="1" applyProtection="1">
      <alignment vertical="center"/>
      <protection/>
    </xf>
    <xf numFmtId="4" fontId="18" fillId="39" borderId="10" xfId="0" applyNumberFormat="1" applyFont="1" applyFill="1" applyBorder="1" applyAlignment="1" applyProtection="1">
      <alignment vertical="center"/>
      <protection/>
    </xf>
    <xf numFmtId="173" fontId="10" fillId="33" borderId="10" xfId="0" applyNumberFormat="1" applyFont="1" applyFill="1" applyBorder="1" applyAlignment="1" applyProtection="1">
      <alignment vertical="center"/>
      <protection/>
    </xf>
    <xf numFmtId="4" fontId="10" fillId="33" borderId="10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39" borderId="10" xfId="0" applyFont="1" applyFill="1" applyBorder="1" applyAlignment="1">
      <alignment horizontal="left" vertical="center"/>
    </xf>
    <xf numFmtId="0" fontId="10" fillId="39" borderId="10" xfId="0" applyFont="1" applyFill="1" applyBorder="1" applyAlignment="1">
      <alignment horizontal="center" vertical="center"/>
    </xf>
    <xf numFmtId="3" fontId="10" fillId="39" borderId="10" xfId="0" applyNumberFormat="1" applyFont="1" applyFill="1" applyBorder="1" applyAlignment="1">
      <alignment horizontal="right" vertical="center"/>
    </xf>
    <xf numFmtId="4" fontId="10" fillId="39" borderId="14" xfId="47" applyNumberFormat="1" applyFont="1" applyFill="1" applyBorder="1">
      <alignment/>
      <protection/>
    </xf>
    <xf numFmtId="4" fontId="10" fillId="39" borderId="10" xfId="0" applyNumberFormat="1" applyFont="1" applyFill="1" applyBorder="1" applyAlignment="1">
      <alignment horizontal="center" vertical="center"/>
    </xf>
    <xf numFmtId="3" fontId="10" fillId="39" borderId="10" xfId="47" applyNumberFormat="1" applyFont="1" applyFill="1" applyBorder="1">
      <alignment/>
      <protection/>
    </xf>
    <xf numFmtId="0" fontId="70" fillId="0" borderId="0" xfId="0" applyFont="1" applyAlignment="1">
      <alignment/>
    </xf>
    <xf numFmtId="0" fontId="9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10" fillId="33" borderId="0" xfId="0" applyNumberFormat="1" applyFont="1" applyFill="1" applyBorder="1" applyAlignment="1" applyProtection="1">
      <alignment vertical="center"/>
      <protection/>
    </xf>
    <xf numFmtId="49" fontId="9" fillId="33" borderId="0" xfId="0" applyNumberFormat="1" applyFont="1" applyFill="1" applyBorder="1" applyAlignment="1" applyProtection="1">
      <alignment horizontal="center" vertical="center"/>
      <protection/>
    </xf>
    <xf numFmtId="3" fontId="9" fillId="33" borderId="0" xfId="0" applyNumberFormat="1" applyFont="1" applyFill="1" applyBorder="1" applyAlignment="1" applyProtection="1">
      <alignment vertical="center"/>
      <protection/>
    </xf>
    <xf numFmtId="4" fontId="11" fillId="33" borderId="0" xfId="0" applyNumberFormat="1" applyFont="1" applyFill="1" applyBorder="1" applyAlignment="1" applyProtection="1">
      <alignment vertical="center"/>
      <protection/>
    </xf>
    <xf numFmtId="49" fontId="9" fillId="0" borderId="14" xfId="47" applyNumberFormat="1" applyFont="1" applyFill="1" applyBorder="1" applyAlignment="1">
      <alignment horizontal="left"/>
      <protection/>
    </xf>
    <xf numFmtId="0" fontId="9" fillId="0" borderId="10" xfId="0" applyFont="1" applyFill="1" applyBorder="1" applyAlignment="1">
      <alignment vertical="center"/>
    </xf>
    <xf numFmtId="0" fontId="10" fillId="39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/>
    </xf>
    <xf numFmtId="49" fontId="9" fillId="39" borderId="10" xfId="0" applyNumberFormat="1" applyFont="1" applyFill="1" applyBorder="1" applyAlignment="1" applyProtection="1">
      <alignment horizontal="center" vertical="center"/>
      <protection/>
    </xf>
    <xf numFmtId="49" fontId="9" fillId="39" borderId="10" xfId="0" applyNumberFormat="1" applyFont="1" applyFill="1" applyBorder="1" applyAlignment="1" applyProtection="1">
      <alignment vertical="center"/>
      <protection/>
    </xf>
    <xf numFmtId="172" fontId="9" fillId="39" borderId="10" xfId="0" applyNumberFormat="1" applyFont="1" applyFill="1" applyBorder="1" applyAlignment="1" applyProtection="1">
      <alignment vertical="center"/>
      <protection/>
    </xf>
    <xf numFmtId="4" fontId="9" fillId="39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>
      <alignment vertical="center"/>
    </xf>
    <xf numFmtId="49" fontId="32" fillId="0" borderId="1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4" fontId="9" fillId="0" borderId="10" xfId="0" applyNumberFormat="1" applyFont="1" applyBorder="1" applyAlignment="1">
      <alignment vertical="center"/>
    </xf>
    <xf numFmtId="4" fontId="9" fillId="0" borderId="24" xfId="48" applyNumberFormat="1" applyFont="1" applyBorder="1" applyAlignment="1">
      <alignment vertical="center"/>
      <protection/>
    </xf>
    <xf numFmtId="4" fontId="9" fillId="0" borderId="10" xfId="48" applyNumberFormat="1" applyFont="1" applyBorder="1" applyAlignment="1">
      <alignment vertical="center"/>
      <protection/>
    </xf>
    <xf numFmtId="4" fontId="10" fillId="39" borderId="10" xfId="48" applyNumberFormat="1" applyFont="1" applyFill="1" applyBorder="1" applyAlignment="1">
      <alignment vertical="center"/>
      <protection/>
    </xf>
    <xf numFmtId="0" fontId="9" fillId="0" borderId="10" xfId="48" applyNumberFormat="1" applyFont="1" applyFill="1" applyBorder="1" applyAlignment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9" fillId="40" borderId="10" xfId="0" applyNumberFormat="1" applyFont="1" applyFill="1" applyBorder="1" applyAlignment="1" applyProtection="1">
      <alignment vertical="center"/>
      <protection locked="0"/>
    </xf>
    <xf numFmtId="49" fontId="15" fillId="0" borderId="25" xfId="0" applyNumberFormat="1" applyFont="1" applyBorder="1" applyAlignment="1" applyProtection="1">
      <alignment horizontal="center" vertical="center"/>
      <protection/>
    </xf>
    <xf numFmtId="174" fontId="12" fillId="0" borderId="0" xfId="0" applyNumberFormat="1" applyFont="1" applyFill="1" applyBorder="1" applyAlignment="1" applyProtection="1">
      <alignment vertical="center"/>
      <protection/>
    </xf>
    <xf numFmtId="174" fontId="20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4" fontId="10" fillId="39" borderId="26" xfId="47" applyNumberFormat="1" applyFont="1" applyFill="1" applyBorder="1">
      <alignment/>
      <protection/>
    </xf>
    <xf numFmtId="4" fontId="9" fillId="0" borderId="26" xfId="47" applyNumberFormat="1" applyFont="1" applyFill="1" applyBorder="1">
      <alignment/>
      <protection/>
    </xf>
    <xf numFmtId="4" fontId="11" fillId="0" borderId="26" xfId="0" applyNumberFormat="1" applyFont="1" applyFill="1" applyBorder="1" applyAlignment="1" applyProtection="1">
      <alignment vertical="center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174" fontId="12" fillId="0" borderId="27" xfId="0" applyNumberFormat="1" applyFont="1" applyFill="1" applyBorder="1" applyAlignment="1" applyProtection="1">
      <alignment vertical="center"/>
      <protection/>
    </xf>
    <xf numFmtId="0" fontId="20" fillId="0" borderId="28" xfId="0" applyFont="1" applyFill="1" applyBorder="1" applyAlignment="1" applyProtection="1">
      <alignment vertical="center"/>
      <protection/>
    </xf>
    <xf numFmtId="174" fontId="20" fillId="0" borderId="29" xfId="0" applyNumberFormat="1" applyFont="1" applyFill="1" applyBorder="1" applyAlignment="1" applyProtection="1">
      <alignment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174" fontId="20" fillId="0" borderId="28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9" fillId="0" borderId="0" xfId="0" applyFont="1" applyFill="1" applyAlignment="1" applyProtection="1">
      <alignment vertical="center"/>
      <protection/>
    </xf>
    <xf numFmtId="4" fontId="15" fillId="0" borderId="0" xfId="0" applyNumberFormat="1" applyFont="1" applyFill="1" applyAlignment="1">
      <alignment vertical="center"/>
    </xf>
    <xf numFmtId="174" fontId="12" fillId="0" borderId="30" xfId="0" applyNumberFormat="1" applyFont="1" applyFill="1" applyBorder="1" applyAlignment="1" applyProtection="1">
      <alignment vertical="center"/>
      <protection/>
    </xf>
    <xf numFmtId="174" fontId="20" fillId="0" borderId="30" xfId="0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49" fontId="9" fillId="39" borderId="14" xfId="0" applyNumberFormat="1" applyFont="1" applyFill="1" applyBorder="1" applyAlignment="1" applyProtection="1">
      <alignment vertical="center"/>
      <protection/>
    </xf>
    <xf numFmtId="0" fontId="10" fillId="39" borderId="14" xfId="0" applyFont="1" applyFill="1" applyBorder="1" applyAlignment="1">
      <alignment horizontal="left" vertical="center"/>
    </xf>
    <xf numFmtId="0" fontId="9" fillId="39" borderId="10" xfId="0" applyFont="1" applyFill="1" applyBorder="1" applyAlignment="1">
      <alignment horizontal="center" vertical="center"/>
    </xf>
    <xf numFmtId="3" fontId="9" fillId="39" borderId="10" xfId="0" applyNumberFormat="1" applyFont="1" applyFill="1" applyBorder="1" applyAlignment="1">
      <alignment horizontal="center" vertical="center"/>
    </xf>
    <xf numFmtId="49" fontId="10" fillId="39" borderId="31" xfId="0" applyNumberFormat="1" applyFont="1" applyFill="1" applyBorder="1" applyAlignment="1" applyProtection="1">
      <alignment vertical="center"/>
      <protection/>
    </xf>
    <xf numFmtId="49" fontId="9" fillId="39" borderId="31" xfId="0" applyNumberFormat="1" applyFont="1" applyFill="1" applyBorder="1" applyAlignment="1" applyProtection="1">
      <alignment horizontal="center" vertical="center"/>
      <protection/>
    </xf>
    <xf numFmtId="4" fontId="29" fillId="0" borderId="0" xfId="0" applyNumberFormat="1" applyFont="1" applyAlignment="1">
      <alignment/>
    </xf>
    <xf numFmtId="4" fontId="0" fillId="0" borderId="0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15" fillId="0" borderId="32" xfId="0" applyFont="1" applyBorder="1" applyAlignment="1" applyProtection="1">
      <alignment vertical="center"/>
      <protection/>
    </xf>
    <xf numFmtId="49" fontId="15" fillId="0" borderId="10" xfId="0" applyNumberFormat="1" applyFont="1" applyBorder="1" applyAlignment="1" applyProtection="1">
      <alignment horizontal="right" vertical="center"/>
      <protection/>
    </xf>
    <xf numFmtId="49" fontId="15" fillId="0" borderId="11" xfId="0" applyNumberFormat="1" applyFont="1" applyBorder="1" applyAlignment="1" applyProtection="1">
      <alignment horizontal="right" vertical="center"/>
      <protection/>
    </xf>
    <xf numFmtId="49" fontId="17" fillId="37" borderId="10" xfId="0" applyNumberFormat="1" applyFont="1" applyFill="1" applyBorder="1" applyAlignment="1" applyProtection="1">
      <alignment vertical="center"/>
      <protection/>
    </xf>
    <xf numFmtId="4" fontId="17" fillId="37" borderId="10" xfId="0" applyNumberFormat="1" applyFont="1" applyFill="1" applyBorder="1" applyAlignment="1" applyProtection="1">
      <alignment vertical="center"/>
      <protection/>
    </xf>
    <xf numFmtId="49" fontId="13" fillId="41" borderId="22" xfId="0" applyNumberFormat="1" applyFont="1" applyFill="1" applyBorder="1" applyAlignment="1" applyProtection="1">
      <alignment horizontal="center" vertical="center"/>
      <protection/>
    </xf>
    <xf numFmtId="49" fontId="13" fillId="41" borderId="33" xfId="0" applyNumberFormat="1" applyFont="1" applyFill="1" applyBorder="1" applyAlignment="1" applyProtection="1">
      <alignment horizontal="center" vertical="center"/>
      <protection/>
    </xf>
    <xf numFmtId="49" fontId="13" fillId="41" borderId="21" xfId="0" applyNumberFormat="1" applyFont="1" applyFill="1" applyBorder="1" applyAlignment="1" applyProtection="1">
      <alignment horizontal="center" vertical="center"/>
      <protection/>
    </xf>
    <xf numFmtId="49" fontId="14" fillId="41" borderId="21" xfId="0" applyNumberFormat="1" applyFont="1" applyFill="1" applyBorder="1" applyAlignment="1" applyProtection="1">
      <alignment horizontal="center" vertical="center" wrapText="1"/>
      <protection/>
    </xf>
    <xf numFmtId="9" fontId="13" fillId="41" borderId="33" xfId="0" applyNumberFormat="1" applyFont="1" applyFill="1" applyBorder="1" applyAlignment="1" applyProtection="1">
      <alignment horizontal="center" vertical="center"/>
      <protection/>
    </xf>
    <xf numFmtId="9" fontId="13" fillId="41" borderId="21" xfId="0" applyNumberFormat="1" applyFont="1" applyFill="1" applyBorder="1" applyAlignment="1" applyProtection="1">
      <alignment horizontal="center" vertical="center" wrapText="1"/>
      <protection/>
    </xf>
    <xf numFmtId="49" fontId="14" fillId="41" borderId="13" xfId="0" applyNumberFormat="1" applyFont="1" applyFill="1" applyBorder="1" applyAlignment="1" applyProtection="1">
      <alignment horizontal="center" vertical="center" wrapText="1"/>
      <protection/>
    </xf>
    <xf numFmtId="4" fontId="24" fillId="36" borderId="12" xfId="0" applyNumberFormat="1" applyFont="1" applyFill="1" applyBorder="1" applyAlignment="1" applyProtection="1">
      <alignment vertical="center"/>
      <protection/>
    </xf>
    <xf numFmtId="49" fontId="9" fillId="42" borderId="10" xfId="0" applyNumberFormat="1" applyFont="1" applyFill="1" applyBorder="1" applyAlignment="1" applyProtection="1">
      <alignment horizontal="center" vertical="center"/>
      <protection/>
    </xf>
    <xf numFmtId="49" fontId="9" fillId="42" borderId="10" xfId="0" applyNumberFormat="1" applyFont="1" applyFill="1" applyBorder="1" applyAlignment="1" applyProtection="1">
      <alignment vertical="center"/>
      <protection/>
    </xf>
    <xf numFmtId="4" fontId="9" fillId="42" borderId="10" xfId="0" applyNumberFormat="1" applyFont="1" applyFill="1" applyBorder="1" applyAlignment="1" applyProtection="1">
      <alignment vertical="center"/>
      <protection/>
    </xf>
    <xf numFmtId="172" fontId="9" fillId="42" borderId="0" xfId="0" applyNumberFormat="1" applyFont="1" applyFill="1" applyAlignment="1">
      <alignment vertical="center"/>
    </xf>
    <xf numFmtId="49" fontId="9" fillId="0" borderId="24" xfId="48" applyNumberFormat="1" applyFont="1" applyBorder="1" applyAlignment="1" applyProtection="1">
      <alignment horizontal="left" vertical="center"/>
      <protection/>
    </xf>
    <xf numFmtId="0" fontId="9" fillId="0" borderId="24" xfId="48" applyFont="1" applyBorder="1" applyAlignment="1" applyProtection="1">
      <alignment vertical="center" wrapText="1"/>
      <protection/>
    </xf>
    <xf numFmtId="4" fontId="9" fillId="0" borderId="24" xfId="48" applyNumberFormat="1" applyFont="1" applyBorder="1" applyAlignment="1" applyProtection="1">
      <alignment horizontal="center" vertical="center"/>
      <protection/>
    </xf>
    <xf numFmtId="4" fontId="9" fillId="0" borderId="24" xfId="48" applyNumberFormat="1" applyFont="1" applyBorder="1" applyAlignment="1" applyProtection="1">
      <alignment horizontal="right" vertical="center"/>
      <protection/>
    </xf>
    <xf numFmtId="49" fontId="9" fillId="0" borderId="34" xfId="48" applyNumberFormat="1" applyFont="1" applyBorder="1" applyAlignment="1" applyProtection="1">
      <alignment horizontal="left" vertical="center"/>
      <protection/>
    </xf>
    <xf numFmtId="0" fontId="9" fillId="0" borderId="34" xfId="48" applyFont="1" applyBorder="1" applyAlignment="1" applyProtection="1">
      <alignment vertical="center" wrapText="1"/>
      <protection/>
    </xf>
    <xf numFmtId="4" fontId="9" fillId="0" borderId="34" xfId="48" applyNumberFormat="1" applyFont="1" applyBorder="1" applyAlignment="1" applyProtection="1">
      <alignment horizontal="center" vertical="center"/>
      <protection/>
    </xf>
    <xf numFmtId="4" fontId="9" fillId="0" borderId="34" xfId="48" applyNumberFormat="1" applyFont="1" applyBorder="1" applyAlignment="1" applyProtection="1">
      <alignment horizontal="right" vertical="center"/>
      <protection/>
    </xf>
    <xf numFmtId="49" fontId="9" fillId="0" borderId="10" xfId="48" applyNumberFormat="1" applyFont="1" applyBorder="1" applyAlignment="1" applyProtection="1">
      <alignment horizontal="left" vertical="center"/>
      <protection/>
    </xf>
    <xf numFmtId="0" fontId="9" fillId="0" borderId="10" xfId="48" applyFont="1" applyBorder="1" applyAlignment="1" applyProtection="1">
      <alignment vertical="center" wrapText="1"/>
      <protection/>
    </xf>
    <xf numFmtId="4" fontId="9" fillId="0" borderId="10" xfId="48" applyNumberFormat="1" applyFont="1" applyBorder="1" applyAlignment="1" applyProtection="1">
      <alignment horizontal="center" vertical="center"/>
      <protection/>
    </xf>
    <xf numFmtId="4" fontId="9" fillId="0" borderId="10" xfId="48" applyNumberFormat="1" applyFont="1" applyBorder="1" applyAlignment="1" applyProtection="1">
      <alignment horizontal="right" vertical="center"/>
      <protection/>
    </xf>
    <xf numFmtId="49" fontId="9" fillId="39" borderId="10" xfId="48" applyNumberFormat="1" applyFont="1" applyFill="1" applyBorder="1" applyAlignment="1" applyProtection="1">
      <alignment horizontal="left" vertical="center"/>
      <protection/>
    </xf>
    <xf numFmtId="0" fontId="10" fillId="39" borderId="10" xfId="48" applyFont="1" applyFill="1" applyBorder="1" applyAlignment="1" applyProtection="1">
      <alignment vertical="center" wrapText="1"/>
      <protection/>
    </xf>
    <xf numFmtId="0" fontId="9" fillId="39" borderId="10" xfId="48" applyFont="1" applyFill="1" applyBorder="1" applyAlignment="1" applyProtection="1">
      <alignment horizontal="center" vertical="center"/>
      <protection/>
    </xf>
    <xf numFmtId="0" fontId="9" fillId="39" borderId="10" xfId="48" applyNumberFormat="1" applyFont="1" applyFill="1" applyBorder="1" applyAlignment="1" applyProtection="1">
      <alignment horizontal="right" vertical="center"/>
      <protection/>
    </xf>
    <xf numFmtId="49" fontId="9" fillId="0" borderId="10" xfId="48" applyNumberFormat="1" applyFont="1" applyFill="1" applyBorder="1" applyAlignment="1" applyProtection="1">
      <alignment horizontal="left" vertical="center"/>
      <protection/>
    </xf>
    <xf numFmtId="0" fontId="32" fillId="0" borderId="10" xfId="48" applyFont="1" applyFill="1" applyBorder="1" applyAlignment="1" applyProtection="1">
      <alignment vertical="center" wrapText="1"/>
      <protection/>
    </xf>
    <xf numFmtId="0" fontId="9" fillId="0" borderId="10" xfId="48" applyFont="1" applyFill="1" applyBorder="1" applyAlignment="1" applyProtection="1">
      <alignment horizontal="center" vertical="center"/>
      <protection/>
    </xf>
    <xf numFmtId="0" fontId="9" fillId="0" borderId="10" xfId="48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0" fontId="9" fillId="0" borderId="10" xfId="48" applyFont="1" applyFill="1" applyBorder="1" applyAlignment="1" applyProtection="1">
      <alignment vertical="center" wrapText="1"/>
      <protection/>
    </xf>
    <xf numFmtId="172" fontId="9" fillId="0" borderId="10" xfId="48" applyNumberFormat="1" applyFont="1" applyBorder="1" applyAlignment="1" applyProtection="1">
      <alignment horizontal="right" vertical="center"/>
      <protection/>
    </xf>
    <xf numFmtId="4" fontId="9" fillId="40" borderId="24" xfId="48" applyNumberFormat="1" applyFont="1" applyFill="1" applyBorder="1" applyAlignment="1" applyProtection="1">
      <alignment horizontal="right" vertical="center"/>
      <protection locked="0"/>
    </xf>
    <xf numFmtId="4" fontId="9" fillId="40" borderId="34" xfId="48" applyNumberFormat="1" applyFont="1" applyFill="1" applyBorder="1" applyAlignment="1" applyProtection="1">
      <alignment horizontal="right" vertical="center"/>
      <protection locked="0"/>
    </xf>
    <xf numFmtId="4" fontId="9" fillId="40" borderId="10" xfId="48" applyNumberFormat="1" applyFont="1" applyFill="1" applyBorder="1" applyAlignment="1" applyProtection="1">
      <alignment horizontal="right" vertical="center"/>
      <protection locked="0"/>
    </xf>
    <xf numFmtId="0" fontId="9" fillId="40" borderId="10" xfId="0" applyFont="1" applyFill="1" applyBorder="1" applyAlignment="1" applyProtection="1">
      <alignment vertical="center"/>
      <protection locked="0"/>
    </xf>
    <xf numFmtId="3" fontId="9" fillId="40" borderId="10" xfId="0" applyNumberFormat="1" applyFont="1" applyFill="1" applyBorder="1" applyAlignment="1" applyProtection="1">
      <alignment vertical="center"/>
      <protection locked="0"/>
    </xf>
    <xf numFmtId="4" fontId="9" fillId="36" borderId="10" xfId="0" applyNumberFormat="1" applyFont="1" applyFill="1" applyBorder="1" applyAlignment="1" applyProtection="1">
      <alignment/>
      <protection locked="0"/>
    </xf>
    <xf numFmtId="9" fontId="7" fillId="35" borderId="18" xfId="0" applyNumberFormat="1" applyFont="1" applyFill="1" applyBorder="1" applyAlignment="1" applyProtection="1">
      <alignment horizontal="center" vertical="center"/>
      <protection locked="0"/>
    </xf>
    <xf numFmtId="9" fontId="7" fillId="35" borderId="35" xfId="0" applyNumberFormat="1" applyFont="1" applyFill="1" applyBorder="1" applyAlignment="1" applyProtection="1">
      <alignment horizontal="center" vertical="center"/>
      <protection locked="0"/>
    </xf>
    <xf numFmtId="4" fontId="9" fillId="36" borderId="10" xfId="0" applyNumberFormat="1" applyFont="1" applyFill="1" applyBorder="1" applyAlignment="1" applyProtection="1">
      <alignment vertical="center"/>
      <protection/>
    </xf>
    <xf numFmtId="4" fontId="9" fillId="40" borderId="10" xfId="0" applyNumberFormat="1" applyFont="1" applyFill="1" applyBorder="1" applyAlignment="1" applyProtection="1">
      <alignment vertical="center"/>
      <protection/>
    </xf>
    <xf numFmtId="4" fontId="10" fillId="40" borderId="10" xfId="0" applyNumberFormat="1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33" borderId="10" xfId="0" applyNumberFormat="1" applyFont="1" applyFill="1" applyBorder="1" applyAlignment="1" applyProtection="1">
      <alignment horizontal="right" vertical="center"/>
      <protection/>
    </xf>
    <xf numFmtId="49" fontId="9" fillId="33" borderId="11" xfId="0" applyNumberFormat="1" applyFont="1" applyFill="1" applyBorder="1" applyAlignment="1" applyProtection="1">
      <alignment horizontal="right" vertical="center"/>
      <protection/>
    </xf>
    <xf numFmtId="49" fontId="9" fillId="39" borderId="10" xfId="0" applyNumberFormat="1" applyFont="1" applyFill="1" applyBorder="1" applyAlignment="1" applyProtection="1">
      <alignment horizontal="right" vertical="center"/>
      <protection/>
    </xf>
    <xf numFmtId="49" fontId="9" fillId="42" borderId="10" xfId="0" applyNumberFormat="1" applyFont="1" applyFill="1" applyBorder="1" applyAlignment="1" applyProtection="1">
      <alignment horizontal="right" vertical="center"/>
      <protection/>
    </xf>
    <xf numFmtId="4" fontId="9" fillId="36" borderId="12" xfId="0" applyNumberFormat="1" applyFont="1" applyFill="1" applyBorder="1" applyAlignment="1" applyProtection="1">
      <alignment vertical="center"/>
      <protection/>
    </xf>
    <xf numFmtId="4" fontId="9" fillId="36" borderId="10" xfId="47" applyNumberFormat="1" applyFont="1" applyFill="1" applyBorder="1" applyAlignment="1" applyProtection="1">
      <alignment horizontal="right"/>
      <protection/>
    </xf>
    <xf numFmtId="49" fontId="17" fillId="37" borderId="10" xfId="0" applyNumberFormat="1" applyFont="1" applyFill="1" applyBorder="1" applyAlignment="1" applyProtection="1">
      <alignment horizontal="center" vertical="center"/>
      <protection/>
    </xf>
    <xf numFmtId="49" fontId="13" fillId="41" borderId="36" xfId="0" applyNumberFormat="1" applyFont="1" applyFill="1" applyBorder="1" applyAlignment="1" applyProtection="1">
      <alignment horizontal="center" vertical="center"/>
      <protection/>
    </xf>
    <xf numFmtId="49" fontId="13" fillId="41" borderId="37" xfId="0" applyNumberFormat="1" applyFont="1" applyFill="1" applyBorder="1" applyAlignment="1" applyProtection="1">
      <alignment horizontal="center" vertical="center"/>
      <protection/>
    </xf>
    <xf numFmtId="49" fontId="6" fillId="36" borderId="14" xfId="0" applyNumberFormat="1" applyFont="1" applyFill="1" applyBorder="1" applyAlignment="1" applyProtection="1">
      <alignment vertical="center"/>
      <protection/>
    </xf>
    <xf numFmtId="49" fontId="6" fillId="36" borderId="38" xfId="0" applyNumberFormat="1" applyFont="1" applyFill="1" applyBorder="1" applyAlignment="1" applyProtection="1">
      <alignment vertical="center"/>
      <protection/>
    </xf>
    <xf numFmtId="49" fontId="6" fillId="36" borderId="12" xfId="0" applyNumberFormat="1" applyFont="1" applyFill="1" applyBorder="1" applyAlignment="1" applyProtection="1">
      <alignment vertical="center"/>
      <protection/>
    </xf>
    <xf numFmtId="0" fontId="12" fillId="0" borderId="39" xfId="0" applyFont="1" applyFill="1" applyBorder="1" applyAlignment="1" applyProtection="1">
      <alignment vertical="center"/>
      <protection/>
    </xf>
    <xf numFmtId="0" fontId="12" fillId="0" borderId="40" xfId="0" applyFont="1" applyFill="1" applyBorder="1" applyAlignment="1" applyProtection="1">
      <alignment vertical="center"/>
      <protection/>
    </xf>
    <xf numFmtId="0" fontId="20" fillId="0" borderId="41" xfId="0" applyFont="1" applyFill="1" applyBorder="1" applyAlignment="1" applyProtection="1">
      <alignment vertical="center"/>
      <protection/>
    </xf>
    <xf numFmtId="0" fontId="20" fillId="0" borderId="28" xfId="0" applyFont="1" applyFill="1" applyBorder="1" applyAlignment="1" applyProtection="1">
      <alignment vertical="center"/>
      <protection/>
    </xf>
    <xf numFmtId="0" fontId="12" fillId="37" borderId="42" xfId="0" applyFont="1" applyFill="1" applyBorder="1" applyAlignment="1" applyProtection="1">
      <alignment vertical="center"/>
      <protection/>
    </xf>
    <xf numFmtId="0" fontId="12" fillId="37" borderId="19" xfId="0" applyFont="1" applyFill="1" applyBorder="1" applyAlignment="1" applyProtection="1">
      <alignment vertical="center"/>
      <protection/>
    </xf>
    <xf numFmtId="0" fontId="27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2" fillId="0" borderId="43" xfId="0" applyFont="1" applyFill="1" applyBorder="1" applyAlignment="1" applyProtection="1">
      <alignment vertical="center"/>
      <protection/>
    </xf>
    <xf numFmtId="0" fontId="12" fillId="0" borderId="44" xfId="0" applyFont="1" applyFill="1" applyBorder="1" applyAlignment="1" applyProtection="1">
      <alignment vertical="center"/>
      <protection/>
    </xf>
    <xf numFmtId="0" fontId="20" fillId="0" borderId="39" xfId="0" applyFont="1" applyFill="1" applyBorder="1" applyAlignment="1" applyProtection="1">
      <alignment vertical="center"/>
      <protection/>
    </xf>
    <xf numFmtId="0" fontId="20" fillId="0" borderId="40" xfId="0" applyFont="1" applyFill="1" applyBorder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70" fillId="0" borderId="0" xfId="0" applyFont="1" applyAlignment="1" applyProtection="1">
      <alignment/>
      <protection/>
    </xf>
    <xf numFmtId="4" fontId="10" fillId="39" borderId="10" xfId="0" applyNumberFormat="1" applyFont="1" applyFill="1" applyBorder="1" applyAlignment="1" applyProtection="1">
      <alignment vertical="center"/>
      <protection/>
    </xf>
    <xf numFmtId="3" fontId="9" fillId="42" borderId="10" xfId="0" applyNumberFormat="1" applyFont="1" applyFill="1" applyBorder="1" applyAlignment="1" applyProtection="1">
      <alignment vertical="center"/>
      <protection/>
    </xf>
    <xf numFmtId="0" fontId="10" fillId="39" borderId="10" xfId="0" applyFont="1" applyFill="1" applyBorder="1" applyAlignment="1" applyProtection="1">
      <alignment/>
      <protection/>
    </xf>
    <xf numFmtId="4" fontId="10" fillId="39" borderId="10" xfId="0" applyNumberFormat="1" applyFont="1" applyFill="1" applyBorder="1" applyAlignment="1" applyProtection="1">
      <alignment/>
      <protection/>
    </xf>
    <xf numFmtId="4" fontId="9" fillId="36" borderId="10" xfId="0" applyNumberFormat="1" applyFont="1" applyFill="1" applyBorder="1" applyAlignment="1" applyProtection="1">
      <alignment/>
      <protection/>
    </xf>
    <xf numFmtId="4" fontId="9" fillId="36" borderId="1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L.XLS" xfId="47"/>
    <cellStyle name="normální_POL.XLS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V58"/>
  <sheetViews>
    <sheetView showGridLines="0" showZeros="0"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1.75390625" style="1" customWidth="1"/>
    <col min="2" max="2" width="6.625" style="3" customWidth="1"/>
    <col min="3" max="3" width="2.75390625" style="3" customWidth="1"/>
    <col min="4" max="4" width="11.75390625" style="1" customWidth="1"/>
    <col min="5" max="5" width="60.00390625" style="1" customWidth="1"/>
    <col min="6" max="6" width="7.75390625" style="1" customWidth="1"/>
    <col min="7" max="7" width="18.75390625" style="2" customWidth="1"/>
    <col min="8" max="8" width="15.75390625" style="2" hidden="1" customWidth="1"/>
    <col min="9" max="10" width="18.75390625" style="2" customWidth="1"/>
    <col min="11" max="11" width="9.125" style="1" customWidth="1"/>
    <col min="12" max="12" width="16.375" style="1" customWidth="1"/>
    <col min="13" max="16384" width="9.125" style="1" customWidth="1"/>
  </cols>
  <sheetData>
    <row r="1" spans="2:256" ht="12.75" customHeight="1">
      <c r="B1" s="6"/>
      <c r="C1" s="6"/>
      <c r="D1" s="7"/>
      <c r="E1" s="7"/>
      <c r="F1" s="7"/>
      <c r="G1" s="4"/>
      <c r="H1" s="8" t="s">
        <v>0</v>
      </c>
      <c r="I1" s="9"/>
      <c r="J1" s="4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2:256" ht="19.5" customHeight="1">
      <c r="B2" s="5" t="s">
        <v>70</v>
      </c>
      <c r="C2" s="6"/>
      <c r="D2" s="7"/>
      <c r="E2" s="7"/>
      <c r="F2" s="7"/>
      <c r="G2" s="4"/>
      <c r="H2" s="10" t="s">
        <v>1</v>
      </c>
      <c r="I2" s="10" t="s">
        <v>2</v>
      </c>
      <c r="J2" s="200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:256" ht="12.75" customHeight="1">
      <c r="B3" s="5"/>
      <c r="C3" s="6"/>
      <c r="D3" s="7"/>
      <c r="E3" s="7"/>
      <c r="F3" s="7"/>
      <c r="G3" s="4"/>
      <c r="H3" s="10"/>
      <c r="I3" s="10"/>
      <c r="J3" s="20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2.75" customHeight="1">
      <c r="B4" s="99" t="s">
        <v>109</v>
      </c>
      <c r="C4" s="6"/>
      <c r="D4" s="7"/>
      <c r="E4" s="7"/>
      <c r="F4" s="7"/>
      <c r="G4" s="4"/>
      <c r="H4" s="11">
        <v>0.05</v>
      </c>
      <c r="I4" s="279" t="s">
        <v>146</v>
      </c>
      <c r="J4" s="200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2.75" customHeight="1">
      <c r="B5" s="99" t="s">
        <v>268</v>
      </c>
      <c r="C5" s="6"/>
      <c r="D5" s="7"/>
      <c r="E5" s="7"/>
      <c r="F5" s="7"/>
      <c r="G5" s="7"/>
      <c r="H5" s="7"/>
      <c r="I5" s="7"/>
      <c r="J5" s="20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2:256" ht="12.75" customHeight="1">
      <c r="B6" s="99"/>
      <c r="C6" s="6"/>
      <c r="D6" s="7"/>
      <c r="E6" s="7"/>
      <c r="F6" s="7"/>
      <c r="G6" s="7"/>
      <c r="H6" s="7"/>
      <c r="I6" s="7"/>
      <c r="J6" s="201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2:256" s="102" customFormat="1" ht="30" customHeight="1">
      <c r="B7" s="207" t="s">
        <v>3</v>
      </c>
      <c r="C7" s="261" t="s">
        <v>4</v>
      </c>
      <c r="D7" s="262"/>
      <c r="E7" s="208" t="s">
        <v>5</v>
      </c>
      <c r="F7" s="209" t="s">
        <v>6</v>
      </c>
      <c r="G7" s="210" t="s">
        <v>121</v>
      </c>
      <c r="H7" s="211" t="s">
        <v>8</v>
      </c>
      <c r="I7" s="212" t="s">
        <v>258</v>
      </c>
      <c r="J7" s="213" t="s">
        <v>122</v>
      </c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</row>
    <row r="8" spans="2:256" ht="12.75" customHeight="1">
      <c r="B8" s="263" t="s">
        <v>110</v>
      </c>
      <c r="C8" s="264"/>
      <c r="D8" s="264"/>
      <c r="E8" s="265"/>
      <c r="F8" s="103" t="s">
        <v>9</v>
      </c>
      <c r="G8" s="104"/>
      <c r="H8" s="214"/>
      <c r="I8" s="104"/>
      <c r="J8" s="214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2:256" ht="12.75" customHeight="1">
      <c r="B9" s="203"/>
      <c r="C9" s="28"/>
      <c r="D9" s="26" t="s">
        <v>115</v>
      </c>
      <c r="E9" s="16" t="s">
        <v>114</v>
      </c>
      <c r="F9" s="16" t="s">
        <v>9</v>
      </c>
      <c r="G9" s="17">
        <f>SO22!I44</f>
        <v>0</v>
      </c>
      <c r="H9" s="17"/>
      <c r="I9" s="17">
        <f>SO22!I45</f>
        <v>0</v>
      </c>
      <c r="J9" s="17">
        <f>SO22!I47</f>
        <v>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2:256" ht="19.5" customHeight="1">
      <c r="B10" s="204"/>
      <c r="C10" s="100"/>
      <c r="D10" s="27" t="s">
        <v>269</v>
      </c>
      <c r="E10" s="202" t="s">
        <v>270</v>
      </c>
      <c r="F10" s="16" t="s">
        <v>9</v>
      </c>
      <c r="G10" s="17">
        <f>SO29!I41</f>
        <v>0</v>
      </c>
      <c r="H10" s="17"/>
      <c r="I10" s="17">
        <f>SO29!I42</f>
        <v>0</v>
      </c>
      <c r="J10" s="17">
        <f>SO29!I44</f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2:256" s="22" customFormat="1" ht="15" customHeight="1">
      <c r="B11" s="263" t="s">
        <v>111</v>
      </c>
      <c r="C11" s="264"/>
      <c r="D11" s="264"/>
      <c r="E11" s="265"/>
      <c r="F11" s="103"/>
      <c r="G11" s="104"/>
      <c r="H11" s="104"/>
      <c r="I11" s="104"/>
      <c r="J11" s="10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2:256" s="22" customFormat="1" ht="15" customHeight="1">
      <c r="B12" s="203" t="s">
        <v>210</v>
      </c>
      <c r="C12" s="28"/>
      <c r="D12" s="26" t="s">
        <v>255</v>
      </c>
      <c r="E12" s="17" t="s">
        <v>79</v>
      </c>
      <c r="F12" s="16"/>
      <c r="G12" s="17">
        <f>'SO55.I'!I48</f>
        <v>0</v>
      </c>
      <c r="H12" s="17"/>
      <c r="I12" s="17">
        <f>'SO55.I'!I49</f>
        <v>0</v>
      </c>
      <c r="J12" s="17">
        <f>'SO55.I'!I51</f>
        <v>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2:256" s="22" customFormat="1" ht="15" customHeight="1">
      <c r="B13" s="263" t="s">
        <v>112</v>
      </c>
      <c r="C13" s="264"/>
      <c r="D13" s="264"/>
      <c r="E13" s="265"/>
      <c r="F13" s="103"/>
      <c r="G13" s="104"/>
      <c r="H13" s="104"/>
      <c r="I13" s="104"/>
      <c r="J13" s="10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2:256" s="22" customFormat="1" ht="15" customHeight="1">
      <c r="B14" s="204"/>
      <c r="C14" s="28"/>
      <c r="D14" s="26" t="s">
        <v>211</v>
      </c>
      <c r="E14" s="24" t="s">
        <v>212</v>
      </c>
      <c r="F14" s="24"/>
      <c r="G14" s="25">
        <f>SO54!I48</f>
        <v>0</v>
      </c>
      <c r="H14" s="25"/>
      <c r="I14" s="25">
        <f>SO54!I49</f>
        <v>0</v>
      </c>
      <c r="J14" s="25">
        <f>SO54!I51</f>
        <v>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2:256" s="22" customFormat="1" ht="15" customHeight="1">
      <c r="B15" s="203"/>
      <c r="C15" s="171"/>
      <c r="D15" s="26" t="s">
        <v>256</v>
      </c>
      <c r="E15" s="17" t="s">
        <v>75</v>
      </c>
      <c r="F15" s="16"/>
      <c r="G15" s="17">
        <f>'SO56.III'!I48</f>
        <v>0</v>
      </c>
      <c r="H15" s="17"/>
      <c r="I15" s="17">
        <f>'SO56.III'!I49</f>
        <v>0</v>
      </c>
      <c r="J15" s="17">
        <f>'SO56.III'!I51</f>
        <v>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2:256" s="22" customFormat="1" ht="15" customHeight="1">
      <c r="B16" s="203"/>
      <c r="C16" s="28"/>
      <c r="D16" s="26" t="s">
        <v>257</v>
      </c>
      <c r="E16" s="17" t="s">
        <v>113</v>
      </c>
      <c r="F16" s="16"/>
      <c r="G16" s="17">
        <f>'SO57.I'!I49</f>
        <v>0</v>
      </c>
      <c r="H16" s="17"/>
      <c r="I16" s="17">
        <f>'SO57.I'!I50</f>
        <v>0</v>
      </c>
      <c r="J16" s="17">
        <f>'SO57.I'!I52</f>
        <v>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2:256" s="22" customFormat="1" ht="15" customHeight="1">
      <c r="B17" s="204"/>
      <c r="C17" s="100"/>
      <c r="D17" s="27"/>
      <c r="E17" s="24"/>
      <c r="F17" s="24"/>
      <c r="G17" s="25"/>
      <c r="H17" s="25"/>
      <c r="I17" s="25"/>
      <c r="J17" s="25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2:256" s="22" customFormat="1" ht="18" customHeight="1">
      <c r="B18" s="260" t="s">
        <v>10</v>
      </c>
      <c r="C18" s="260"/>
      <c r="D18" s="260"/>
      <c r="E18" s="260"/>
      <c r="F18" s="205"/>
      <c r="G18" s="206">
        <f>G9+G10+G12+G14+G15+G16</f>
        <v>0</v>
      </c>
      <c r="H18" s="206"/>
      <c r="I18" s="206">
        <f>I9+I10+I12+I14+I15+I16</f>
        <v>0</v>
      </c>
      <c r="J18" s="206">
        <f>J9+J10+J12+J14+J15+J16</f>
        <v>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2:256" s="22" customFormat="1" ht="15" customHeight="1">
      <c r="B19" s="18"/>
      <c r="C19" s="18"/>
      <c r="D19" s="19"/>
      <c r="E19" s="19"/>
      <c r="F19" s="19"/>
      <c r="G19" s="20"/>
      <c r="H19" s="20"/>
      <c r="I19" s="20"/>
      <c r="J19" s="20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2:256" s="75" customFormat="1" ht="15" customHeight="1">
      <c r="B20" s="18"/>
      <c r="C20" s="18"/>
      <c r="D20" s="19"/>
      <c r="E20" s="18"/>
      <c r="F20" s="19"/>
      <c r="G20" s="20"/>
      <c r="H20" s="20"/>
      <c r="I20" s="20"/>
      <c r="J20" s="20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2:10" s="22" customFormat="1" ht="15" customHeight="1">
      <c r="B21" s="21"/>
      <c r="C21" s="21"/>
      <c r="E21" s="21"/>
      <c r="G21" s="23"/>
      <c r="H21" s="23"/>
      <c r="I21" s="23"/>
      <c r="J21" s="23"/>
    </row>
    <row r="22" spans="2:10" s="22" customFormat="1" ht="15" customHeight="1">
      <c r="B22" s="21"/>
      <c r="C22" s="21"/>
      <c r="E22" s="21"/>
      <c r="G22" s="23"/>
      <c r="H22" s="23"/>
      <c r="I22" s="23"/>
      <c r="J22" s="23"/>
    </row>
    <row r="23" spans="2:10" s="22" customFormat="1" ht="15" customHeight="1">
      <c r="B23" s="21"/>
      <c r="C23" s="21"/>
      <c r="E23" s="21"/>
      <c r="G23" s="23"/>
      <c r="H23" s="23"/>
      <c r="I23" s="23"/>
      <c r="J23" s="23"/>
    </row>
    <row r="24" spans="2:10" s="22" customFormat="1" ht="15" customHeight="1">
      <c r="B24" s="21"/>
      <c r="C24" s="21"/>
      <c r="E24" s="21"/>
      <c r="G24" s="23"/>
      <c r="H24" s="23"/>
      <c r="I24" s="23"/>
      <c r="J24" s="23"/>
    </row>
    <row r="25" spans="2:10" s="22" customFormat="1" ht="15" customHeight="1">
      <c r="B25" s="21"/>
      <c r="C25" s="21"/>
      <c r="G25" s="23"/>
      <c r="H25" s="23"/>
      <c r="I25" s="23"/>
      <c r="J25" s="23"/>
    </row>
    <row r="26" spans="2:10" s="22" customFormat="1" ht="15" customHeight="1">
      <c r="B26" s="21"/>
      <c r="C26" s="21"/>
      <c r="G26" s="23"/>
      <c r="H26" s="23"/>
      <c r="I26" s="23"/>
      <c r="J26" s="23"/>
    </row>
    <row r="27" spans="2:10" s="22" customFormat="1" ht="15" customHeight="1">
      <c r="B27" s="21"/>
      <c r="C27" s="21"/>
      <c r="G27" s="23"/>
      <c r="H27" s="23"/>
      <c r="I27" s="23"/>
      <c r="J27" s="23"/>
    </row>
    <row r="28" spans="2:10" s="22" customFormat="1" ht="15" customHeight="1">
      <c r="B28" s="21"/>
      <c r="C28" s="21"/>
      <c r="G28" s="23"/>
      <c r="H28" s="23"/>
      <c r="I28" s="23"/>
      <c r="J28" s="23"/>
    </row>
    <row r="29" spans="2:10" s="22" customFormat="1" ht="15" customHeight="1">
      <c r="B29" s="21"/>
      <c r="C29" s="21"/>
      <c r="G29" s="23"/>
      <c r="H29" s="23"/>
      <c r="I29" s="23"/>
      <c r="J29" s="23"/>
    </row>
    <row r="30" spans="2:10" s="22" customFormat="1" ht="15" customHeight="1">
      <c r="B30" s="21"/>
      <c r="C30" s="21"/>
      <c r="G30" s="23"/>
      <c r="H30" s="23"/>
      <c r="I30" s="23"/>
      <c r="J30" s="23"/>
    </row>
    <row r="31" spans="2:10" s="22" customFormat="1" ht="15" customHeight="1">
      <c r="B31" s="21"/>
      <c r="C31" s="21"/>
      <c r="G31" s="23"/>
      <c r="H31" s="23"/>
      <c r="I31" s="23"/>
      <c r="J31" s="23"/>
    </row>
    <row r="32" spans="2:10" s="22" customFormat="1" ht="15" customHeight="1">
      <c r="B32" s="21"/>
      <c r="C32" s="21"/>
      <c r="G32" s="23"/>
      <c r="H32" s="23"/>
      <c r="I32" s="23"/>
      <c r="J32" s="23"/>
    </row>
    <row r="33" spans="2:10" s="22" customFormat="1" ht="15" customHeight="1">
      <c r="B33" s="21"/>
      <c r="C33" s="21"/>
      <c r="G33" s="23"/>
      <c r="H33" s="23"/>
      <c r="I33" s="23"/>
      <c r="J33" s="23"/>
    </row>
    <row r="34" spans="2:10" s="22" customFormat="1" ht="15" customHeight="1">
      <c r="B34" s="21"/>
      <c r="C34" s="21"/>
      <c r="G34" s="23"/>
      <c r="H34" s="23"/>
      <c r="I34" s="23"/>
      <c r="J34" s="23"/>
    </row>
    <row r="35" spans="2:10" s="22" customFormat="1" ht="15" customHeight="1">
      <c r="B35" s="21"/>
      <c r="C35" s="21"/>
      <c r="G35" s="23"/>
      <c r="H35" s="23"/>
      <c r="I35" s="23"/>
      <c r="J35" s="23"/>
    </row>
    <row r="36" spans="2:10" ht="15" customHeight="1">
      <c r="B36" s="21"/>
      <c r="C36" s="21"/>
      <c r="D36" s="22"/>
      <c r="E36" s="22"/>
      <c r="F36" s="22"/>
      <c r="G36" s="23"/>
      <c r="H36" s="23"/>
      <c r="I36" s="23"/>
      <c r="J36" s="23"/>
    </row>
    <row r="37" spans="2:10" ht="12.75" customHeight="1">
      <c r="B37" s="21"/>
      <c r="C37" s="21"/>
      <c r="D37" s="22"/>
      <c r="E37" s="22"/>
      <c r="F37" s="22"/>
      <c r="G37" s="23"/>
      <c r="H37" s="23"/>
      <c r="I37" s="23"/>
      <c r="J37" s="23"/>
    </row>
    <row r="38" spans="2:10" ht="15" customHeight="1">
      <c r="B38" s="21"/>
      <c r="C38" s="21"/>
      <c r="D38" s="22"/>
      <c r="E38" s="22"/>
      <c r="F38" s="22"/>
      <c r="G38" s="23"/>
      <c r="H38" s="23"/>
      <c r="I38" s="23"/>
      <c r="J38" s="23"/>
    </row>
    <row r="39" spans="2:10" ht="15" customHeight="1">
      <c r="B39" s="21"/>
      <c r="C39" s="21"/>
      <c r="D39" s="22"/>
      <c r="E39" s="22"/>
      <c r="F39" s="22"/>
      <c r="G39" s="23"/>
      <c r="H39" s="23"/>
      <c r="I39" s="23"/>
      <c r="J39" s="23"/>
    </row>
    <row r="40" spans="2:10" ht="15" customHeight="1">
      <c r="B40" s="21"/>
      <c r="C40" s="21"/>
      <c r="D40" s="22"/>
      <c r="E40" s="22"/>
      <c r="F40" s="22"/>
      <c r="G40" s="23"/>
      <c r="H40" s="23"/>
      <c r="I40" s="23"/>
      <c r="J40" s="23"/>
    </row>
    <row r="41" spans="2:10" ht="12.75" customHeight="1">
      <c r="B41" s="21"/>
      <c r="C41" s="21"/>
      <c r="D41" s="22"/>
      <c r="E41" s="22"/>
      <c r="F41" s="22"/>
      <c r="G41" s="23"/>
      <c r="H41" s="23"/>
      <c r="I41" s="23"/>
      <c r="J41" s="23"/>
    </row>
    <row r="42" spans="2:10" ht="15" customHeight="1">
      <c r="B42" s="21"/>
      <c r="C42" s="21"/>
      <c r="D42" s="22"/>
      <c r="E42" s="22"/>
      <c r="F42" s="22"/>
      <c r="G42" s="23"/>
      <c r="H42" s="23"/>
      <c r="I42" s="23"/>
      <c r="J42" s="23"/>
    </row>
    <row r="43" spans="2:10" ht="15" customHeight="1">
      <c r="B43" s="21"/>
      <c r="C43" s="21"/>
      <c r="D43" s="22"/>
      <c r="E43" s="22"/>
      <c r="F43" s="22"/>
      <c r="G43" s="23"/>
      <c r="H43" s="23"/>
      <c r="I43" s="23"/>
      <c r="J43" s="23"/>
    </row>
    <row r="44" spans="2:10" ht="15" customHeight="1">
      <c r="B44" s="21"/>
      <c r="C44" s="21"/>
      <c r="D44" s="22"/>
      <c r="E44" s="22"/>
      <c r="F44" s="22"/>
      <c r="G44" s="23"/>
      <c r="H44" s="23"/>
      <c r="I44" s="23"/>
      <c r="J44" s="23"/>
    </row>
    <row r="45" spans="2:10" ht="15" customHeight="1">
      <c r="B45" s="21"/>
      <c r="C45" s="21"/>
      <c r="D45" s="22"/>
      <c r="E45" s="22"/>
      <c r="F45" s="22"/>
      <c r="G45" s="23"/>
      <c r="H45" s="23"/>
      <c r="I45" s="23"/>
      <c r="J45" s="23"/>
    </row>
    <row r="46" spans="2:10" ht="15" customHeight="1">
      <c r="B46" s="21"/>
      <c r="C46" s="21"/>
      <c r="D46" s="22"/>
      <c r="E46" s="22"/>
      <c r="F46" s="22"/>
      <c r="G46" s="23"/>
      <c r="H46" s="23"/>
      <c r="I46" s="23"/>
      <c r="J46" s="23"/>
    </row>
    <row r="47" spans="2:10" ht="18" customHeight="1">
      <c r="B47" s="21"/>
      <c r="C47" s="21"/>
      <c r="D47" s="22"/>
      <c r="E47" s="22"/>
      <c r="F47" s="22"/>
      <c r="G47" s="23"/>
      <c r="H47" s="23"/>
      <c r="I47" s="23"/>
      <c r="J47" s="23"/>
    </row>
    <row r="48" spans="2:10" ht="18" customHeight="1">
      <c r="B48" s="21"/>
      <c r="C48" s="21"/>
      <c r="D48" s="22"/>
      <c r="E48" s="22"/>
      <c r="F48" s="22"/>
      <c r="G48" s="23"/>
      <c r="H48" s="23"/>
      <c r="I48" s="23"/>
      <c r="J48" s="23"/>
    </row>
    <row r="49" spans="2:10" ht="12.75">
      <c r="B49" s="21"/>
      <c r="C49" s="21"/>
      <c r="D49" s="22"/>
      <c r="E49" s="22"/>
      <c r="F49" s="22"/>
      <c r="G49" s="23"/>
      <c r="H49" s="23"/>
      <c r="I49" s="23"/>
      <c r="J49" s="23"/>
    </row>
    <row r="50" spans="2:10" ht="18" customHeight="1">
      <c r="B50" s="21"/>
      <c r="C50" s="21"/>
      <c r="D50" s="22"/>
      <c r="E50" s="22"/>
      <c r="F50" s="22"/>
      <c r="G50" s="23"/>
      <c r="H50" s="23"/>
      <c r="I50" s="23"/>
      <c r="J50" s="23"/>
    </row>
    <row r="51" spans="2:10" ht="12.75">
      <c r="B51" s="21"/>
      <c r="C51" s="21"/>
      <c r="D51" s="22"/>
      <c r="E51" s="22"/>
      <c r="F51" s="22"/>
      <c r="G51" s="23"/>
      <c r="H51" s="23"/>
      <c r="I51" s="23"/>
      <c r="J51" s="187"/>
    </row>
    <row r="52" spans="2:10" ht="12.75">
      <c r="B52" s="21"/>
      <c r="C52" s="21"/>
      <c r="D52" s="22"/>
      <c r="E52" s="22"/>
      <c r="F52" s="22"/>
      <c r="G52" s="23"/>
      <c r="H52" s="23"/>
      <c r="I52" s="23"/>
      <c r="J52" s="23"/>
    </row>
    <row r="53" spans="2:10" ht="12.75">
      <c r="B53" s="21"/>
      <c r="C53" s="21"/>
      <c r="D53" s="22"/>
      <c r="E53" s="22"/>
      <c r="F53" s="22"/>
      <c r="G53" s="23"/>
      <c r="H53" s="23"/>
      <c r="I53" s="23"/>
      <c r="J53" s="23"/>
    </row>
    <row r="54" spans="2:10" ht="12.75">
      <c r="B54" s="21"/>
      <c r="C54" s="21"/>
      <c r="D54" s="22"/>
      <c r="E54" s="22"/>
      <c r="F54" s="22"/>
      <c r="G54" s="23"/>
      <c r="H54" s="23"/>
      <c r="I54" s="23"/>
      <c r="J54" s="23"/>
    </row>
    <row r="55" spans="2:10" ht="12.75">
      <c r="B55" s="21"/>
      <c r="C55" s="21"/>
      <c r="D55" s="22"/>
      <c r="E55" s="22"/>
      <c r="F55" s="22"/>
      <c r="G55" s="23"/>
      <c r="H55" s="23"/>
      <c r="I55" s="23"/>
      <c r="J55" s="23"/>
    </row>
    <row r="56" spans="2:10" ht="12.75">
      <c r="B56" s="21"/>
      <c r="C56" s="21"/>
      <c r="D56" s="22"/>
      <c r="E56" s="22"/>
      <c r="F56" s="22"/>
      <c r="G56" s="23"/>
      <c r="H56" s="23"/>
      <c r="I56" s="23"/>
      <c r="J56" s="23"/>
    </row>
    <row r="57" spans="2:10" ht="12.75">
      <c r="B57" s="21"/>
      <c r="C57" s="21"/>
      <c r="D57" s="22"/>
      <c r="E57" s="22"/>
      <c r="F57" s="22"/>
      <c r="G57" s="23"/>
      <c r="H57" s="23"/>
      <c r="I57" s="23"/>
      <c r="J57" s="23"/>
    </row>
    <row r="58" spans="2:10" ht="12.75">
      <c r="B58" s="21"/>
      <c r="C58" s="21"/>
      <c r="D58" s="22"/>
      <c r="E58" s="22"/>
      <c r="F58" s="22"/>
      <c r="G58" s="23"/>
      <c r="H58" s="23"/>
      <c r="I58" s="23"/>
      <c r="J58" s="23"/>
    </row>
  </sheetData>
  <sheetProtection password="896E" sheet="1"/>
  <mergeCells count="5">
    <mergeCell ref="B18:E18"/>
    <mergeCell ref="C7:D7"/>
    <mergeCell ref="B8:E8"/>
    <mergeCell ref="B11:E11"/>
    <mergeCell ref="B13:E13"/>
  </mergeCells>
  <printOptions horizontalCentered="1"/>
  <pageMargins left="0" right="0" top="1.3779527559055118" bottom="0" header="0.5118110236220472" footer="0.5118110236220472"/>
  <pageSetup fitToHeight="0" horizontalDpi="600" verticalDpi="600" orientation="landscape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49"/>
  <sheetViews>
    <sheetView showGridLines="0" showZeros="0" view="pageBreakPreview" zoomScale="85" zoomScaleSheetLayoutView="85" zoomScalePageLayoutView="0" workbookViewId="0" topLeftCell="A1">
      <pane ySplit="10" topLeftCell="A11" activePane="bottomLeft" state="frozen"/>
      <selection pane="topLeft" activeCell="B5" sqref="B5"/>
      <selection pane="bottomLeft" activeCell="E20" sqref="E20"/>
    </sheetView>
  </sheetViews>
  <sheetFormatPr defaultColWidth="9.00390625" defaultRowHeight="12.75"/>
  <cols>
    <col min="1" max="2" width="7.75390625" style="30" customWidth="1"/>
    <col min="3" max="4" width="12.75390625" style="30" customWidth="1"/>
    <col min="5" max="5" width="80.75390625" style="30" customWidth="1"/>
    <col min="6" max="6" width="5.75390625" style="30" customWidth="1"/>
    <col min="7" max="8" width="12.75390625" style="30" customWidth="1"/>
    <col min="9" max="9" width="15.75390625" style="30" customWidth="1"/>
    <col min="10" max="11" width="14.00390625" style="30" hidden="1" customWidth="1"/>
    <col min="12" max="13" width="15.75390625" style="30" hidden="1" customWidth="1"/>
    <col min="14" max="14" width="17.625" style="30" hidden="1" customWidth="1"/>
    <col min="15" max="15" width="1.75390625" style="30" customWidth="1"/>
    <col min="16" max="16" width="9.125" style="30" customWidth="1"/>
  </cols>
  <sheetData>
    <row r="1" spans="1:16" s="69" customFormat="1" ht="12.75" customHeight="1">
      <c r="A1" s="272" t="s">
        <v>123</v>
      </c>
      <c r="B1" s="272"/>
      <c r="C1" s="272"/>
      <c r="D1" s="272"/>
      <c r="E1" s="272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s="69" customFormat="1" ht="19.5" customHeight="1">
      <c r="A2" s="68"/>
      <c r="B2" s="68"/>
      <c r="C2" s="29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s="69" customFormat="1" ht="12.75" customHeight="1">
      <c r="A3" s="68"/>
      <c r="B3" s="68"/>
      <c r="C3" s="29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s="69" customFormat="1" ht="12.75" customHeight="1">
      <c r="A4" s="108" t="s">
        <v>11</v>
      </c>
      <c r="B4" s="107"/>
      <c r="C4" s="29"/>
      <c r="D4" s="12" t="s">
        <v>127</v>
      </c>
      <c r="E4" s="29"/>
      <c r="F4" s="29"/>
      <c r="G4" s="14"/>
      <c r="H4" s="128"/>
      <c r="I4" s="14"/>
      <c r="J4" s="29"/>
      <c r="K4" s="29"/>
      <c r="L4" s="29"/>
      <c r="M4" s="29"/>
      <c r="N4" s="29"/>
      <c r="O4" s="68"/>
      <c r="P4" s="68"/>
    </row>
    <row r="5" spans="1:12" s="69" customFormat="1" ht="12.75" customHeight="1">
      <c r="A5" s="108" t="s">
        <v>128</v>
      </c>
      <c r="B5" s="107"/>
      <c r="C5" s="29"/>
      <c r="D5" s="114" t="s">
        <v>268</v>
      </c>
      <c r="E5" s="29"/>
      <c r="F5" s="29"/>
      <c r="G5" s="14"/>
      <c r="H5" s="143" t="s">
        <v>146</v>
      </c>
      <c r="I5" s="14"/>
      <c r="J5" s="14"/>
      <c r="K5" s="68"/>
      <c r="L5" s="68"/>
    </row>
    <row r="6" spans="1:12" s="69" customFormat="1" ht="12.75" customHeight="1">
      <c r="A6" s="108"/>
      <c r="B6" s="107"/>
      <c r="C6" s="29"/>
      <c r="D6" s="114"/>
      <c r="E6" s="29"/>
      <c r="F6" s="29"/>
      <c r="G6" s="14"/>
      <c r="H6" s="143"/>
      <c r="I6" s="14"/>
      <c r="J6" s="14"/>
      <c r="K6" s="68"/>
      <c r="L6" s="68"/>
    </row>
    <row r="7" spans="1:16" s="69" customFormat="1" ht="19.5" customHeight="1">
      <c r="A7" s="108" t="s">
        <v>13</v>
      </c>
      <c r="B7" s="107"/>
      <c r="C7" s="29"/>
      <c r="D7" s="114" t="s">
        <v>110</v>
      </c>
      <c r="E7" s="29"/>
      <c r="F7" s="29"/>
      <c r="G7" s="14"/>
      <c r="H7" s="14"/>
      <c r="I7" s="14"/>
      <c r="J7" s="29"/>
      <c r="K7" s="29"/>
      <c r="L7" s="29"/>
      <c r="M7" s="29"/>
      <c r="N7" s="29"/>
      <c r="O7" s="68"/>
      <c r="P7" s="68"/>
    </row>
    <row r="8" spans="1:14" ht="12.75" customHeight="1">
      <c r="A8" s="108" t="s">
        <v>12</v>
      </c>
      <c r="B8" s="31" t="s">
        <v>115</v>
      </c>
      <c r="C8" s="29"/>
      <c r="D8" s="31" t="s">
        <v>114</v>
      </c>
      <c r="E8" s="29"/>
      <c r="F8" s="29"/>
      <c r="G8" s="14"/>
      <c r="H8" s="29"/>
      <c r="I8" s="29"/>
      <c r="J8" s="29"/>
      <c r="K8" s="29"/>
      <c r="L8" s="29"/>
      <c r="M8" s="29"/>
      <c r="N8" s="29"/>
    </row>
    <row r="9" spans="1:14" ht="12.75" customHeight="1">
      <c r="A9" s="29"/>
      <c r="B9" s="29"/>
      <c r="C9" s="29"/>
      <c r="D9" s="29"/>
      <c r="E9" s="29"/>
      <c r="F9" s="29"/>
      <c r="G9" s="29"/>
      <c r="H9" s="32"/>
      <c r="I9" s="29"/>
      <c r="J9" s="29"/>
      <c r="K9" s="29"/>
      <c r="L9" s="33" t="s">
        <v>14</v>
      </c>
      <c r="M9" s="34"/>
      <c r="N9" s="29"/>
    </row>
    <row r="10" spans="1:14" ht="19.5" customHeight="1">
      <c r="A10" s="35" t="s">
        <v>15</v>
      </c>
      <c r="B10" s="35" t="s">
        <v>16</v>
      </c>
      <c r="C10" s="35" t="s">
        <v>129</v>
      </c>
      <c r="D10" s="35" t="s">
        <v>17</v>
      </c>
      <c r="E10" s="35" t="s">
        <v>18</v>
      </c>
      <c r="F10" s="35" t="s">
        <v>19</v>
      </c>
      <c r="G10" s="36" t="s">
        <v>20</v>
      </c>
      <c r="H10" s="248" t="s">
        <v>26</v>
      </c>
      <c r="I10" s="38" t="s">
        <v>7</v>
      </c>
      <c r="J10" s="39" t="s">
        <v>21</v>
      </c>
      <c r="K10" s="39" t="s">
        <v>22</v>
      </c>
      <c r="L10" s="37">
        <f>Rekapitulace!H4</f>
        <v>0.05</v>
      </c>
      <c r="M10" s="37" t="str">
        <f>Rekapitulace!I4</f>
        <v>DÍLČÍ PROJEKT</v>
      </c>
      <c r="N10" s="35" t="s">
        <v>23</v>
      </c>
    </row>
    <row r="11" spans="1:16" s="135" customFormat="1" ht="12.75" customHeight="1">
      <c r="A11" s="129" t="s">
        <v>27</v>
      </c>
      <c r="B11" s="129" t="s">
        <v>28</v>
      </c>
      <c r="C11" s="129"/>
      <c r="D11" s="127" t="s">
        <v>29</v>
      </c>
      <c r="E11" s="127" t="s">
        <v>30</v>
      </c>
      <c r="F11" s="129"/>
      <c r="G11" s="130">
        <v>0</v>
      </c>
      <c r="H11" s="280">
        <v>0</v>
      </c>
      <c r="I11" s="131"/>
      <c r="J11" s="132"/>
      <c r="K11" s="132"/>
      <c r="L11" s="133" t="e">
        <f>Rekapitulace!$H$4*G11*#REF!</f>
        <v>#REF!</v>
      </c>
      <c r="M11" s="133" t="e">
        <f>Rekapitulace!$I$4*G11*H11</f>
        <v>#VALUE!</v>
      </c>
      <c r="N11" s="42" t="s">
        <v>9</v>
      </c>
      <c r="O11" s="134"/>
      <c r="P11" s="134"/>
    </row>
    <row r="12" spans="1:14" ht="12.75" customHeight="1">
      <c r="A12" s="47" t="s">
        <v>31</v>
      </c>
      <c r="B12" s="47" t="s">
        <v>28</v>
      </c>
      <c r="C12" s="88" t="s">
        <v>140</v>
      </c>
      <c r="D12" s="48" t="s">
        <v>34</v>
      </c>
      <c r="E12" s="48" t="s">
        <v>35</v>
      </c>
      <c r="F12" s="47" t="s">
        <v>33</v>
      </c>
      <c r="G12" s="84">
        <v>3124.545</v>
      </c>
      <c r="H12" s="50"/>
      <c r="I12" s="13">
        <f>SUM(G12*H12)</f>
        <v>0</v>
      </c>
      <c r="J12" s="46">
        <v>0</v>
      </c>
      <c r="K12" s="46">
        <v>0</v>
      </c>
      <c r="L12" s="51" t="e">
        <f>Rekapitulace!$H$4*G12*#REF!</f>
        <v>#REF!</v>
      </c>
      <c r="M12" s="51" t="e">
        <f>Rekapitulace!$I$4*G12*H12</f>
        <v>#VALUE!</v>
      </c>
      <c r="N12" s="52" t="s">
        <v>9</v>
      </c>
    </row>
    <row r="13" spans="1:14" ht="12.75" customHeight="1">
      <c r="A13" s="47" t="s">
        <v>31</v>
      </c>
      <c r="B13" s="47" t="s">
        <v>28</v>
      </c>
      <c r="C13" s="88" t="s">
        <v>139</v>
      </c>
      <c r="D13" s="48" t="s">
        <v>36</v>
      </c>
      <c r="E13" s="48" t="s">
        <v>37</v>
      </c>
      <c r="F13" s="47" t="s">
        <v>33</v>
      </c>
      <c r="G13" s="84">
        <v>3124.545</v>
      </c>
      <c r="H13" s="50"/>
      <c r="I13" s="13">
        <f>SUM(G13*H13)</f>
        <v>0</v>
      </c>
      <c r="J13" s="46">
        <v>0</v>
      </c>
      <c r="K13" s="46">
        <v>0</v>
      </c>
      <c r="L13" s="51" t="e">
        <f>Rekapitulace!$H$4*G13*#REF!</f>
        <v>#REF!</v>
      </c>
      <c r="M13" s="51" t="e">
        <f>Rekapitulace!$I$4*G13*H13</f>
        <v>#VALUE!</v>
      </c>
      <c r="N13" s="52" t="s">
        <v>9</v>
      </c>
    </row>
    <row r="14" spans="1:14" ht="12.75" customHeight="1">
      <c r="A14" s="47" t="s">
        <v>31</v>
      </c>
      <c r="B14" s="47" t="s">
        <v>28</v>
      </c>
      <c r="C14" s="47" t="s">
        <v>141</v>
      </c>
      <c r="D14" s="48" t="s">
        <v>38</v>
      </c>
      <c r="E14" s="48" t="s">
        <v>39</v>
      </c>
      <c r="F14" s="47" t="s">
        <v>40</v>
      </c>
      <c r="G14" s="84">
        <v>6249.09</v>
      </c>
      <c r="H14" s="50"/>
      <c r="I14" s="13">
        <f>SUM(G14*H14)</f>
        <v>0</v>
      </c>
      <c r="J14" s="46">
        <v>0</v>
      </c>
      <c r="K14" s="46">
        <v>0</v>
      </c>
      <c r="L14" s="51" t="e">
        <f>Rekapitulace!$H$4*G14*#REF!</f>
        <v>#REF!</v>
      </c>
      <c r="M14" s="51" t="e">
        <f>Rekapitulace!$I$4*G14*H14</f>
        <v>#VALUE!</v>
      </c>
      <c r="N14" s="52" t="s">
        <v>9</v>
      </c>
    </row>
    <row r="15" spans="1:16" s="135" customFormat="1" ht="12.75" customHeight="1">
      <c r="A15" s="129" t="s">
        <v>27</v>
      </c>
      <c r="B15" s="129" t="s">
        <v>28</v>
      </c>
      <c r="C15" s="129"/>
      <c r="D15" s="127" t="s">
        <v>41</v>
      </c>
      <c r="E15" s="127" t="s">
        <v>42</v>
      </c>
      <c r="F15" s="129"/>
      <c r="G15" s="130">
        <v>0</v>
      </c>
      <c r="H15" s="280"/>
      <c r="I15" s="131"/>
      <c r="J15" s="132"/>
      <c r="K15" s="132"/>
      <c r="L15" s="133" t="e">
        <f>Rekapitulace!$H$4*G15*#REF!</f>
        <v>#REF!</v>
      </c>
      <c r="M15" s="133" t="e">
        <f>Rekapitulace!$I$4*G15*H15</f>
        <v>#VALUE!</v>
      </c>
      <c r="N15" s="42" t="s">
        <v>9</v>
      </c>
      <c r="O15" s="134"/>
      <c r="P15" s="134"/>
    </row>
    <row r="16" spans="1:14" ht="12.75" customHeight="1">
      <c r="A16" s="47" t="s">
        <v>31</v>
      </c>
      <c r="B16" s="47" t="s">
        <v>28</v>
      </c>
      <c r="C16" s="47" t="s">
        <v>141</v>
      </c>
      <c r="D16" s="48" t="s">
        <v>43</v>
      </c>
      <c r="E16" s="48" t="s">
        <v>44</v>
      </c>
      <c r="F16" s="47" t="s">
        <v>40</v>
      </c>
      <c r="G16" s="51">
        <v>9666.12</v>
      </c>
      <c r="H16" s="50"/>
      <c r="I16" s="13">
        <f aca="true" t="shared" si="0" ref="I16:I27">SUM(G16*H16)</f>
        <v>0</v>
      </c>
      <c r="J16" s="46">
        <v>0</v>
      </c>
      <c r="K16" s="46">
        <v>0</v>
      </c>
      <c r="L16" s="51" t="e">
        <f>Rekapitulace!$H$4*G16*#REF!</f>
        <v>#REF!</v>
      </c>
      <c r="M16" s="51" t="e">
        <f>Rekapitulace!$I$4*G16*H16</f>
        <v>#VALUE!</v>
      </c>
      <c r="N16" s="52" t="s">
        <v>9</v>
      </c>
    </row>
    <row r="17" spans="1:14" ht="12.75" customHeight="1">
      <c r="A17" s="40" t="s">
        <v>31</v>
      </c>
      <c r="B17" s="40" t="s">
        <v>28</v>
      </c>
      <c r="C17" s="47" t="s">
        <v>141</v>
      </c>
      <c r="D17" s="41" t="s">
        <v>45</v>
      </c>
      <c r="E17" s="41" t="s">
        <v>46</v>
      </c>
      <c r="F17" s="40" t="s">
        <v>40</v>
      </c>
      <c r="G17" s="44">
        <v>130.33</v>
      </c>
      <c r="H17" s="50"/>
      <c r="I17" s="13">
        <f t="shared" si="0"/>
        <v>0</v>
      </c>
      <c r="J17" s="46">
        <v>0</v>
      </c>
      <c r="K17" s="46">
        <v>0</v>
      </c>
      <c r="L17" s="51" t="e">
        <f>Rekapitulace!$H$4*G17*#REF!</f>
        <v>#REF!</v>
      </c>
      <c r="M17" s="51" t="e">
        <f>Rekapitulace!$I$4*G17*H17</f>
        <v>#VALUE!</v>
      </c>
      <c r="N17" s="52" t="s">
        <v>9</v>
      </c>
    </row>
    <row r="18" spans="1:14" ht="12.75" customHeight="1">
      <c r="A18" s="47" t="s">
        <v>31</v>
      </c>
      <c r="B18" s="47" t="s">
        <v>28</v>
      </c>
      <c r="C18" s="47" t="s">
        <v>141</v>
      </c>
      <c r="D18" s="48" t="s">
        <v>47</v>
      </c>
      <c r="E18" s="48" t="s">
        <v>48</v>
      </c>
      <c r="F18" s="47" t="s">
        <v>40</v>
      </c>
      <c r="G18" s="51">
        <v>2987.39</v>
      </c>
      <c r="H18" s="50"/>
      <c r="I18" s="13">
        <f t="shared" si="0"/>
        <v>0</v>
      </c>
      <c r="J18" s="46">
        <v>0</v>
      </c>
      <c r="K18" s="46">
        <v>0</v>
      </c>
      <c r="L18" s="51" t="e">
        <f>Rekapitulace!$H$4*G18*#REF!</f>
        <v>#REF!</v>
      </c>
      <c r="M18" s="51" t="e">
        <f>Rekapitulace!$I$4*G18*H18</f>
        <v>#VALUE!</v>
      </c>
      <c r="N18" s="52" t="s">
        <v>9</v>
      </c>
    </row>
    <row r="19" spans="1:14" ht="12.75" customHeight="1">
      <c r="A19" s="47" t="s">
        <v>31</v>
      </c>
      <c r="B19" s="47" t="s">
        <v>28</v>
      </c>
      <c r="C19" s="88" t="s">
        <v>277</v>
      </c>
      <c r="D19" s="48" t="s">
        <v>49</v>
      </c>
      <c r="E19" s="48" t="s">
        <v>50</v>
      </c>
      <c r="F19" s="47" t="s">
        <v>40</v>
      </c>
      <c r="G19" s="51">
        <v>9683.07</v>
      </c>
      <c r="H19" s="50"/>
      <c r="I19" s="13">
        <f t="shared" si="0"/>
        <v>0</v>
      </c>
      <c r="J19" s="46">
        <v>0</v>
      </c>
      <c r="K19" s="46">
        <v>0</v>
      </c>
      <c r="L19" s="51" t="e">
        <f>Rekapitulace!$H$4*G19*#REF!</f>
        <v>#REF!</v>
      </c>
      <c r="M19" s="51" t="e">
        <f>Rekapitulace!$I$4*G19*H19</f>
        <v>#VALUE!</v>
      </c>
      <c r="N19" s="52" t="s">
        <v>9</v>
      </c>
    </row>
    <row r="20" spans="1:14" ht="12.75" customHeight="1">
      <c r="A20" s="47" t="s">
        <v>31</v>
      </c>
      <c r="B20" s="47" t="s">
        <v>28</v>
      </c>
      <c r="C20" s="47" t="s">
        <v>142</v>
      </c>
      <c r="D20" s="48" t="s">
        <v>51</v>
      </c>
      <c r="E20" s="48" t="s">
        <v>52</v>
      </c>
      <c r="F20" s="47" t="s">
        <v>40</v>
      </c>
      <c r="G20" s="84">
        <v>7505.83</v>
      </c>
      <c r="H20" s="50"/>
      <c r="I20" s="13">
        <f t="shared" si="0"/>
        <v>0</v>
      </c>
      <c r="J20" s="46">
        <v>0</v>
      </c>
      <c r="K20" s="46">
        <v>0</v>
      </c>
      <c r="L20" s="51" t="e">
        <f>Rekapitulace!$H$4*G20*#REF!</f>
        <v>#REF!</v>
      </c>
      <c r="M20" s="51" t="e">
        <f>Rekapitulace!$I$4*G20*H20</f>
        <v>#VALUE!</v>
      </c>
      <c r="N20" s="52" t="s">
        <v>9</v>
      </c>
    </row>
    <row r="21" spans="1:14" ht="12.75" customHeight="1">
      <c r="A21" s="47" t="s">
        <v>31</v>
      </c>
      <c r="B21" s="47" t="s">
        <v>28</v>
      </c>
      <c r="C21" s="47" t="s">
        <v>300</v>
      </c>
      <c r="D21" s="48" t="s">
        <v>53</v>
      </c>
      <c r="E21" s="74" t="s">
        <v>71</v>
      </c>
      <c r="F21" s="47" t="s">
        <v>40</v>
      </c>
      <c r="G21" s="51">
        <v>1876.46</v>
      </c>
      <c r="H21" s="50"/>
      <c r="I21" s="13">
        <f t="shared" si="0"/>
        <v>0</v>
      </c>
      <c r="J21" s="46">
        <v>0</v>
      </c>
      <c r="K21" s="46">
        <v>0</v>
      </c>
      <c r="L21" s="51" t="e">
        <f>Rekapitulace!$H$4*G21*#REF!</f>
        <v>#REF!</v>
      </c>
      <c r="M21" s="51" t="e">
        <f>Rekapitulace!$I$4*G21*H21</f>
        <v>#VALUE!</v>
      </c>
      <c r="N21" s="52" t="s">
        <v>9</v>
      </c>
    </row>
    <row r="22" spans="1:14" ht="12.75" customHeight="1">
      <c r="A22" s="47" t="s">
        <v>31</v>
      </c>
      <c r="B22" s="47" t="s">
        <v>28</v>
      </c>
      <c r="C22" s="47" t="s">
        <v>300</v>
      </c>
      <c r="D22" s="48" t="s">
        <v>54</v>
      </c>
      <c r="E22" s="74" t="s">
        <v>72</v>
      </c>
      <c r="F22" s="47" t="s">
        <v>40</v>
      </c>
      <c r="G22" s="51">
        <v>105.34</v>
      </c>
      <c r="H22" s="50"/>
      <c r="I22" s="13">
        <f t="shared" si="0"/>
        <v>0</v>
      </c>
      <c r="J22" s="46">
        <v>0</v>
      </c>
      <c r="K22" s="46">
        <v>0</v>
      </c>
      <c r="L22" s="51" t="e">
        <f>Rekapitulace!$H$4*G22*#REF!</f>
        <v>#REF!</v>
      </c>
      <c r="M22" s="51" t="e">
        <f>Rekapitulace!$I$4*G22*H22</f>
        <v>#VALUE!</v>
      </c>
      <c r="N22" s="52" t="s">
        <v>9</v>
      </c>
    </row>
    <row r="23" spans="1:14" ht="12.75" customHeight="1">
      <c r="A23" s="47" t="s">
        <v>31</v>
      </c>
      <c r="B23" s="47" t="s">
        <v>28</v>
      </c>
      <c r="C23" s="47" t="s">
        <v>285</v>
      </c>
      <c r="D23" s="48" t="s">
        <v>55</v>
      </c>
      <c r="E23" s="74" t="s">
        <v>273</v>
      </c>
      <c r="F23" s="47" t="s">
        <v>40</v>
      </c>
      <c r="G23" s="51">
        <v>1876.46</v>
      </c>
      <c r="H23" s="50"/>
      <c r="I23" s="13">
        <f t="shared" si="0"/>
        <v>0</v>
      </c>
      <c r="J23" s="46">
        <v>0</v>
      </c>
      <c r="K23" s="46">
        <v>0</v>
      </c>
      <c r="L23" s="51" t="e">
        <f>Rekapitulace!$H$4*G23*#REF!</f>
        <v>#REF!</v>
      </c>
      <c r="M23" s="51" t="e">
        <f>Rekapitulace!$I$4*G23*H23</f>
        <v>#VALUE!</v>
      </c>
      <c r="N23" s="52" t="s">
        <v>9</v>
      </c>
    </row>
    <row r="24" spans="1:14" ht="12.75" customHeight="1">
      <c r="A24" s="47" t="s">
        <v>31</v>
      </c>
      <c r="B24" s="47" t="s">
        <v>28</v>
      </c>
      <c r="C24" s="47" t="s">
        <v>285</v>
      </c>
      <c r="D24" s="48" t="s">
        <v>73</v>
      </c>
      <c r="E24" s="74" t="s">
        <v>274</v>
      </c>
      <c r="F24" s="47" t="s">
        <v>40</v>
      </c>
      <c r="G24" s="51">
        <v>105.34</v>
      </c>
      <c r="H24" s="50"/>
      <c r="I24" s="13">
        <f t="shared" si="0"/>
        <v>0</v>
      </c>
      <c r="J24" s="46">
        <v>0</v>
      </c>
      <c r="K24" s="46">
        <v>0</v>
      </c>
      <c r="L24" s="51" t="e">
        <f>Rekapitulace!$H$4*G24*#REF!</f>
        <v>#REF!</v>
      </c>
      <c r="M24" s="51" t="e">
        <f>Rekapitulace!$I$4*G24*H24</f>
        <v>#VALUE!</v>
      </c>
      <c r="N24" s="52" t="s">
        <v>9</v>
      </c>
    </row>
    <row r="25" spans="1:14" ht="12.75" customHeight="1">
      <c r="A25" s="47" t="s">
        <v>31</v>
      </c>
      <c r="B25" s="47" t="s">
        <v>28</v>
      </c>
      <c r="C25" s="47" t="s">
        <v>143</v>
      </c>
      <c r="D25" s="48" t="s">
        <v>56</v>
      </c>
      <c r="E25" s="48" t="s">
        <v>57</v>
      </c>
      <c r="F25" s="47" t="s">
        <v>33</v>
      </c>
      <c r="G25" s="84">
        <v>25264.1</v>
      </c>
      <c r="H25" s="50"/>
      <c r="I25" s="13">
        <f t="shared" si="0"/>
        <v>0</v>
      </c>
      <c r="J25" s="46">
        <v>0.0009</v>
      </c>
      <c r="K25" s="46">
        <v>0.45</v>
      </c>
      <c r="L25" s="51" t="e">
        <f>Rekapitulace!$H$4*G25*#REF!</f>
        <v>#REF!</v>
      </c>
      <c r="M25" s="51" t="e">
        <f>Rekapitulace!$I$4*G25*H25</f>
        <v>#VALUE!</v>
      </c>
      <c r="N25" s="52" t="s">
        <v>9</v>
      </c>
    </row>
    <row r="26" spans="1:14" ht="12.75" customHeight="1">
      <c r="A26" s="47" t="s">
        <v>31</v>
      </c>
      <c r="B26" s="47" t="s">
        <v>28</v>
      </c>
      <c r="C26" s="47" t="s">
        <v>143</v>
      </c>
      <c r="D26" s="48" t="s">
        <v>58</v>
      </c>
      <c r="E26" s="48" t="s">
        <v>59</v>
      </c>
      <c r="F26" s="47" t="s">
        <v>40</v>
      </c>
      <c r="G26" s="51">
        <v>283.82</v>
      </c>
      <c r="H26" s="50"/>
      <c r="I26" s="13">
        <f t="shared" si="0"/>
        <v>0</v>
      </c>
      <c r="J26" s="46">
        <v>0.00046</v>
      </c>
      <c r="K26" s="46">
        <v>1</v>
      </c>
      <c r="L26" s="51" t="e">
        <f>Rekapitulace!$H$4*G26*#REF!</f>
        <v>#REF!</v>
      </c>
      <c r="M26" s="51" t="e">
        <f>Rekapitulace!$I$4*G26*H26</f>
        <v>#VALUE!</v>
      </c>
      <c r="N26" s="52" t="s">
        <v>9</v>
      </c>
    </row>
    <row r="27" spans="1:14" ht="12.75" customHeight="1">
      <c r="A27" s="47" t="s">
        <v>31</v>
      </c>
      <c r="B27" s="47" t="s">
        <v>28</v>
      </c>
      <c r="C27" s="47" t="s">
        <v>143</v>
      </c>
      <c r="D27" s="48" t="s">
        <v>66</v>
      </c>
      <c r="E27" s="48" t="s">
        <v>67</v>
      </c>
      <c r="F27" s="47" t="s">
        <v>33</v>
      </c>
      <c r="G27" s="51">
        <v>2503.86</v>
      </c>
      <c r="H27" s="50"/>
      <c r="I27" s="13">
        <f t="shared" si="0"/>
        <v>0</v>
      </c>
      <c r="J27" s="46">
        <v>0.00133</v>
      </c>
      <c r="K27" s="46">
        <v>2.41</v>
      </c>
      <c r="L27" s="51" t="e">
        <f>Rekapitulace!$H$4*G27*#REF!</f>
        <v>#REF!</v>
      </c>
      <c r="M27" s="51" t="e">
        <f>Rekapitulace!$I$4*G27*H27</f>
        <v>#VALUE!</v>
      </c>
      <c r="N27" s="52" t="s">
        <v>9</v>
      </c>
    </row>
    <row r="28" spans="1:16" s="135" customFormat="1" ht="12.75" customHeight="1">
      <c r="A28" s="129" t="s">
        <v>27</v>
      </c>
      <c r="B28" s="129" t="s">
        <v>28</v>
      </c>
      <c r="C28" s="129"/>
      <c r="D28" s="127" t="s">
        <v>60</v>
      </c>
      <c r="E28" s="127" t="s">
        <v>61</v>
      </c>
      <c r="F28" s="129"/>
      <c r="G28" s="130">
        <v>0</v>
      </c>
      <c r="H28" s="280"/>
      <c r="I28" s="131"/>
      <c r="J28" s="132"/>
      <c r="K28" s="132"/>
      <c r="L28" s="133" t="e">
        <f>Rekapitulace!$H$4*G28*#REF!</f>
        <v>#REF!</v>
      </c>
      <c r="M28" s="133" t="e">
        <f>Rekapitulace!$I$4*G28*H28</f>
        <v>#VALUE!</v>
      </c>
      <c r="N28" s="42" t="s">
        <v>9</v>
      </c>
      <c r="O28" s="134"/>
      <c r="P28" s="134"/>
    </row>
    <row r="29" spans="1:14" ht="12.75" customHeight="1">
      <c r="A29" s="47" t="s">
        <v>31</v>
      </c>
      <c r="B29" s="47" t="s">
        <v>28</v>
      </c>
      <c r="C29" s="47" t="s">
        <v>141</v>
      </c>
      <c r="D29" s="48" t="s">
        <v>62</v>
      </c>
      <c r="E29" s="48" t="s">
        <v>63</v>
      </c>
      <c r="F29" s="47" t="s">
        <v>40</v>
      </c>
      <c r="G29" s="49">
        <v>22.87</v>
      </c>
      <c r="H29" s="50"/>
      <c r="I29" s="13">
        <f>SUM(G29*H29)</f>
        <v>0</v>
      </c>
      <c r="J29" s="46">
        <v>0</v>
      </c>
      <c r="K29" s="46">
        <v>0</v>
      </c>
      <c r="L29" s="51" t="e">
        <f>Rekapitulace!$H$4*G29*#REF!</f>
        <v>#REF!</v>
      </c>
      <c r="M29" s="51" t="e">
        <f>Rekapitulace!$I$4*G29*H29</f>
        <v>#VALUE!</v>
      </c>
      <c r="N29" s="52" t="s">
        <v>9</v>
      </c>
    </row>
    <row r="30" spans="1:14" ht="12.75" customHeight="1">
      <c r="A30" s="47"/>
      <c r="B30" s="47"/>
      <c r="C30" s="47"/>
      <c r="D30" s="48"/>
      <c r="E30" s="48"/>
      <c r="F30" s="47"/>
      <c r="G30" s="49"/>
      <c r="H30" s="250"/>
      <c r="I30" s="13"/>
      <c r="J30" s="46"/>
      <c r="K30" s="46"/>
      <c r="L30" s="51"/>
      <c r="M30" s="51"/>
      <c r="N30" s="52"/>
    </row>
    <row r="31" spans="1:14" ht="12.75" customHeight="1">
      <c r="A31" s="47"/>
      <c r="B31" s="47"/>
      <c r="C31" s="47"/>
      <c r="D31" s="48"/>
      <c r="E31" s="48"/>
      <c r="F31" s="47"/>
      <c r="G31" s="49"/>
      <c r="H31" s="250"/>
      <c r="I31" s="13"/>
      <c r="J31" s="46"/>
      <c r="K31" s="46"/>
      <c r="L31" s="51"/>
      <c r="M31" s="51"/>
      <c r="N31" s="52"/>
    </row>
    <row r="32" spans="1:14" ht="12.75" customHeight="1">
      <c r="A32" s="47"/>
      <c r="B32" s="47"/>
      <c r="C32" s="47"/>
      <c r="D32" s="48"/>
      <c r="E32" s="48"/>
      <c r="F32" s="47"/>
      <c r="G32" s="49"/>
      <c r="H32" s="250"/>
      <c r="I32" s="13"/>
      <c r="J32" s="46"/>
      <c r="K32" s="46"/>
      <c r="L32" s="51"/>
      <c r="M32" s="51"/>
      <c r="N32" s="52"/>
    </row>
    <row r="33" spans="1:14" ht="12.75" customHeight="1">
      <c r="A33" s="47"/>
      <c r="B33" s="47"/>
      <c r="C33" s="47"/>
      <c r="D33" s="48"/>
      <c r="E33" s="48"/>
      <c r="F33" s="47"/>
      <c r="G33" s="49"/>
      <c r="H33" s="250"/>
      <c r="I33" s="13"/>
      <c r="J33" s="46"/>
      <c r="K33" s="46"/>
      <c r="L33" s="51"/>
      <c r="M33" s="51"/>
      <c r="N33" s="52"/>
    </row>
    <row r="34" spans="1:14" ht="12.75" customHeight="1">
      <c r="A34" s="47"/>
      <c r="B34" s="47"/>
      <c r="C34" s="47"/>
      <c r="D34" s="48"/>
      <c r="E34" s="48"/>
      <c r="F34" s="47"/>
      <c r="G34" s="49"/>
      <c r="H34" s="250"/>
      <c r="I34" s="13"/>
      <c r="J34" s="46"/>
      <c r="K34" s="46"/>
      <c r="L34" s="51"/>
      <c r="M34" s="51"/>
      <c r="N34" s="52"/>
    </row>
    <row r="35" spans="1:14" ht="12.75" customHeight="1">
      <c r="A35" s="47"/>
      <c r="B35" s="47"/>
      <c r="C35" s="47"/>
      <c r="D35" s="48"/>
      <c r="E35" s="48"/>
      <c r="F35" s="47"/>
      <c r="G35" s="49"/>
      <c r="H35" s="250"/>
      <c r="I35" s="13"/>
      <c r="J35" s="46"/>
      <c r="K35" s="46"/>
      <c r="L35" s="51"/>
      <c r="M35" s="51"/>
      <c r="N35" s="52"/>
    </row>
    <row r="36" spans="1:14" ht="12.75" customHeight="1">
      <c r="A36" s="47"/>
      <c r="B36" s="47"/>
      <c r="C36" s="47"/>
      <c r="D36" s="48"/>
      <c r="E36" s="48"/>
      <c r="F36" s="47"/>
      <c r="G36" s="49"/>
      <c r="H36" s="250"/>
      <c r="I36" s="13"/>
      <c r="J36" s="46"/>
      <c r="K36" s="46"/>
      <c r="L36" s="51"/>
      <c r="M36" s="51"/>
      <c r="N36" s="52"/>
    </row>
    <row r="37" spans="1:14" ht="12.75" customHeight="1">
      <c r="A37" s="47"/>
      <c r="B37" s="47"/>
      <c r="C37" s="47"/>
      <c r="D37" s="48"/>
      <c r="E37" s="48"/>
      <c r="F37" s="47"/>
      <c r="G37" s="49"/>
      <c r="H37" s="250"/>
      <c r="I37" s="13"/>
      <c r="J37" s="46"/>
      <c r="K37" s="46"/>
      <c r="L37" s="51"/>
      <c r="M37" s="51"/>
      <c r="N37" s="52"/>
    </row>
    <row r="38" spans="1:14" ht="12.75" customHeight="1">
      <c r="A38" s="47"/>
      <c r="B38" s="47"/>
      <c r="C38" s="47"/>
      <c r="D38" s="48"/>
      <c r="E38" s="48"/>
      <c r="F38" s="47"/>
      <c r="G38" s="49"/>
      <c r="H38" s="250"/>
      <c r="I38" s="13"/>
      <c r="J38" s="46"/>
      <c r="K38" s="46"/>
      <c r="L38" s="51"/>
      <c r="M38" s="51"/>
      <c r="N38" s="52"/>
    </row>
    <row r="39" spans="1:14" ht="12.75" customHeight="1">
      <c r="A39" s="47"/>
      <c r="B39" s="47"/>
      <c r="C39" s="47"/>
      <c r="D39" s="48"/>
      <c r="E39" s="48"/>
      <c r="F39" s="47"/>
      <c r="G39" s="49"/>
      <c r="H39" s="250"/>
      <c r="I39" s="13"/>
      <c r="J39" s="46"/>
      <c r="K39" s="46"/>
      <c r="L39" s="51"/>
      <c r="M39" s="51"/>
      <c r="N39" s="52"/>
    </row>
    <row r="40" spans="1:14" ht="12.75" customHeight="1">
      <c r="A40" s="40"/>
      <c r="B40" s="40"/>
      <c r="C40" s="63"/>
      <c r="D40" s="41"/>
      <c r="E40" s="42"/>
      <c r="F40" s="40"/>
      <c r="G40" s="43"/>
      <c r="H40" s="250"/>
      <c r="I40" s="45"/>
      <c r="J40" s="46"/>
      <c r="K40" s="46"/>
      <c r="L40" s="51" t="e">
        <f>Rekapitulace!$H$4*G40*#REF!</f>
        <v>#REF!</v>
      </c>
      <c r="M40" s="51" t="e">
        <f>Rekapitulace!$I$4*G40*H40</f>
        <v>#VALUE!</v>
      </c>
      <c r="N40" s="41"/>
    </row>
    <row r="41" spans="1:15" s="69" customFormat="1" ht="12.75" customHeight="1">
      <c r="A41" s="58"/>
      <c r="B41" s="58"/>
      <c r="C41" s="58"/>
      <c r="D41" s="59"/>
      <c r="E41" s="59"/>
      <c r="F41" s="58"/>
      <c r="G41" s="60"/>
      <c r="H41" s="61"/>
      <c r="I41" s="62"/>
      <c r="J41" s="66"/>
      <c r="K41" s="66"/>
      <c r="L41" s="67"/>
      <c r="M41" s="67"/>
      <c r="N41" s="65"/>
      <c r="O41" s="68"/>
    </row>
    <row r="42" spans="1:15" s="69" customFormat="1" ht="12.75" customHeight="1">
      <c r="A42" s="58"/>
      <c r="B42" s="58"/>
      <c r="C42" s="58"/>
      <c r="D42" s="59"/>
      <c r="E42" s="59"/>
      <c r="F42" s="58"/>
      <c r="G42" s="60"/>
      <c r="H42" s="61"/>
      <c r="I42" s="62"/>
      <c r="J42" s="66"/>
      <c r="K42" s="66"/>
      <c r="L42" s="67"/>
      <c r="M42" s="67"/>
      <c r="N42" s="65"/>
      <c r="O42" s="68"/>
    </row>
    <row r="43" spans="1:15" s="69" customFormat="1" ht="18" customHeight="1" thickBo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68"/>
    </row>
    <row r="44" spans="1:15" s="69" customFormat="1" ht="18" customHeight="1" thickBot="1">
      <c r="A44" s="29"/>
      <c r="B44" s="29"/>
      <c r="C44" s="29"/>
      <c r="D44" s="29"/>
      <c r="E44" s="29"/>
      <c r="F44" s="266" t="s">
        <v>24</v>
      </c>
      <c r="G44" s="267"/>
      <c r="H44" s="267"/>
      <c r="I44" s="188">
        <f>SUM(I12:I29)</f>
        <v>0</v>
      </c>
      <c r="J44" s="29"/>
      <c r="K44" s="29"/>
      <c r="L44" s="29"/>
      <c r="M44" s="29"/>
      <c r="N44" s="29"/>
      <c r="O44" s="68"/>
    </row>
    <row r="45" spans="1:15" s="69" customFormat="1" ht="18" customHeight="1" thickBot="1">
      <c r="A45" s="29"/>
      <c r="B45" s="29"/>
      <c r="C45" s="29"/>
      <c r="D45" s="29"/>
      <c r="E45" s="29"/>
      <c r="F45" s="268" t="s">
        <v>147</v>
      </c>
      <c r="G45" s="269"/>
      <c r="H45" s="269"/>
      <c r="I45" s="181">
        <f>I44*0.21</f>
        <v>0</v>
      </c>
      <c r="J45" s="29"/>
      <c r="K45" s="29"/>
      <c r="L45" s="29"/>
      <c r="M45" s="29"/>
      <c r="N45" s="29"/>
      <c r="O45" s="68"/>
    </row>
    <row r="46" spans="1:15" s="69" customFormat="1" ht="12.75" customHeight="1" thickBot="1">
      <c r="A46" s="29"/>
      <c r="B46" s="29"/>
      <c r="C46" s="29"/>
      <c r="D46" s="29"/>
      <c r="E46" s="29"/>
      <c r="F46" s="70"/>
      <c r="G46" s="70"/>
      <c r="H46" s="70"/>
      <c r="I46" s="71"/>
      <c r="J46" s="29"/>
      <c r="K46" s="29"/>
      <c r="L46" s="29"/>
      <c r="M46" s="29"/>
      <c r="N46" s="29"/>
      <c r="O46" s="68"/>
    </row>
    <row r="47" spans="1:15" s="69" customFormat="1" ht="18" customHeight="1" thickBot="1">
      <c r="A47" s="29"/>
      <c r="B47" s="29"/>
      <c r="C47" s="29"/>
      <c r="D47" s="29"/>
      <c r="E47" s="29"/>
      <c r="F47" s="270" t="s">
        <v>25</v>
      </c>
      <c r="G47" s="271"/>
      <c r="H47" s="271"/>
      <c r="I47" s="72">
        <f>SUM(I44+I45)</f>
        <v>0</v>
      </c>
      <c r="J47" s="186"/>
      <c r="K47" s="29"/>
      <c r="L47" s="29"/>
      <c r="M47" s="29"/>
      <c r="N47" s="29"/>
      <c r="O47" s="68"/>
    </row>
    <row r="48" spans="1:9" ht="12.75">
      <c r="A48" s="53"/>
      <c r="B48" s="53"/>
      <c r="D48" s="53"/>
      <c r="E48" s="53"/>
      <c r="F48" s="56"/>
      <c r="G48" s="56"/>
      <c r="H48" s="56"/>
      <c r="I48" s="57"/>
    </row>
    <row r="49" spans="1:9" ht="12.75">
      <c r="A49" s="53"/>
      <c r="B49" s="53"/>
      <c r="D49" s="53"/>
      <c r="E49" s="53"/>
      <c r="F49" s="54"/>
      <c r="G49" s="54"/>
      <c r="H49" s="54"/>
      <c r="I49" s="55"/>
    </row>
  </sheetData>
  <sheetProtection password="896E" sheet="1"/>
  <mergeCells count="4">
    <mergeCell ref="F44:H44"/>
    <mergeCell ref="F45:H45"/>
    <mergeCell ref="F47:H47"/>
    <mergeCell ref="A1:E1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5" r:id="rId1"/>
  <headerFooter differentFirst="1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46"/>
  <sheetViews>
    <sheetView showGridLines="0" showZeros="0" view="pageBreakPreview" zoomScale="80" zoomScaleSheetLayoutView="80" zoomScalePageLayoutView="0" workbookViewId="0" topLeftCell="A1">
      <pane ySplit="10" topLeftCell="A11" activePane="bottomLeft" state="frozen"/>
      <selection pane="topLeft" activeCell="B5" sqref="B5"/>
      <selection pane="bottomLeft" activeCell="H15" sqref="H15"/>
    </sheetView>
  </sheetViews>
  <sheetFormatPr defaultColWidth="9.00390625" defaultRowHeight="12.75"/>
  <cols>
    <col min="1" max="2" width="7.75390625" style="30" customWidth="1"/>
    <col min="3" max="4" width="12.75390625" style="30" customWidth="1"/>
    <col min="5" max="5" width="80.75390625" style="30" customWidth="1"/>
    <col min="6" max="6" width="5.75390625" style="30" customWidth="1"/>
    <col min="7" max="8" width="12.75390625" style="30" customWidth="1"/>
    <col min="9" max="9" width="15.75390625" style="53" customWidth="1"/>
    <col min="10" max="11" width="14.00390625" style="30" hidden="1" customWidth="1"/>
    <col min="12" max="13" width="15.75390625" style="30" hidden="1" customWidth="1"/>
    <col min="14" max="14" width="17.625" style="30" hidden="1" customWidth="1"/>
    <col min="15" max="15" width="1.75390625" style="30" customWidth="1"/>
    <col min="16" max="17" width="9.125" style="30" customWidth="1"/>
    <col min="18" max="18" width="9.25390625" style="85" bestFit="1" customWidth="1"/>
    <col min="19" max="19" width="9.125" style="115" customWidth="1"/>
    <col min="20" max="20" width="9.25390625" style="115" bestFit="1" customWidth="1"/>
    <col min="21" max="21" width="11.75390625" style="115" bestFit="1" customWidth="1"/>
  </cols>
  <sheetData>
    <row r="1" spans="1:21" s="69" customFormat="1" ht="12.75" customHeight="1">
      <c r="A1" s="272" t="s">
        <v>123</v>
      </c>
      <c r="B1" s="272"/>
      <c r="C1" s="272"/>
      <c r="D1" s="272"/>
      <c r="E1" s="272"/>
      <c r="F1" s="68"/>
      <c r="G1" s="68"/>
      <c r="H1" s="68"/>
      <c r="I1" s="29"/>
      <c r="J1" s="68"/>
      <c r="K1" s="68"/>
      <c r="L1" s="68"/>
      <c r="M1" s="68"/>
      <c r="N1" s="68"/>
      <c r="O1" s="68"/>
      <c r="P1" s="68"/>
      <c r="R1" s="2"/>
      <c r="S1" s="2"/>
      <c r="T1" s="2"/>
      <c r="U1" s="2"/>
    </row>
    <row r="2" spans="1:21" s="69" customFormat="1" ht="19.5" customHeight="1">
      <c r="A2" s="68"/>
      <c r="B2" s="68"/>
      <c r="C2" s="29"/>
      <c r="D2" s="68"/>
      <c r="E2" s="68"/>
      <c r="F2" s="68"/>
      <c r="G2" s="68"/>
      <c r="H2" s="68"/>
      <c r="I2" s="29"/>
      <c r="J2" s="68"/>
      <c r="K2" s="68"/>
      <c r="L2" s="68"/>
      <c r="M2" s="68"/>
      <c r="N2" s="68"/>
      <c r="O2" s="68"/>
      <c r="P2" s="68"/>
      <c r="R2" s="2"/>
      <c r="S2" s="2"/>
      <c r="T2" s="2"/>
      <c r="U2" s="2"/>
    </row>
    <row r="3" spans="1:21" s="69" customFormat="1" ht="12.75" customHeight="1">
      <c r="A3" s="68"/>
      <c r="B3" s="68"/>
      <c r="C3" s="29"/>
      <c r="D3" s="68"/>
      <c r="E3" s="68"/>
      <c r="F3" s="68"/>
      <c r="G3" s="68"/>
      <c r="H3" s="68"/>
      <c r="I3" s="29"/>
      <c r="J3" s="68"/>
      <c r="K3" s="68"/>
      <c r="L3" s="68"/>
      <c r="M3" s="68"/>
      <c r="N3" s="68"/>
      <c r="O3" s="68"/>
      <c r="P3" s="68"/>
      <c r="R3" s="2"/>
      <c r="S3" s="2"/>
      <c r="T3" s="2"/>
      <c r="U3" s="2"/>
    </row>
    <row r="4" spans="1:21" s="69" customFormat="1" ht="12.75" customHeight="1">
      <c r="A4" s="108" t="s">
        <v>11</v>
      </c>
      <c r="B4" s="107"/>
      <c r="C4" s="29"/>
      <c r="D4" s="12" t="s">
        <v>127</v>
      </c>
      <c r="E4" s="29"/>
      <c r="F4" s="29"/>
      <c r="G4" s="14"/>
      <c r="H4" s="128"/>
      <c r="I4" s="14"/>
      <c r="J4" s="29"/>
      <c r="K4" s="29"/>
      <c r="L4" s="29"/>
      <c r="M4" s="29"/>
      <c r="N4" s="29"/>
      <c r="O4" s="68"/>
      <c r="P4" s="68"/>
      <c r="R4" s="2"/>
      <c r="S4" s="2"/>
      <c r="T4" s="2"/>
      <c r="U4" s="2"/>
    </row>
    <row r="5" spans="1:21" s="69" customFormat="1" ht="12.75" customHeight="1">
      <c r="A5" s="108" t="s">
        <v>128</v>
      </c>
      <c r="B5" s="107"/>
      <c r="C5" s="29"/>
      <c r="D5" s="114" t="s">
        <v>268</v>
      </c>
      <c r="E5" s="29"/>
      <c r="F5" s="29"/>
      <c r="G5" s="14"/>
      <c r="H5" s="143" t="s">
        <v>146</v>
      </c>
      <c r="I5" s="14"/>
      <c r="J5" s="14"/>
      <c r="K5" s="68"/>
      <c r="L5" s="68"/>
      <c r="R5" s="2"/>
      <c r="S5" s="2"/>
      <c r="T5" s="2"/>
      <c r="U5" s="2"/>
    </row>
    <row r="6" spans="1:21" s="69" customFormat="1" ht="12.75" customHeight="1">
      <c r="A6" s="108"/>
      <c r="B6" s="107"/>
      <c r="C6" s="29"/>
      <c r="D6" s="114"/>
      <c r="E6" s="29"/>
      <c r="F6" s="29"/>
      <c r="G6" s="14"/>
      <c r="H6" s="143"/>
      <c r="I6" s="14"/>
      <c r="J6" s="14"/>
      <c r="K6" s="68"/>
      <c r="L6" s="68"/>
      <c r="R6" s="2"/>
      <c r="S6" s="2"/>
      <c r="T6" s="2"/>
      <c r="U6" s="2"/>
    </row>
    <row r="7" spans="1:21" s="69" customFormat="1" ht="19.5" customHeight="1">
      <c r="A7" s="108" t="s">
        <v>13</v>
      </c>
      <c r="B7" s="107"/>
      <c r="C7" s="29"/>
      <c r="D7" s="114" t="s">
        <v>110</v>
      </c>
      <c r="E7" s="29"/>
      <c r="F7" s="29"/>
      <c r="G7" s="14"/>
      <c r="H7" s="14"/>
      <c r="I7" s="14"/>
      <c r="J7" s="29"/>
      <c r="K7" s="29"/>
      <c r="L7" s="29"/>
      <c r="M7" s="29"/>
      <c r="N7" s="29"/>
      <c r="O7" s="68"/>
      <c r="P7" s="68"/>
      <c r="R7" s="2"/>
      <c r="S7" s="2"/>
      <c r="T7" s="2"/>
      <c r="U7" s="2"/>
    </row>
    <row r="8" spans="1:14" ht="12.75" customHeight="1">
      <c r="A8" s="108" t="s">
        <v>12</v>
      </c>
      <c r="B8" s="31" t="s">
        <v>269</v>
      </c>
      <c r="C8" s="29"/>
      <c r="D8" s="31" t="s">
        <v>270</v>
      </c>
      <c r="E8" s="29"/>
      <c r="F8" s="29"/>
      <c r="G8" s="14"/>
      <c r="H8" s="29"/>
      <c r="I8" s="29"/>
      <c r="J8" s="29"/>
      <c r="K8" s="29"/>
      <c r="L8" s="29"/>
      <c r="M8" s="29"/>
      <c r="N8" s="29"/>
    </row>
    <row r="9" spans="1:14" ht="12.75" customHeight="1">
      <c r="A9" s="29"/>
      <c r="B9" s="29"/>
      <c r="C9" s="29"/>
      <c r="D9" s="29"/>
      <c r="E9" s="29"/>
      <c r="F9" s="29"/>
      <c r="G9" s="29"/>
      <c r="H9" s="32"/>
      <c r="I9" s="29"/>
      <c r="J9" s="29"/>
      <c r="K9" s="29"/>
      <c r="L9" s="33" t="s">
        <v>14</v>
      </c>
      <c r="M9" s="34"/>
      <c r="N9" s="29"/>
    </row>
    <row r="10" spans="1:14" ht="19.5" customHeight="1">
      <c r="A10" s="35" t="s">
        <v>15</v>
      </c>
      <c r="B10" s="35" t="s">
        <v>16</v>
      </c>
      <c r="C10" s="35" t="s">
        <v>129</v>
      </c>
      <c r="D10" s="35" t="s">
        <v>17</v>
      </c>
      <c r="E10" s="35" t="s">
        <v>18</v>
      </c>
      <c r="F10" s="35" t="s">
        <v>19</v>
      </c>
      <c r="G10" s="36" t="s">
        <v>20</v>
      </c>
      <c r="H10" s="248" t="s">
        <v>26</v>
      </c>
      <c r="I10" s="38" t="s">
        <v>7</v>
      </c>
      <c r="J10" s="39" t="s">
        <v>21</v>
      </c>
      <c r="K10" s="39" t="s">
        <v>22</v>
      </c>
      <c r="L10" s="37">
        <f>Rekapitulace!H4</f>
        <v>0.05</v>
      </c>
      <c r="M10" s="37" t="str">
        <f>Rekapitulace!I4</f>
        <v>DÍLČÍ PROJEKT</v>
      </c>
      <c r="N10" s="35" t="s">
        <v>23</v>
      </c>
    </row>
    <row r="11" spans="1:21" s="135" customFormat="1" ht="12.75" customHeight="1">
      <c r="A11" s="129" t="s">
        <v>27</v>
      </c>
      <c r="B11" s="129" t="s">
        <v>28</v>
      </c>
      <c r="C11" s="129"/>
      <c r="D11" s="127" t="s">
        <v>41</v>
      </c>
      <c r="E11" s="127" t="s">
        <v>42</v>
      </c>
      <c r="F11" s="129"/>
      <c r="G11" s="130">
        <v>0</v>
      </c>
      <c r="H11" s="280">
        <v>0</v>
      </c>
      <c r="I11" s="131"/>
      <c r="J11" s="132"/>
      <c r="K11" s="132"/>
      <c r="L11" s="133" t="e">
        <f>Rekapitulace!$H$4*G11*#REF!</f>
        <v>#REF!</v>
      </c>
      <c r="M11" s="133" t="e">
        <f>Rekapitulace!$I$4*G11*H11</f>
        <v>#VALUE!</v>
      </c>
      <c r="N11" s="42" t="s">
        <v>9</v>
      </c>
      <c r="O11" s="134"/>
      <c r="P11" s="134"/>
      <c r="Q11" s="134"/>
      <c r="R11" s="136"/>
      <c r="S11" s="199"/>
      <c r="T11" s="199"/>
      <c r="U11" s="199"/>
    </row>
    <row r="12" spans="1:15" ht="12.75" customHeight="1">
      <c r="A12" s="47" t="s">
        <v>31</v>
      </c>
      <c r="B12" s="47" t="s">
        <v>28</v>
      </c>
      <c r="C12" s="47" t="s">
        <v>141</v>
      </c>
      <c r="D12" s="48" t="s">
        <v>43</v>
      </c>
      <c r="E12" s="48" t="s">
        <v>44</v>
      </c>
      <c r="F12" s="47" t="s">
        <v>40</v>
      </c>
      <c r="G12" s="51">
        <v>456.38</v>
      </c>
      <c r="H12" s="50"/>
      <c r="I12" s="13">
        <f aca="true" t="shared" si="0" ref="I12:I20">SUM(G12*H12)</f>
        <v>0</v>
      </c>
      <c r="J12" s="46">
        <v>0</v>
      </c>
      <c r="K12" s="46">
        <v>0</v>
      </c>
      <c r="L12" s="51" t="e">
        <f>Rekapitulace!$H$4*G12*#REF!</f>
        <v>#REF!</v>
      </c>
      <c r="M12" s="51" t="e">
        <f>Rekapitulace!$I$4*G12*H12</f>
        <v>#VALUE!</v>
      </c>
      <c r="N12" s="52" t="s">
        <v>9</v>
      </c>
      <c r="O12" s="85"/>
    </row>
    <row r="13" spans="1:15" ht="12.75" customHeight="1">
      <c r="A13" s="40" t="s">
        <v>31</v>
      </c>
      <c r="B13" s="40" t="s">
        <v>28</v>
      </c>
      <c r="C13" s="47" t="s">
        <v>141</v>
      </c>
      <c r="D13" s="41" t="s">
        <v>45</v>
      </c>
      <c r="E13" s="41" t="s">
        <v>46</v>
      </c>
      <c r="F13" s="40" t="s">
        <v>40</v>
      </c>
      <c r="G13" s="44">
        <v>48.15</v>
      </c>
      <c r="H13" s="50"/>
      <c r="I13" s="13">
        <f t="shared" si="0"/>
        <v>0</v>
      </c>
      <c r="J13" s="46">
        <v>0</v>
      </c>
      <c r="K13" s="46">
        <v>0</v>
      </c>
      <c r="L13" s="51" t="e">
        <f>Rekapitulace!$H$4*G13*#REF!</f>
        <v>#REF!</v>
      </c>
      <c r="M13" s="51" t="e">
        <f>Rekapitulace!$I$4*G13*H13</f>
        <v>#VALUE!</v>
      </c>
      <c r="N13" s="52" t="s">
        <v>9</v>
      </c>
      <c r="O13" s="85"/>
    </row>
    <row r="14" spans="1:15" ht="12.75" customHeight="1">
      <c r="A14" s="47" t="s">
        <v>31</v>
      </c>
      <c r="B14" s="47" t="s">
        <v>28</v>
      </c>
      <c r="C14" s="47" t="s">
        <v>141</v>
      </c>
      <c r="D14" s="48" t="s">
        <v>47</v>
      </c>
      <c r="E14" s="48" t="s">
        <v>48</v>
      </c>
      <c r="F14" s="47" t="s">
        <v>40</v>
      </c>
      <c r="G14" s="84">
        <v>1155.6</v>
      </c>
      <c r="H14" s="50"/>
      <c r="I14" s="13">
        <f t="shared" si="0"/>
        <v>0</v>
      </c>
      <c r="J14" s="46">
        <v>0</v>
      </c>
      <c r="K14" s="46">
        <v>0</v>
      </c>
      <c r="L14" s="51" t="e">
        <f>Rekapitulace!$H$4*G14*#REF!</f>
        <v>#REF!</v>
      </c>
      <c r="M14" s="51" t="e">
        <f>Rekapitulace!$I$4*G14*H14</f>
        <v>#VALUE!</v>
      </c>
      <c r="N14" s="52" t="s">
        <v>9</v>
      </c>
      <c r="O14" s="85"/>
    </row>
    <row r="15" spans="1:21" s="135" customFormat="1" ht="12.75" customHeight="1">
      <c r="A15" s="47" t="s">
        <v>31</v>
      </c>
      <c r="B15" s="47" t="s">
        <v>28</v>
      </c>
      <c r="C15" s="40" t="s">
        <v>277</v>
      </c>
      <c r="D15" s="48" t="s">
        <v>49</v>
      </c>
      <c r="E15" s="48" t="s">
        <v>50</v>
      </c>
      <c r="F15" s="47" t="s">
        <v>40</v>
      </c>
      <c r="G15" s="51">
        <v>356.38</v>
      </c>
      <c r="H15" s="50"/>
      <c r="I15" s="13">
        <f t="shared" si="0"/>
        <v>0</v>
      </c>
      <c r="J15" s="132"/>
      <c r="K15" s="132"/>
      <c r="L15" s="133" t="e">
        <f>Rekapitulace!$H$4*G15*#REF!</f>
        <v>#REF!</v>
      </c>
      <c r="M15" s="133" t="e">
        <f>Rekapitulace!$I$4*G15*H15</f>
        <v>#VALUE!</v>
      </c>
      <c r="N15" s="42" t="s">
        <v>9</v>
      </c>
      <c r="O15" s="136"/>
      <c r="P15" s="134"/>
      <c r="Q15" s="134"/>
      <c r="R15" s="136"/>
      <c r="S15" s="199"/>
      <c r="T15" s="199"/>
      <c r="U15" s="199"/>
    </row>
    <row r="16" spans="1:15" ht="12.75" customHeight="1">
      <c r="A16" s="47" t="s">
        <v>31</v>
      </c>
      <c r="B16" s="47" t="s">
        <v>28</v>
      </c>
      <c r="C16" s="47" t="s">
        <v>142</v>
      </c>
      <c r="D16" s="48" t="s">
        <v>51</v>
      </c>
      <c r="E16" s="48" t="s">
        <v>52</v>
      </c>
      <c r="F16" s="47" t="s">
        <v>40</v>
      </c>
      <c r="G16" s="51">
        <v>146.7</v>
      </c>
      <c r="H16" s="50"/>
      <c r="I16" s="13">
        <f t="shared" si="0"/>
        <v>0</v>
      </c>
      <c r="J16" s="46">
        <v>0</v>
      </c>
      <c r="K16" s="46">
        <v>0</v>
      </c>
      <c r="L16" s="51" t="e">
        <f>Rekapitulace!$H$4*G16*#REF!</f>
        <v>#REF!</v>
      </c>
      <c r="M16" s="51" t="e">
        <f>Rekapitulace!$I$4*G16*H16</f>
        <v>#VALUE!</v>
      </c>
      <c r="N16" s="52" t="s">
        <v>9</v>
      </c>
      <c r="O16" s="85"/>
    </row>
    <row r="17" spans="1:15" ht="12.75" customHeight="1">
      <c r="A17" s="47" t="s">
        <v>31</v>
      </c>
      <c r="B17" s="47" t="s">
        <v>28</v>
      </c>
      <c r="C17" s="47" t="s">
        <v>300</v>
      </c>
      <c r="D17" s="48" t="s">
        <v>54</v>
      </c>
      <c r="E17" s="74" t="s">
        <v>72</v>
      </c>
      <c r="F17" s="47" t="s">
        <v>40</v>
      </c>
      <c r="G17" s="51">
        <v>48.15</v>
      </c>
      <c r="H17" s="50"/>
      <c r="I17" s="13">
        <f t="shared" si="0"/>
        <v>0</v>
      </c>
      <c r="J17" s="46">
        <v>0</v>
      </c>
      <c r="K17" s="46">
        <v>0</v>
      </c>
      <c r="L17" s="51" t="e">
        <f>Rekapitulace!$H$4*G17*#REF!</f>
        <v>#REF!</v>
      </c>
      <c r="M17" s="51" t="e">
        <f>Rekapitulace!$I$4*G17*H17</f>
        <v>#VALUE!</v>
      </c>
      <c r="N17" s="52" t="s">
        <v>9</v>
      </c>
      <c r="O17" s="85"/>
    </row>
    <row r="18" spans="1:15" ht="12.75" customHeight="1">
      <c r="A18" s="47" t="s">
        <v>31</v>
      </c>
      <c r="B18" s="47" t="s">
        <v>28</v>
      </c>
      <c r="C18" s="47" t="s">
        <v>285</v>
      </c>
      <c r="D18" s="48" t="s">
        <v>73</v>
      </c>
      <c r="E18" s="74" t="s">
        <v>274</v>
      </c>
      <c r="F18" s="47" t="s">
        <v>40</v>
      </c>
      <c r="G18" s="51">
        <v>48.15</v>
      </c>
      <c r="H18" s="50"/>
      <c r="I18" s="13">
        <f t="shared" si="0"/>
        <v>0</v>
      </c>
      <c r="J18" s="46">
        <v>0</v>
      </c>
      <c r="K18" s="46">
        <v>0</v>
      </c>
      <c r="L18" s="51" t="e">
        <f>Rekapitulace!$H$4*G18*#REF!</f>
        <v>#REF!</v>
      </c>
      <c r="M18" s="51" t="e">
        <f>Rekapitulace!$I$4*G18*H18</f>
        <v>#VALUE!</v>
      </c>
      <c r="N18" s="52" t="s">
        <v>9</v>
      </c>
      <c r="O18" s="85"/>
    </row>
    <row r="19" spans="1:15" ht="12.75" customHeight="1">
      <c r="A19" s="47" t="s">
        <v>31</v>
      </c>
      <c r="B19" s="47" t="s">
        <v>28</v>
      </c>
      <c r="C19" s="47" t="s">
        <v>143</v>
      </c>
      <c r="D19" s="48" t="s">
        <v>58</v>
      </c>
      <c r="E19" s="48" t="s">
        <v>59</v>
      </c>
      <c r="F19" s="47" t="s">
        <v>40</v>
      </c>
      <c r="G19" s="51">
        <v>176.94</v>
      </c>
      <c r="H19" s="50"/>
      <c r="I19" s="13">
        <f t="shared" si="0"/>
        <v>0</v>
      </c>
      <c r="J19" s="46"/>
      <c r="K19" s="46"/>
      <c r="L19" s="51"/>
      <c r="M19" s="51"/>
      <c r="N19" s="52"/>
      <c r="O19" s="85"/>
    </row>
    <row r="20" spans="1:15" ht="12.75" customHeight="1">
      <c r="A20" s="47" t="s">
        <v>31</v>
      </c>
      <c r="B20" s="47" t="s">
        <v>28</v>
      </c>
      <c r="C20" s="47" t="s">
        <v>143</v>
      </c>
      <c r="D20" s="48" t="s">
        <v>66</v>
      </c>
      <c r="E20" s="48" t="s">
        <v>67</v>
      </c>
      <c r="F20" s="47" t="s">
        <v>33</v>
      </c>
      <c r="G20" s="84">
        <v>146.7</v>
      </c>
      <c r="H20" s="50"/>
      <c r="I20" s="13">
        <f t="shared" si="0"/>
        <v>0</v>
      </c>
      <c r="J20" s="46">
        <v>0</v>
      </c>
      <c r="K20" s="46">
        <v>0</v>
      </c>
      <c r="L20" s="51" t="e">
        <f>Rekapitulace!$H$4*G20*#REF!</f>
        <v>#REF!</v>
      </c>
      <c r="M20" s="51" t="e">
        <f>Rekapitulace!$I$4*G20*H20</f>
        <v>#VALUE!</v>
      </c>
      <c r="N20" s="52" t="s">
        <v>9</v>
      </c>
      <c r="O20" s="85"/>
    </row>
    <row r="21" spans="1:15" ht="12.75" customHeight="1">
      <c r="A21" s="129" t="s">
        <v>27</v>
      </c>
      <c r="B21" s="129" t="s">
        <v>28</v>
      </c>
      <c r="C21" s="129"/>
      <c r="D21" s="127" t="s">
        <v>60</v>
      </c>
      <c r="E21" s="127" t="s">
        <v>61</v>
      </c>
      <c r="F21" s="129"/>
      <c r="G21" s="130">
        <v>0</v>
      </c>
      <c r="H21" s="280"/>
      <c r="I21" s="131"/>
      <c r="J21" s="46">
        <v>0</v>
      </c>
      <c r="K21" s="46">
        <v>0</v>
      </c>
      <c r="L21" s="51" t="e">
        <f>Rekapitulace!$H$4*G21*#REF!</f>
        <v>#REF!</v>
      </c>
      <c r="M21" s="51" t="e">
        <f>Rekapitulace!$I$4*G21*H21</f>
        <v>#VALUE!</v>
      </c>
      <c r="N21" s="52" t="s">
        <v>9</v>
      </c>
      <c r="O21" s="85"/>
    </row>
    <row r="22" spans="1:15" ht="12.75" customHeight="1">
      <c r="A22" s="47" t="s">
        <v>31</v>
      </c>
      <c r="B22" s="47" t="s">
        <v>28</v>
      </c>
      <c r="C22" s="47" t="s">
        <v>141</v>
      </c>
      <c r="D22" s="48" t="s">
        <v>62</v>
      </c>
      <c r="E22" s="48" t="s">
        <v>63</v>
      </c>
      <c r="F22" s="47" t="s">
        <v>40</v>
      </c>
      <c r="G22" s="49">
        <v>0.081</v>
      </c>
      <c r="H22" s="50"/>
      <c r="I22" s="13">
        <f>SUM(G22*H22)</f>
        <v>0</v>
      </c>
      <c r="J22" s="46">
        <v>0</v>
      </c>
      <c r="K22" s="46">
        <v>0</v>
      </c>
      <c r="L22" s="51" t="e">
        <f>Rekapitulace!$H$4*G22*#REF!</f>
        <v>#REF!</v>
      </c>
      <c r="M22" s="51" t="e">
        <f>Rekapitulace!$I$4*G22*H22</f>
        <v>#VALUE!</v>
      </c>
      <c r="N22" s="52" t="s">
        <v>9</v>
      </c>
      <c r="O22" s="85"/>
    </row>
    <row r="23" spans="1:15" ht="12.75" customHeight="1">
      <c r="A23" s="47"/>
      <c r="B23" s="47"/>
      <c r="C23" s="47"/>
      <c r="D23" s="48"/>
      <c r="E23" s="48"/>
      <c r="F23" s="47"/>
      <c r="G23" s="49"/>
      <c r="H23" s="250"/>
      <c r="I23" s="13"/>
      <c r="J23" s="46">
        <v>0</v>
      </c>
      <c r="K23" s="46">
        <v>0</v>
      </c>
      <c r="L23" s="51" t="e">
        <f>Rekapitulace!$H$4*G23*#REF!</f>
        <v>#REF!</v>
      </c>
      <c r="M23" s="51" t="e">
        <f>Rekapitulace!$I$4*G23*H23</f>
        <v>#VALUE!</v>
      </c>
      <c r="N23" s="52" t="s">
        <v>9</v>
      </c>
      <c r="O23" s="85"/>
    </row>
    <row r="24" spans="1:15" ht="12.75" customHeight="1">
      <c r="A24" s="47"/>
      <c r="B24" s="47"/>
      <c r="C24" s="47"/>
      <c r="D24" s="48"/>
      <c r="E24" s="48"/>
      <c r="F24" s="47"/>
      <c r="G24" s="49"/>
      <c r="H24" s="251"/>
      <c r="I24" s="13"/>
      <c r="J24" s="46">
        <v>0.0009</v>
      </c>
      <c r="K24" s="46">
        <v>0.45</v>
      </c>
      <c r="L24" s="51" t="e">
        <f>Rekapitulace!$H$4*G24*#REF!</f>
        <v>#REF!</v>
      </c>
      <c r="M24" s="51" t="e">
        <f>Rekapitulace!$I$4*G24*H24</f>
        <v>#VALUE!</v>
      </c>
      <c r="N24" s="52" t="s">
        <v>9</v>
      </c>
      <c r="O24" s="85"/>
    </row>
    <row r="25" spans="1:15" ht="12.75" customHeight="1">
      <c r="A25" s="47"/>
      <c r="B25" s="47"/>
      <c r="C25" s="47"/>
      <c r="D25" s="48"/>
      <c r="E25" s="48"/>
      <c r="F25" s="47"/>
      <c r="G25" s="84"/>
      <c r="H25" s="250"/>
      <c r="I25" s="13"/>
      <c r="J25" s="46">
        <v>0.00046</v>
      </c>
      <c r="K25" s="46">
        <v>1</v>
      </c>
      <c r="L25" s="51" t="e">
        <f>Rekapitulace!$H$4*G25*#REF!</f>
        <v>#REF!</v>
      </c>
      <c r="M25" s="51" t="e">
        <f>Rekapitulace!$I$4*G25*H25</f>
        <v>#VALUE!</v>
      </c>
      <c r="N25" s="52" t="s">
        <v>9</v>
      </c>
      <c r="O25" s="85"/>
    </row>
    <row r="26" spans="1:15" ht="12.75" customHeight="1">
      <c r="A26" s="47"/>
      <c r="B26" s="47"/>
      <c r="C26" s="47"/>
      <c r="D26" s="48"/>
      <c r="E26" s="48"/>
      <c r="F26" s="47"/>
      <c r="G26" s="51"/>
      <c r="H26" s="250"/>
      <c r="I26" s="13"/>
      <c r="J26" s="46">
        <v>0.00133</v>
      </c>
      <c r="K26" s="46">
        <v>2.41</v>
      </c>
      <c r="L26" s="51" t="e">
        <f>Rekapitulace!$H$4*G26*#REF!</f>
        <v>#REF!</v>
      </c>
      <c r="M26" s="51" t="e">
        <f>Rekapitulace!$I$4*G26*H26</f>
        <v>#VALUE!</v>
      </c>
      <c r="N26" s="52" t="s">
        <v>9</v>
      </c>
      <c r="O26" s="85"/>
    </row>
    <row r="27" spans="1:15" ht="12.75" customHeight="1">
      <c r="A27" s="47"/>
      <c r="B27" s="47"/>
      <c r="C27" s="47"/>
      <c r="D27" s="48"/>
      <c r="E27" s="48"/>
      <c r="F27" s="47"/>
      <c r="G27" s="49"/>
      <c r="H27" s="250"/>
      <c r="I27" s="13"/>
      <c r="J27" s="46"/>
      <c r="K27" s="46"/>
      <c r="L27" s="51"/>
      <c r="M27" s="51"/>
      <c r="N27" s="52"/>
      <c r="O27" s="85"/>
    </row>
    <row r="28" spans="1:21" s="135" customFormat="1" ht="12.75" customHeight="1">
      <c r="A28" s="129"/>
      <c r="B28" s="129"/>
      <c r="C28" s="129"/>
      <c r="D28" s="127"/>
      <c r="E28" s="127"/>
      <c r="F28" s="129"/>
      <c r="G28" s="130"/>
      <c r="H28" s="252"/>
      <c r="I28" s="131"/>
      <c r="J28" s="132"/>
      <c r="K28" s="132"/>
      <c r="L28" s="133" t="e">
        <f>Rekapitulace!$H$4*G28*#REF!</f>
        <v>#REF!</v>
      </c>
      <c r="M28" s="133" t="e">
        <f>Rekapitulace!$I$4*G28*H28</f>
        <v>#VALUE!</v>
      </c>
      <c r="N28" s="42" t="s">
        <v>9</v>
      </c>
      <c r="O28" s="136"/>
      <c r="P28" s="134"/>
      <c r="Q28" s="134"/>
      <c r="R28" s="136"/>
      <c r="S28" s="199"/>
      <c r="T28" s="199"/>
      <c r="U28" s="199"/>
    </row>
    <row r="29" spans="1:15" ht="12.75" customHeight="1">
      <c r="A29" s="47"/>
      <c r="B29" s="47"/>
      <c r="C29" s="47"/>
      <c r="D29" s="48"/>
      <c r="E29" s="48"/>
      <c r="F29" s="47"/>
      <c r="G29" s="49"/>
      <c r="H29" s="250"/>
      <c r="I29" s="13"/>
      <c r="J29" s="46">
        <v>0</v>
      </c>
      <c r="K29" s="46">
        <v>0</v>
      </c>
      <c r="L29" s="51" t="e">
        <f>Rekapitulace!$H$4*G29*#REF!</f>
        <v>#REF!</v>
      </c>
      <c r="M29" s="51" t="e">
        <f>Rekapitulace!$I$4*G29*H29</f>
        <v>#VALUE!</v>
      </c>
      <c r="N29" s="52" t="s">
        <v>9</v>
      </c>
      <c r="O29" s="85"/>
    </row>
    <row r="30" spans="1:15" ht="12.75" customHeight="1">
      <c r="A30" s="47"/>
      <c r="B30" s="47"/>
      <c r="C30" s="40"/>
      <c r="D30" s="48"/>
      <c r="E30" s="48"/>
      <c r="F30" s="47"/>
      <c r="G30" s="49"/>
      <c r="H30" s="250"/>
      <c r="I30" s="13"/>
      <c r="J30" s="46"/>
      <c r="K30" s="46"/>
      <c r="L30" s="51"/>
      <c r="M30" s="51"/>
      <c r="N30" s="52"/>
      <c r="O30" s="85"/>
    </row>
    <row r="31" spans="1:15" ht="12.75" customHeight="1">
      <c r="A31" s="47"/>
      <c r="B31" s="47"/>
      <c r="C31" s="47"/>
      <c r="D31" s="48"/>
      <c r="E31" s="48"/>
      <c r="F31" s="47"/>
      <c r="G31" s="49"/>
      <c r="H31" s="250"/>
      <c r="I31" s="13"/>
      <c r="J31" s="46"/>
      <c r="K31" s="46"/>
      <c r="L31" s="51"/>
      <c r="M31" s="51"/>
      <c r="N31" s="52"/>
      <c r="O31" s="85"/>
    </row>
    <row r="32" spans="1:14" ht="12.75" customHeight="1">
      <c r="A32" s="47"/>
      <c r="B32" s="47"/>
      <c r="C32" s="47"/>
      <c r="D32" s="48"/>
      <c r="E32" s="48"/>
      <c r="F32" s="47"/>
      <c r="G32" s="49"/>
      <c r="H32" s="250"/>
      <c r="I32" s="13"/>
      <c r="J32" s="46"/>
      <c r="K32" s="46"/>
      <c r="L32" s="51"/>
      <c r="M32" s="51"/>
      <c r="N32" s="52"/>
    </row>
    <row r="33" spans="1:14" ht="12.75" customHeight="1">
      <c r="A33" s="47"/>
      <c r="B33" s="47"/>
      <c r="C33" s="47"/>
      <c r="D33" s="48"/>
      <c r="E33" s="48"/>
      <c r="F33" s="47"/>
      <c r="G33" s="49"/>
      <c r="H33" s="250"/>
      <c r="I33" s="13"/>
      <c r="J33" s="46"/>
      <c r="K33" s="46"/>
      <c r="L33" s="51"/>
      <c r="M33" s="51"/>
      <c r="N33" s="52"/>
    </row>
    <row r="34" spans="1:14" ht="12.75" customHeight="1">
      <c r="A34" s="47"/>
      <c r="B34" s="47"/>
      <c r="C34" s="47"/>
      <c r="D34" s="48"/>
      <c r="E34" s="48"/>
      <c r="F34" s="47"/>
      <c r="G34" s="49"/>
      <c r="H34" s="250"/>
      <c r="I34" s="13"/>
      <c r="J34" s="46"/>
      <c r="K34" s="46"/>
      <c r="L34" s="51"/>
      <c r="M34" s="51"/>
      <c r="N34" s="52"/>
    </row>
    <row r="35" spans="1:14" ht="12.75" customHeight="1">
      <c r="A35" s="47"/>
      <c r="B35" s="47"/>
      <c r="C35" s="47"/>
      <c r="D35" s="48"/>
      <c r="E35" s="48"/>
      <c r="F35" s="47"/>
      <c r="G35" s="49"/>
      <c r="H35" s="250"/>
      <c r="I35" s="13"/>
      <c r="J35" s="46"/>
      <c r="K35" s="46"/>
      <c r="L35" s="51"/>
      <c r="M35" s="51"/>
      <c r="N35" s="52"/>
    </row>
    <row r="36" spans="1:14" ht="12.75" customHeight="1">
      <c r="A36" s="47"/>
      <c r="B36" s="47"/>
      <c r="C36" s="47"/>
      <c r="D36" s="48"/>
      <c r="E36" s="48"/>
      <c r="F36" s="47"/>
      <c r="G36" s="49"/>
      <c r="H36" s="250"/>
      <c r="I36" s="13"/>
      <c r="J36" s="46"/>
      <c r="K36" s="46"/>
      <c r="L36" s="51"/>
      <c r="M36" s="51"/>
      <c r="N36" s="52"/>
    </row>
    <row r="37" spans="1:14" ht="12.75" customHeight="1">
      <c r="A37" s="40"/>
      <c r="B37" s="40"/>
      <c r="C37" s="63"/>
      <c r="D37" s="41"/>
      <c r="E37" s="42"/>
      <c r="F37" s="40"/>
      <c r="G37" s="43"/>
      <c r="H37" s="250"/>
      <c r="I37" s="45"/>
      <c r="J37" s="46"/>
      <c r="K37" s="46"/>
      <c r="L37" s="51" t="e">
        <f>Rekapitulace!$H$4*G37*#REF!</f>
        <v>#REF!</v>
      </c>
      <c r="M37" s="51" t="e">
        <f>Rekapitulace!$I$4*G37*H37</f>
        <v>#VALUE!</v>
      </c>
      <c r="N37" s="41"/>
    </row>
    <row r="38" spans="1:21" s="69" customFormat="1" ht="12.75" customHeight="1">
      <c r="A38" s="58"/>
      <c r="B38" s="58"/>
      <c r="C38" s="58"/>
      <c r="D38" s="59"/>
      <c r="E38" s="59"/>
      <c r="F38" s="58"/>
      <c r="G38" s="60"/>
      <c r="H38" s="61"/>
      <c r="I38" s="62"/>
      <c r="J38" s="66"/>
      <c r="K38" s="66"/>
      <c r="L38" s="67"/>
      <c r="M38" s="67"/>
      <c r="N38" s="65"/>
      <c r="O38" s="68"/>
      <c r="R38" s="2"/>
      <c r="S38" s="2"/>
      <c r="T38" s="2"/>
      <c r="U38" s="2"/>
    </row>
    <row r="39" spans="1:21" s="69" customFormat="1" ht="12.75" customHeight="1">
      <c r="A39" s="58"/>
      <c r="B39" s="58"/>
      <c r="C39" s="58"/>
      <c r="D39" s="59"/>
      <c r="E39" s="59"/>
      <c r="F39" s="58"/>
      <c r="G39" s="60"/>
      <c r="H39" s="61"/>
      <c r="I39" s="62"/>
      <c r="J39" s="66"/>
      <c r="K39" s="66"/>
      <c r="L39" s="67"/>
      <c r="M39" s="67"/>
      <c r="N39" s="65"/>
      <c r="O39" s="68"/>
      <c r="R39" s="2"/>
      <c r="S39" s="2"/>
      <c r="T39" s="2"/>
      <c r="U39" s="2"/>
    </row>
    <row r="40" spans="1:21" s="69" customFormat="1" ht="18" customHeight="1" thickBo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68"/>
      <c r="R40" s="2"/>
      <c r="S40" s="2"/>
      <c r="T40" s="2"/>
      <c r="U40" s="2"/>
    </row>
    <row r="41" spans="1:21" s="69" customFormat="1" ht="18" customHeight="1" thickBot="1">
      <c r="A41" s="29"/>
      <c r="B41" s="29"/>
      <c r="C41" s="29"/>
      <c r="D41" s="29"/>
      <c r="E41" s="29"/>
      <c r="F41" s="266" t="s">
        <v>24</v>
      </c>
      <c r="G41" s="267"/>
      <c r="H41" s="267"/>
      <c r="I41" s="188">
        <f>SUM(I12:I22)</f>
        <v>0</v>
      </c>
      <c r="J41" s="29"/>
      <c r="K41" s="29"/>
      <c r="L41" s="29"/>
      <c r="M41" s="29"/>
      <c r="N41" s="29"/>
      <c r="O41" s="68"/>
      <c r="R41" s="2"/>
      <c r="S41" s="2"/>
      <c r="T41" s="2"/>
      <c r="U41" s="2"/>
    </row>
    <row r="42" spans="1:21" s="69" customFormat="1" ht="18" customHeight="1" thickBot="1">
      <c r="A42" s="29"/>
      <c r="B42" s="29"/>
      <c r="C42" s="29"/>
      <c r="D42" s="29"/>
      <c r="E42" s="29"/>
      <c r="F42" s="268" t="s">
        <v>147</v>
      </c>
      <c r="G42" s="269"/>
      <c r="H42" s="269"/>
      <c r="I42" s="181">
        <f>I41*0.21</f>
        <v>0</v>
      </c>
      <c r="J42" s="29"/>
      <c r="K42" s="29"/>
      <c r="L42" s="29"/>
      <c r="M42" s="29"/>
      <c r="N42" s="29"/>
      <c r="O42" s="68"/>
      <c r="R42" s="2"/>
      <c r="S42" s="2"/>
      <c r="T42" s="2"/>
      <c r="U42" s="2"/>
    </row>
    <row r="43" spans="1:21" s="69" customFormat="1" ht="12.75" customHeight="1" thickBot="1">
      <c r="A43" s="29"/>
      <c r="B43" s="29"/>
      <c r="C43" s="29"/>
      <c r="D43" s="29"/>
      <c r="E43" s="29"/>
      <c r="F43" s="70"/>
      <c r="G43" s="70"/>
      <c r="H43" s="70"/>
      <c r="I43" s="71"/>
      <c r="J43" s="29"/>
      <c r="K43" s="29"/>
      <c r="L43" s="29"/>
      <c r="M43" s="29"/>
      <c r="N43" s="29"/>
      <c r="O43" s="68"/>
      <c r="R43" s="2"/>
      <c r="S43" s="2"/>
      <c r="T43" s="2"/>
      <c r="U43" s="2"/>
    </row>
    <row r="44" spans="1:21" s="69" customFormat="1" ht="18" customHeight="1" thickBot="1">
      <c r="A44" s="29"/>
      <c r="B44" s="29"/>
      <c r="C44" s="29"/>
      <c r="D44" s="29"/>
      <c r="E44" s="29"/>
      <c r="F44" s="270" t="s">
        <v>25</v>
      </c>
      <c r="G44" s="271"/>
      <c r="H44" s="271"/>
      <c r="I44" s="72">
        <f>I41+I42</f>
        <v>0</v>
      </c>
      <c r="J44" s="186"/>
      <c r="K44" s="29"/>
      <c r="L44" s="29"/>
      <c r="M44" s="29"/>
      <c r="N44" s="29"/>
      <c r="O44" s="68"/>
      <c r="R44" s="2"/>
      <c r="S44" s="2"/>
      <c r="T44" s="2"/>
      <c r="U44" s="2"/>
    </row>
    <row r="45" spans="1:9" ht="12.75">
      <c r="A45" s="53"/>
      <c r="B45" s="53"/>
      <c r="D45" s="53"/>
      <c r="E45" s="53"/>
      <c r="F45" s="56"/>
      <c r="G45" s="56"/>
      <c r="H45" s="56"/>
      <c r="I45" s="57"/>
    </row>
    <row r="46" spans="1:9" ht="12.75">
      <c r="A46" s="53"/>
      <c r="B46" s="53"/>
      <c r="D46" s="53"/>
      <c r="E46" s="53"/>
      <c r="F46" s="54"/>
      <c r="G46" s="54"/>
      <c r="H46" s="54"/>
      <c r="I46" s="55"/>
    </row>
  </sheetData>
  <sheetProtection password="896E" sheet="1"/>
  <mergeCells count="4">
    <mergeCell ref="F41:H41"/>
    <mergeCell ref="F42:H42"/>
    <mergeCell ref="F44:H44"/>
    <mergeCell ref="A1:E1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5" r:id="rId1"/>
  <headerFooter differentFirst="1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J52"/>
  <sheetViews>
    <sheetView showGridLines="0" view="pageBreakPreview" zoomScale="85" zoomScaleNormal="85" zoomScaleSheetLayoutView="85" zoomScalePageLayoutView="0" workbookViewId="0" topLeftCell="A1">
      <selection activeCell="I48" sqref="I48"/>
    </sheetView>
  </sheetViews>
  <sheetFormatPr defaultColWidth="9.00390625" defaultRowHeight="12.75"/>
  <cols>
    <col min="1" max="2" width="7.75390625" style="30" customWidth="1"/>
    <col min="3" max="4" width="12.75390625" style="30" customWidth="1"/>
    <col min="5" max="5" width="80.75390625" style="30" customWidth="1"/>
    <col min="6" max="6" width="5.75390625" style="163" customWidth="1"/>
    <col min="7" max="8" width="12.75390625" style="30" customWidth="1"/>
    <col min="9" max="9" width="15.75390625" style="30" customWidth="1"/>
    <col min="10" max="10" width="1.75390625" style="0" customWidth="1"/>
  </cols>
  <sheetData>
    <row r="1" spans="1:10" ht="12.75" customHeight="1">
      <c r="A1" s="272" t="s">
        <v>123</v>
      </c>
      <c r="B1" s="272"/>
      <c r="C1" s="272"/>
      <c r="D1" s="272"/>
      <c r="E1" s="272"/>
      <c r="F1" s="161"/>
      <c r="G1" s="68"/>
      <c r="H1" s="68"/>
      <c r="I1" s="68"/>
      <c r="J1" s="68"/>
    </row>
    <row r="2" spans="1:10" ht="19.5" customHeight="1">
      <c r="A2" s="68"/>
      <c r="B2" s="68"/>
      <c r="C2" s="29"/>
      <c r="D2" s="68"/>
      <c r="E2" s="109"/>
      <c r="F2" s="161"/>
      <c r="G2" s="68"/>
      <c r="H2" s="68"/>
      <c r="I2" s="68"/>
      <c r="J2" s="68"/>
    </row>
    <row r="3" spans="1:10" ht="12.75" customHeight="1">
      <c r="A3" s="68"/>
      <c r="B3" s="68"/>
      <c r="C3" s="29"/>
      <c r="D3" s="68"/>
      <c r="E3" s="109"/>
      <c r="F3" s="161"/>
      <c r="G3" s="68"/>
      <c r="H3" s="68"/>
      <c r="I3" s="68"/>
      <c r="J3" s="68"/>
    </row>
    <row r="4" spans="1:10" ht="12.75" customHeight="1">
      <c r="A4" s="108" t="s">
        <v>11</v>
      </c>
      <c r="B4" s="107"/>
      <c r="C4" s="29"/>
      <c r="D4" s="12" t="s">
        <v>127</v>
      </c>
      <c r="E4" s="29"/>
      <c r="F4" s="162"/>
      <c r="G4" s="14"/>
      <c r="H4" s="14"/>
      <c r="I4" s="14"/>
      <c r="J4" s="29"/>
    </row>
    <row r="5" spans="1:10" ht="12.75" customHeight="1">
      <c r="A5" s="108" t="s">
        <v>128</v>
      </c>
      <c r="B5" s="107"/>
      <c r="C5" s="29"/>
      <c r="D5" s="114" t="s">
        <v>268</v>
      </c>
      <c r="E5" s="29"/>
      <c r="F5" s="162"/>
      <c r="G5" s="14"/>
      <c r="H5" s="143" t="s">
        <v>146</v>
      </c>
      <c r="I5" s="14"/>
      <c r="J5" s="68"/>
    </row>
    <row r="6" spans="1:10" ht="12.75" customHeight="1">
      <c r="A6" s="108"/>
      <c r="B6" s="107"/>
      <c r="C6" s="29"/>
      <c r="D6" s="114"/>
      <c r="E6" s="29"/>
      <c r="F6" s="162"/>
      <c r="G6" s="14"/>
      <c r="H6" s="143"/>
      <c r="I6" s="14"/>
      <c r="J6" s="68"/>
    </row>
    <row r="7" spans="1:10" ht="19.5" customHeight="1">
      <c r="A7" s="108" t="s">
        <v>13</v>
      </c>
      <c r="B7" s="107"/>
      <c r="C7" s="29"/>
      <c r="D7" s="273" t="s">
        <v>130</v>
      </c>
      <c r="E7" s="273"/>
      <c r="F7" s="273"/>
      <c r="G7" s="273"/>
      <c r="H7" s="14"/>
      <c r="I7" s="14"/>
      <c r="J7" s="29"/>
    </row>
    <row r="8" spans="1:10" ht="12.75" customHeight="1">
      <c r="A8" s="108" t="s">
        <v>12</v>
      </c>
      <c r="B8" s="31" t="s">
        <v>211</v>
      </c>
      <c r="C8" s="29"/>
      <c r="D8" s="31" t="s">
        <v>212</v>
      </c>
      <c r="E8" s="29"/>
      <c r="F8" s="162"/>
      <c r="G8" s="14"/>
      <c r="H8" s="29"/>
      <c r="I8" s="29"/>
      <c r="J8" s="29"/>
    </row>
    <row r="9" spans="1:9" ht="12.75" customHeight="1">
      <c r="A9" s="29"/>
      <c r="B9" s="29"/>
      <c r="C9" s="29"/>
      <c r="D9" s="29"/>
      <c r="E9" s="29"/>
      <c r="F9" s="162"/>
      <c r="G9" s="29"/>
      <c r="H9" s="32"/>
      <c r="I9" s="29"/>
    </row>
    <row r="10" spans="1:10" ht="19.5" customHeight="1">
      <c r="A10" s="35" t="s">
        <v>15</v>
      </c>
      <c r="B10" s="35" t="s">
        <v>16</v>
      </c>
      <c r="C10" s="35" t="s">
        <v>129</v>
      </c>
      <c r="D10" s="35" t="s">
        <v>17</v>
      </c>
      <c r="E10" s="35" t="s">
        <v>18</v>
      </c>
      <c r="F10" s="35" t="s">
        <v>19</v>
      </c>
      <c r="G10" s="36" t="s">
        <v>20</v>
      </c>
      <c r="H10" s="37" t="s">
        <v>26</v>
      </c>
      <c r="I10" s="38" t="s">
        <v>7</v>
      </c>
      <c r="J10" s="69"/>
    </row>
    <row r="11" spans="1:10" s="30" customFormat="1" ht="12.75" customHeight="1">
      <c r="A11" s="155" t="s">
        <v>27</v>
      </c>
      <c r="B11" s="155" t="s">
        <v>28</v>
      </c>
      <c r="C11" s="155"/>
      <c r="D11" s="156" t="s">
        <v>29</v>
      </c>
      <c r="E11" s="127" t="s">
        <v>30</v>
      </c>
      <c r="F11" s="155"/>
      <c r="G11" s="157"/>
      <c r="H11" s="158"/>
      <c r="I11" s="131"/>
      <c r="J11" s="68"/>
    </row>
    <row r="12" spans="1:9" s="68" customFormat="1" ht="12.75" customHeight="1">
      <c r="A12" s="47" t="s">
        <v>31</v>
      </c>
      <c r="B12" s="47" t="s">
        <v>28</v>
      </c>
      <c r="C12" s="253" t="s">
        <v>223</v>
      </c>
      <c r="D12" s="219" t="s">
        <v>224</v>
      </c>
      <c r="E12" s="220" t="s">
        <v>225</v>
      </c>
      <c r="F12" s="221" t="s">
        <v>33</v>
      </c>
      <c r="G12" s="222">
        <v>1.8</v>
      </c>
      <c r="H12" s="242"/>
      <c r="I12" s="165">
        <f aca="true" t="shared" si="0" ref="I12:I17">G12*H12</f>
        <v>0</v>
      </c>
    </row>
    <row r="13" spans="1:9" s="68" customFormat="1" ht="12.75" customHeight="1">
      <c r="A13" s="47" t="s">
        <v>31</v>
      </c>
      <c r="B13" s="47" t="s">
        <v>28</v>
      </c>
      <c r="C13" s="253" t="s">
        <v>141</v>
      </c>
      <c r="D13" s="219" t="s">
        <v>226</v>
      </c>
      <c r="E13" s="220" t="s">
        <v>227</v>
      </c>
      <c r="F13" s="221" t="s">
        <v>33</v>
      </c>
      <c r="G13" s="222">
        <v>1.8</v>
      </c>
      <c r="H13" s="242"/>
      <c r="I13" s="165">
        <f t="shared" si="0"/>
        <v>0</v>
      </c>
    </row>
    <row r="14" spans="1:9" s="68" customFormat="1" ht="12.75" customHeight="1">
      <c r="A14" s="47" t="s">
        <v>31</v>
      </c>
      <c r="B14" s="47" t="s">
        <v>28</v>
      </c>
      <c r="C14" s="253" t="s">
        <v>277</v>
      </c>
      <c r="D14" s="219" t="s">
        <v>228</v>
      </c>
      <c r="E14" s="220" t="s">
        <v>229</v>
      </c>
      <c r="F14" s="221" t="s">
        <v>64</v>
      </c>
      <c r="G14" s="222">
        <v>1.2</v>
      </c>
      <c r="H14" s="242"/>
      <c r="I14" s="165">
        <f t="shared" si="0"/>
        <v>0</v>
      </c>
    </row>
    <row r="15" spans="1:9" s="68" customFormat="1" ht="12.75" customHeight="1">
      <c r="A15" s="47" t="s">
        <v>31</v>
      </c>
      <c r="B15" s="47" t="s">
        <v>28</v>
      </c>
      <c r="C15" s="254" t="s">
        <v>278</v>
      </c>
      <c r="D15" s="219" t="s">
        <v>230</v>
      </c>
      <c r="E15" s="220" t="s">
        <v>259</v>
      </c>
      <c r="F15" s="221" t="s">
        <v>33</v>
      </c>
      <c r="G15" s="222">
        <v>1.35</v>
      </c>
      <c r="H15" s="242"/>
      <c r="I15" s="165">
        <f t="shared" si="0"/>
        <v>0</v>
      </c>
    </row>
    <row r="16" spans="1:9" s="68" customFormat="1" ht="12.75" customHeight="1">
      <c r="A16" s="47" t="s">
        <v>31</v>
      </c>
      <c r="B16" s="47" t="s">
        <v>28</v>
      </c>
      <c r="C16" s="255" t="s">
        <v>279</v>
      </c>
      <c r="D16" s="223" t="s">
        <v>231</v>
      </c>
      <c r="E16" s="224" t="s">
        <v>232</v>
      </c>
      <c r="F16" s="225" t="s">
        <v>64</v>
      </c>
      <c r="G16" s="226">
        <v>9</v>
      </c>
      <c r="H16" s="243"/>
      <c r="I16" s="165">
        <f t="shared" si="0"/>
        <v>0</v>
      </c>
    </row>
    <row r="17" spans="1:9" s="68" customFormat="1" ht="12.75" customHeight="1">
      <c r="A17" s="47" t="s">
        <v>31</v>
      </c>
      <c r="B17" s="47" t="s">
        <v>28</v>
      </c>
      <c r="C17" s="254" t="s">
        <v>279</v>
      </c>
      <c r="D17" s="227" t="s">
        <v>233</v>
      </c>
      <c r="E17" s="228" t="s">
        <v>234</v>
      </c>
      <c r="F17" s="229" t="s">
        <v>64</v>
      </c>
      <c r="G17" s="230">
        <v>9</v>
      </c>
      <c r="H17" s="244"/>
      <c r="I17" s="165">
        <f t="shared" si="0"/>
        <v>0</v>
      </c>
    </row>
    <row r="18" spans="1:9" s="109" customFormat="1" ht="12.75" customHeight="1">
      <c r="A18" s="155" t="s">
        <v>27</v>
      </c>
      <c r="B18" s="155"/>
      <c r="C18" s="256"/>
      <c r="D18" s="231" t="s">
        <v>235</v>
      </c>
      <c r="E18" s="232" t="s">
        <v>267</v>
      </c>
      <c r="F18" s="233"/>
      <c r="G18" s="234"/>
      <c r="H18" s="234"/>
      <c r="I18" s="167"/>
    </row>
    <row r="19" spans="1:9" s="109" customFormat="1" ht="12.75" customHeight="1">
      <c r="A19" s="47" t="s">
        <v>31</v>
      </c>
      <c r="B19" s="47" t="s">
        <v>28</v>
      </c>
      <c r="C19" s="253"/>
      <c r="D19" s="235"/>
      <c r="E19" s="236" t="s">
        <v>253</v>
      </c>
      <c r="F19" s="237"/>
      <c r="G19" s="238"/>
      <c r="H19" s="238"/>
      <c r="I19" s="168"/>
    </row>
    <row r="20" spans="1:9" s="68" customFormat="1" ht="12.75" customHeight="1">
      <c r="A20" s="47" t="s">
        <v>31</v>
      </c>
      <c r="B20" s="47" t="s">
        <v>28</v>
      </c>
      <c r="C20" s="253" t="s">
        <v>280</v>
      </c>
      <c r="D20" s="227" t="s">
        <v>236</v>
      </c>
      <c r="E20" s="228" t="s">
        <v>237</v>
      </c>
      <c r="F20" s="229" t="s">
        <v>65</v>
      </c>
      <c r="G20" s="230">
        <v>45</v>
      </c>
      <c r="H20" s="244"/>
      <c r="I20" s="166">
        <f>G20*H20</f>
        <v>0</v>
      </c>
    </row>
    <row r="21" spans="1:9" s="68" customFormat="1" ht="12.75" customHeight="1">
      <c r="A21" s="47" t="s">
        <v>31</v>
      </c>
      <c r="B21" s="47" t="s">
        <v>28</v>
      </c>
      <c r="C21" s="253" t="s">
        <v>280</v>
      </c>
      <c r="D21" s="227" t="s">
        <v>238</v>
      </c>
      <c r="E21" s="228" t="s">
        <v>239</v>
      </c>
      <c r="F21" s="229" t="s">
        <v>240</v>
      </c>
      <c r="G21" s="230">
        <v>450</v>
      </c>
      <c r="H21" s="244"/>
      <c r="I21" s="166">
        <f aca="true" t="shared" si="1" ref="I21:I30">G21*H21</f>
        <v>0</v>
      </c>
    </row>
    <row r="22" spans="1:9" s="68" customFormat="1" ht="12.75" customHeight="1">
      <c r="A22" s="47" t="s">
        <v>31</v>
      </c>
      <c r="B22" s="47" t="s">
        <v>28</v>
      </c>
      <c r="C22" s="253" t="s">
        <v>281</v>
      </c>
      <c r="D22" s="227" t="s">
        <v>241</v>
      </c>
      <c r="E22" s="228" t="s">
        <v>252</v>
      </c>
      <c r="F22" s="229" t="s">
        <v>40</v>
      </c>
      <c r="G22" s="230">
        <v>0.45</v>
      </c>
      <c r="H22" s="244"/>
      <c r="I22" s="166">
        <f t="shared" si="1"/>
        <v>0</v>
      </c>
    </row>
    <row r="23" spans="1:9" s="68" customFormat="1" ht="12.75" customHeight="1">
      <c r="A23" s="47" t="s">
        <v>31</v>
      </c>
      <c r="B23" s="47" t="s">
        <v>28</v>
      </c>
      <c r="C23" s="253" t="s">
        <v>282</v>
      </c>
      <c r="D23" s="227" t="s">
        <v>242</v>
      </c>
      <c r="E23" s="228" t="s">
        <v>243</v>
      </c>
      <c r="F23" s="229" t="s">
        <v>65</v>
      </c>
      <c r="G23" s="230">
        <v>45</v>
      </c>
      <c r="H23" s="244"/>
      <c r="I23" s="166">
        <f t="shared" si="1"/>
        <v>0</v>
      </c>
    </row>
    <row r="24" spans="1:9" s="68" customFormat="1" ht="12.75" customHeight="1">
      <c r="A24" s="47" t="s">
        <v>31</v>
      </c>
      <c r="B24" s="47" t="s">
        <v>28</v>
      </c>
      <c r="C24" s="253"/>
      <c r="D24" s="48"/>
      <c r="E24" s="160" t="s">
        <v>249</v>
      </c>
      <c r="F24" s="47"/>
      <c r="G24" s="81"/>
      <c r="H24" s="170"/>
      <c r="I24" s="166">
        <f t="shared" si="1"/>
        <v>0</v>
      </c>
    </row>
    <row r="25" spans="1:9" s="68" customFormat="1" ht="12.75" customHeight="1">
      <c r="A25" s="47" t="s">
        <v>31</v>
      </c>
      <c r="B25" s="47" t="s">
        <v>28</v>
      </c>
      <c r="C25" s="253" t="s">
        <v>280</v>
      </c>
      <c r="D25" s="227" t="s">
        <v>236</v>
      </c>
      <c r="E25" s="228" t="s">
        <v>237</v>
      </c>
      <c r="F25" s="229" t="s">
        <v>65</v>
      </c>
      <c r="G25" s="239">
        <v>26</v>
      </c>
      <c r="H25" s="244"/>
      <c r="I25" s="166">
        <f t="shared" si="1"/>
        <v>0</v>
      </c>
    </row>
    <row r="26" spans="1:9" s="68" customFormat="1" ht="12.75" customHeight="1">
      <c r="A26" s="47" t="s">
        <v>31</v>
      </c>
      <c r="B26" s="47" t="s">
        <v>28</v>
      </c>
      <c r="C26" s="253" t="s">
        <v>280</v>
      </c>
      <c r="D26" s="227" t="s">
        <v>238</v>
      </c>
      <c r="E26" s="228" t="s">
        <v>239</v>
      </c>
      <c r="F26" s="229" t="s">
        <v>240</v>
      </c>
      <c r="G26" s="239">
        <v>2196</v>
      </c>
      <c r="H26" s="244"/>
      <c r="I26" s="166">
        <f t="shared" si="1"/>
        <v>0</v>
      </c>
    </row>
    <row r="27" spans="1:9" s="68" customFormat="1" ht="12.75" customHeight="1">
      <c r="A27" s="47" t="s">
        <v>31</v>
      </c>
      <c r="B27" s="47" t="s">
        <v>28</v>
      </c>
      <c r="C27" s="253" t="s">
        <v>281</v>
      </c>
      <c r="D27" s="227" t="s">
        <v>241</v>
      </c>
      <c r="E27" s="228" t="s">
        <v>254</v>
      </c>
      <c r="F27" s="229" t="s">
        <v>40</v>
      </c>
      <c r="G27" s="169">
        <v>0.22319999999999998</v>
      </c>
      <c r="H27" s="244"/>
      <c r="I27" s="166">
        <f t="shared" si="1"/>
        <v>0</v>
      </c>
    </row>
    <row r="28" spans="1:9" s="109" customFormat="1" ht="12.75" customHeight="1">
      <c r="A28" s="47" t="s">
        <v>31</v>
      </c>
      <c r="B28" s="47" t="s">
        <v>28</v>
      </c>
      <c r="C28" s="253" t="s">
        <v>281</v>
      </c>
      <c r="D28" s="235" t="s">
        <v>186</v>
      </c>
      <c r="E28" s="240" t="s">
        <v>250</v>
      </c>
      <c r="F28" s="237" t="s">
        <v>65</v>
      </c>
      <c r="G28" s="230">
        <v>5</v>
      </c>
      <c r="H28" s="244"/>
      <c r="I28" s="166">
        <f t="shared" si="1"/>
        <v>0</v>
      </c>
    </row>
    <row r="29" spans="1:9" s="109" customFormat="1" ht="12.75" customHeight="1">
      <c r="A29" s="47" t="s">
        <v>31</v>
      </c>
      <c r="B29" s="47" t="s">
        <v>28</v>
      </c>
      <c r="C29" s="253" t="s">
        <v>281</v>
      </c>
      <c r="D29" s="235" t="s">
        <v>186</v>
      </c>
      <c r="E29" s="240" t="s">
        <v>251</v>
      </c>
      <c r="F29" s="237" t="s">
        <v>65</v>
      </c>
      <c r="G29" s="230">
        <v>75</v>
      </c>
      <c r="H29" s="244"/>
      <c r="I29" s="166">
        <f t="shared" si="1"/>
        <v>0</v>
      </c>
    </row>
    <row r="30" spans="1:9" s="68" customFormat="1" ht="12.75" customHeight="1">
      <c r="A30" s="47" t="s">
        <v>31</v>
      </c>
      <c r="B30" s="47" t="s">
        <v>28</v>
      </c>
      <c r="C30" s="253" t="s">
        <v>282</v>
      </c>
      <c r="D30" s="227" t="s">
        <v>242</v>
      </c>
      <c r="E30" s="228" t="s">
        <v>243</v>
      </c>
      <c r="F30" s="229" t="s">
        <v>65</v>
      </c>
      <c r="G30" s="239">
        <v>106</v>
      </c>
      <c r="H30" s="244"/>
      <c r="I30" s="166">
        <f t="shared" si="1"/>
        <v>0</v>
      </c>
    </row>
    <row r="31" spans="1:9" s="68" customFormat="1" ht="12.75" customHeight="1">
      <c r="A31" s="155" t="s">
        <v>27</v>
      </c>
      <c r="B31" s="155" t="s">
        <v>28</v>
      </c>
      <c r="C31" s="256"/>
      <c r="D31" s="156" t="s">
        <v>172</v>
      </c>
      <c r="E31" s="127" t="s">
        <v>173</v>
      </c>
      <c r="F31" s="155"/>
      <c r="G31" s="158"/>
      <c r="H31" s="158"/>
      <c r="I31" s="131"/>
    </row>
    <row r="32" spans="1:9" s="68" customFormat="1" ht="12.75" customHeight="1">
      <c r="A32" s="47" t="s">
        <v>31</v>
      </c>
      <c r="B32" s="47" t="s">
        <v>28</v>
      </c>
      <c r="C32" s="253" t="s">
        <v>213</v>
      </c>
      <c r="D32" s="169" t="s">
        <v>214</v>
      </c>
      <c r="E32" s="169" t="s">
        <v>215</v>
      </c>
      <c r="F32" s="47" t="s">
        <v>65</v>
      </c>
      <c r="G32" s="51">
        <v>130</v>
      </c>
      <c r="H32" s="73"/>
      <c r="I32" s="166">
        <f>G32*H32</f>
        <v>0</v>
      </c>
    </row>
    <row r="33" spans="1:9" s="68" customFormat="1" ht="12.75" customHeight="1">
      <c r="A33" s="47" t="s">
        <v>31</v>
      </c>
      <c r="B33" s="47" t="s">
        <v>28</v>
      </c>
      <c r="C33" s="253" t="s">
        <v>213</v>
      </c>
      <c r="D33" s="169" t="s">
        <v>214</v>
      </c>
      <c r="E33" s="169" t="s">
        <v>247</v>
      </c>
      <c r="F33" s="47" t="s">
        <v>65</v>
      </c>
      <c r="G33" s="51">
        <v>130</v>
      </c>
      <c r="H33" s="170"/>
      <c r="I33" s="166">
        <f>G33*H33</f>
        <v>0</v>
      </c>
    </row>
    <row r="34" spans="1:9" s="68" customFormat="1" ht="12.75" customHeight="1">
      <c r="A34" s="47" t="s">
        <v>31</v>
      </c>
      <c r="B34" s="47" t="s">
        <v>28</v>
      </c>
      <c r="C34" s="253" t="s">
        <v>283</v>
      </c>
      <c r="D34" s="48" t="s">
        <v>186</v>
      </c>
      <c r="E34" s="48" t="s">
        <v>248</v>
      </c>
      <c r="F34" s="47" t="s">
        <v>65</v>
      </c>
      <c r="G34" s="51">
        <v>170</v>
      </c>
      <c r="H34" s="170"/>
      <c r="I34" s="166">
        <f>G34*H34</f>
        <v>0</v>
      </c>
    </row>
    <row r="35" spans="1:10" s="68" customFormat="1" ht="12.75" customHeight="1">
      <c r="A35" s="215" t="s">
        <v>31</v>
      </c>
      <c r="B35" s="215" t="s">
        <v>28</v>
      </c>
      <c r="C35" s="257" t="s">
        <v>283</v>
      </c>
      <c r="D35" s="216" t="s">
        <v>186</v>
      </c>
      <c r="E35" s="216" t="s">
        <v>271</v>
      </c>
      <c r="F35" s="215" t="s">
        <v>69</v>
      </c>
      <c r="G35" s="217">
        <v>5</v>
      </c>
      <c r="H35" s="170"/>
      <c r="I35" s="166">
        <f>G35*H35</f>
        <v>0</v>
      </c>
      <c r="J35" s="218"/>
    </row>
    <row r="36" spans="1:10" s="68" customFormat="1" ht="12.75" customHeight="1">
      <c r="A36" s="155" t="s">
        <v>27</v>
      </c>
      <c r="B36" s="155" t="s">
        <v>28</v>
      </c>
      <c r="C36" s="256"/>
      <c r="D36" s="156" t="s">
        <v>41</v>
      </c>
      <c r="E36" s="127" t="s">
        <v>42</v>
      </c>
      <c r="F36" s="155"/>
      <c r="G36" s="158"/>
      <c r="H36" s="158"/>
      <c r="I36" s="131"/>
      <c r="J36" s="15"/>
    </row>
    <row r="37" spans="1:9" s="68" customFormat="1" ht="12.75" customHeight="1">
      <c r="A37" s="47" t="s">
        <v>31</v>
      </c>
      <c r="B37" s="47" t="s">
        <v>28</v>
      </c>
      <c r="C37" s="253" t="s">
        <v>284</v>
      </c>
      <c r="D37" s="48" t="s">
        <v>216</v>
      </c>
      <c r="E37" s="48" t="s">
        <v>217</v>
      </c>
      <c r="F37" s="47" t="s">
        <v>64</v>
      </c>
      <c r="G37" s="51">
        <v>145</v>
      </c>
      <c r="H37" s="50"/>
      <c r="I37" s="166">
        <f>G37*H37</f>
        <v>0</v>
      </c>
    </row>
    <row r="38" spans="1:9" s="68" customFormat="1" ht="12.75" customHeight="1">
      <c r="A38" s="40" t="s">
        <v>31</v>
      </c>
      <c r="B38" s="40" t="s">
        <v>28</v>
      </c>
      <c r="C38" s="253" t="s">
        <v>284</v>
      </c>
      <c r="D38" s="41" t="s">
        <v>218</v>
      </c>
      <c r="E38" s="41" t="s">
        <v>219</v>
      </c>
      <c r="F38" s="40" t="s">
        <v>64</v>
      </c>
      <c r="G38" s="44">
        <v>145</v>
      </c>
      <c r="H38" s="50"/>
      <c r="I38" s="166">
        <f>G38*H38</f>
        <v>0</v>
      </c>
    </row>
    <row r="39" spans="1:9" s="68" customFormat="1" ht="12.75" customHeight="1">
      <c r="A39" s="47" t="s">
        <v>31</v>
      </c>
      <c r="B39" s="47" t="s">
        <v>28</v>
      </c>
      <c r="C39" s="253" t="s">
        <v>220</v>
      </c>
      <c r="D39" s="48" t="s">
        <v>221</v>
      </c>
      <c r="E39" s="48" t="s">
        <v>222</v>
      </c>
      <c r="F39" s="47" t="s">
        <v>64</v>
      </c>
      <c r="G39" s="51">
        <v>145</v>
      </c>
      <c r="H39" s="50"/>
      <c r="I39" s="166">
        <f>G39*H39</f>
        <v>0</v>
      </c>
    </row>
    <row r="40" spans="1:9" s="68" customFormat="1" ht="12.75" customHeight="1">
      <c r="A40" s="155" t="s">
        <v>27</v>
      </c>
      <c r="B40" s="155" t="s">
        <v>28</v>
      </c>
      <c r="C40" s="256"/>
      <c r="D40" s="156" t="s">
        <v>60</v>
      </c>
      <c r="E40" s="127" t="s">
        <v>182</v>
      </c>
      <c r="F40" s="155"/>
      <c r="G40" s="158"/>
      <c r="H40" s="158"/>
      <c r="I40" s="131"/>
    </row>
    <row r="41" spans="1:9" s="68" customFormat="1" ht="12.75" customHeight="1">
      <c r="A41" s="47" t="s">
        <v>31</v>
      </c>
      <c r="B41" s="47" t="s">
        <v>28</v>
      </c>
      <c r="C41" s="253" t="s">
        <v>141</v>
      </c>
      <c r="D41" s="227" t="s">
        <v>244</v>
      </c>
      <c r="E41" s="228" t="s">
        <v>245</v>
      </c>
      <c r="F41" s="229" t="s">
        <v>246</v>
      </c>
      <c r="G41" s="241">
        <v>330.6</v>
      </c>
      <c r="H41" s="244"/>
      <c r="I41" s="166">
        <f>G41*H41</f>
        <v>0</v>
      </c>
    </row>
    <row r="42" spans="1:9" s="68" customFormat="1" ht="12.75" customHeight="1">
      <c r="A42" s="47"/>
      <c r="B42" s="47"/>
      <c r="C42" s="47"/>
      <c r="D42" s="48"/>
      <c r="E42" s="48"/>
      <c r="F42" s="47"/>
      <c r="G42" s="81"/>
      <c r="H42" s="51"/>
      <c r="I42" s="13"/>
    </row>
    <row r="43" spans="1:9" s="68" customFormat="1" ht="12.75" customHeight="1">
      <c r="A43" s="47"/>
      <c r="B43" s="47"/>
      <c r="C43" s="47"/>
      <c r="D43" s="48"/>
      <c r="E43" s="48"/>
      <c r="F43" s="47"/>
      <c r="G43" s="81"/>
      <c r="H43" s="51"/>
      <c r="I43" s="13"/>
    </row>
    <row r="44" spans="1:9" s="68" customFormat="1" ht="12.75" customHeight="1">
      <c r="A44" s="47"/>
      <c r="B44" s="47"/>
      <c r="C44" s="47"/>
      <c r="D44" s="48"/>
      <c r="E44" s="48"/>
      <c r="F44" s="47"/>
      <c r="G44" s="81"/>
      <c r="H44" s="51"/>
      <c r="I44" s="13"/>
    </row>
    <row r="45" spans="1:10" ht="12.75" customHeight="1">
      <c r="A45" s="58"/>
      <c r="B45" s="58"/>
      <c r="C45" s="58"/>
      <c r="D45" s="59"/>
      <c r="E45" s="59"/>
      <c r="F45" s="58"/>
      <c r="G45" s="110"/>
      <c r="H45" s="111"/>
      <c r="I45" s="62"/>
      <c r="J45" s="15"/>
    </row>
    <row r="46" spans="1:10" ht="12.75" customHeight="1">
      <c r="A46" s="29"/>
      <c r="B46" s="29"/>
      <c r="C46" s="29"/>
      <c r="D46" s="59"/>
      <c r="E46" s="59"/>
      <c r="F46" s="58"/>
      <c r="G46" s="110"/>
      <c r="H46" s="111"/>
      <c r="I46" s="62"/>
      <c r="J46" s="29"/>
    </row>
    <row r="47" spans="1:10" ht="18" customHeight="1" thickBot="1">
      <c r="A47" s="29"/>
      <c r="B47" s="29"/>
      <c r="C47" s="29"/>
      <c r="D47" s="59"/>
      <c r="E47" s="59"/>
      <c r="F47" s="58"/>
      <c r="G47" s="110"/>
      <c r="H47" s="111"/>
      <c r="I47" s="62"/>
      <c r="J47" s="29"/>
    </row>
    <row r="48" spans="1:10" ht="18" customHeight="1" thickBot="1">
      <c r="A48" s="29"/>
      <c r="B48" s="29"/>
      <c r="C48" s="29"/>
      <c r="D48" s="29"/>
      <c r="E48" s="29"/>
      <c r="F48" s="274" t="s">
        <v>24</v>
      </c>
      <c r="G48" s="275"/>
      <c r="H48" s="275"/>
      <c r="I48" s="179">
        <f>SUM(I12:I41)</f>
        <v>0</v>
      </c>
      <c r="J48" s="29"/>
    </row>
    <row r="49" spans="1:10" ht="18" customHeight="1" thickBot="1">
      <c r="A49" s="29"/>
      <c r="B49" s="29"/>
      <c r="C49" s="29"/>
      <c r="D49" s="29"/>
      <c r="E49" s="29"/>
      <c r="F49" s="276" t="s">
        <v>197</v>
      </c>
      <c r="G49" s="277"/>
      <c r="H49" s="277"/>
      <c r="I49" s="189">
        <f>I48*0.21</f>
        <v>0</v>
      </c>
      <c r="J49" s="29"/>
    </row>
    <row r="50" spans="1:10" ht="12.75" customHeight="1" thickBot="1">
      <c r="A50" s="29"/>
      <c r="B50" s="29"/>
      <c r="C50" s="29"/>
      <c r="D50" s="29"/>
      <c r="E50" s="29"/>
      <c r="F50" s="182"/>
      <c r="G50" s="180"/>
      <c r="H50" s="180"/>
      <c r="I50" s="183"/>
      <c r="J50" s="29"/>
    </row>
    <row r="51" spans="4:9" ht="18" customHeight="1" thickBot="1">
      <c r="D51" s="29"/>
      <c r="E51" s="29"/>
      <c r="F51" s="270" t="s">
        <v>25</v>
      </c>
      <c r="G51" s="271"/>
      <c r="H51" s="271"/>
      <c r="I51" s="72">
        <f>I48+I49</f>
        <v>0</v>
      </c>
    </row>
    <row r="52" ht="12.75">
      <c r="J52" s="184"/>
    </row>
  </sheetData>
  <sheetProtection password="896E" sheet="1"/>
  <mergeCells count="5">
    <mergeCell ref="A1:E1"/>
    <mergeCell ref="D7:G7"/>
    <mergeCell ref="F48:H48"/>
    <mergeCell ref="F49:H49"/>
    <mergeCell ref="F51:H51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5" r:id="rId1"/>
  <headerFooter differentFirst="1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54"/>
  <sheetViews>
    <sheetView showGridLines="0" view="pageBreakPreview" zoomScale="85" zoomScaleNormal="85" zoomScaleSheetLayoutView="85" zoomScalePageLayoutView="0" workbookViewId="0" topLeftCell="A1">
      <selection activeCell="H11" sqref="H11"/>
    </sheetView>
  </sheetViews>
  <sheetFormatPr defaultColWidth="9.00390625" defaultRowHeight="12.75"/>
  <cols>
    <col min="1" max="2" width="7.75390625" style="30" customWidth="1"/>
    <col min="3" max="4" width="12.75390625" style="30" customWidth="1"/>
    <col min="5" max="5" width="80.75390625" style="30" customWidth="1"/>
    <col min="6" max="6" width="5.75390625" style="30" customWidth="1"/>
    <col min="7" max="7" width="12.75390625" style="123" customWidth="1"/>
    <col min="8" max="8" width="12.75390625" style="30" customWidth="1"/>
    <col min="9" max="9" width="15.75390625" style="30" customWidth="1"/>
    <col min="10" max="10" width="1.75390625" style="115" customWidth="1"/>
  </cols>
  <sheetData>
    <row r="1" spans="1:14" s="69" customFormat="1" ht="12.75" customHeight="1">
      <c r="A1" s="272" t="s">
        <v>123</v>
      </c>
      <c r="B1" s="272"/>
      <c r="C1" s="272"/>
      <c r="D1" s="272"/>
      <c r="E1" s="272"/>
      <c r="F1" s="68"/>
      <c r="G1" s="117"/>
      <c r="H1" s="68"/>
      <c r="I1" s="68"/>
      <c r="J1" s="15"/>
      <c r="K1" s="68"/>
      <c r="L1" s="68"/>
      <c r="M1" s="68"/>
      <c r="N1" s="68"/>
    </row>
    <row r="2" spans="1:14" s="69" customFormat="1" ht="19.5" customHeight="1">
      <c r="A2" s="68"/>
      <c r="B2" s="68"/>
      <c r="C2" s="29"/>
      <c r="D2" s="68"/>
      <c r="E2" s="109"/>
      <c r="F2" s="68"/>
      <c r="G2" s="117"/>
      <c r="H2" s="68"/>
      <c r="I2" s="68"/>
      <c r="J2" s="15"/>
      <c r="K2" s="68"/>
      <c r="L2" s="68"/>
      <c r="M2" s="68"/>
      <c r="N2" s="68"/>
    </row>
    <row r="3" spans="1:14" s="69" customFormat="1" ht="12.75" customHeight="1">
      <c r="A3" s="68"/>
      <c r="B3" s="68"/>
      <c r="C3" s="29"/>
      <c r="D3" s="68"/>
      <c r="E3" s="109"/>
      <c r="F3" s="68"/>
      <c r="G3" s="117"/>
      <c r="H3" s="68"/>
      <c r="I3" s="68"/>
      <c r="J3" s="15"/>
      <c r="K3" s="68"/>
      <c r="L3" s="68"/>
      <c r="M3" s="68"/>
      <c r="N3" s="68"/>
    </row>
    <row r="4" spans="1:14" s="69" customFormat="1" ht="12.75" customHeight="1">
      <c r="A4" s="108" t="s">
        <v>11</v>
      </c>
      <c r="B4" s="107"/>
      <c r="C4" s="29"/>
      <c r="D4" s="12" t="s">
        <v>127</v>
      </c>
      <c r="E4" s="29"/>
      <c r="F4" s="29"/>
      <c r="G4" s="118"/>
      <c r="H4" s="128"/>
      <c r="I4" s="14"/>
      <c r="J4" s="14"/>
      <c r="K4" s="29"/>
      <c r="L4" s="29"/>
      <c r="M4" s="68"/>
      <c r="N4" s="68"/>
    </row>
    <row r="5" spans="1:12" s="69" customFormat="1" ht="12.75" customHeight="1">
      <c r="A5" s="108" t="s">
        <v>128</v>
      </c>
      <c r="B5" s="107"/>
      <c r="C5" s="29"/>
      <c r="D5" s="114" t="s">
        <v>268</v>
      </c>
      <c r="E5" s="29"/>
      <c r="F5" s="29"/>
      <c r="G5" s="14"/>
      <c r="H5" s="143" t="s">
        <v>146</v>
      </c>
      <c r="I5" s="14"/>
      <c r="J5" s="14"/>
      <c r="K5" s="68"/>
      <c r="L5" s="68"/>
    </row>
    <row r="6" spans="1:12" s="69" customFormat="1" ht="12.75" customHeight="1">
      <c r="A6" s="108"/>
      <c r="B6" s="107"/>
      <c r="C6" s="29"/>
      <c r="D6" s="114"/>
      <c r="E6" s="29"/>
      <c r="F6" s="29"/>
      <c r="G6" s="14"/>
      <c r="H6" s="143"/>
      <c r="I6" s="14"/>
      <c r="J6" s="14"/>
      <c r="K6" s="68"/>
      <c r="L6" s="68"/>
    </row>
    <row r="7" spans="1:14" s="69" customFormat="1" ht="19.5" customHeight="1">
      <c r="A7" s="108" t="s">
        <v>13</v>
      </c>
      <c r="B7" s="107"/>
      <c r="C7" s="29"/>
      <c r="D7" s="273" t="s">
        <v>111</v>
      </c>
      <c r="E7" s="273"/>
      <c r="F7" s="273"/>
      <c r="G7" s="273"/>
      <c r="H7" s="14"/>
      <c r="I7" s="14"/>
      <c r="J7" s="14"/>
      <c r="K7" s="29"/>
      <c r="L7" s="29"/>
      <c r="M7" s="68"/>
      <c r="N7" s="68"/>
    </row>
    <row r="8" spans="1:9" ht="12.75" customHeight="1">
      <c r="A8" s="108" t="s">
        <v>12</v>
      </c>
      <c r="B8" s="113" t="s">
        <v>125</v>
      </c>
      <c r="C8" s="29"/>
      <c r="D8" s="31" t="s">
        <v>79</v>
      </c>
      <c r="E8" s="29"/>
      <c r="F8" s="29"/>
      <c r="G8" s="118"/>
      <c r="H8" s="278"/>
      <c r="I8" s="278"/>
    </row>
    <row r="9" spans="1:9" ht="12.75" customHeight="1">
      <c r="A9" s="29"/>
      <c r="B9" s="29"/>
      <c r="C9" s="29"/>
      <c r="D9" s="29"/>
      <c r="E9" s="29"/>
      <c r="F9" s="29"/>
      <c r="G9" s="118"/>
      <c r="H9" s="32"/>
      <c r="I9" s="29"/>
    </row>
    <row r="10" spans="1:9" ht="19.5" customHeight="1">
      <c r="A10" s="35" t="s">
        <v>15</v>
      </c>
      <c r="B10" s="35" t="s">
        <v>16</v>
      </c>
      <c r="C10" s="35" t="s">
        <v>129</v>
      </c>
      <c r="D10" s="35" t="s">
        <v>17</v>
      </c>
      <c r="E10" s="86" t="s">
        <v>18</v>
      </c>
      <c r="F10" s="86" t="s">
        <v>19</v>
      </c>
      <c r="G10" s="119" t="s">
        <v>20</v>
      </c>
      <c r="H10" s="37" t="s">
        <v>26</v>
      </c>
      <c r="I10" s="38" t="s">
        <v>7</v>
      </c>
    </row>
    <row r="11" spans="1:10" s="89" customFormat="1" ht="12.75" customHeight="1">
      <c r="A11" s="155"/>
      <c r="B11" s="155"/>
      <c r="C11" s="155"/>
      <c r="D11" s="193"/>
      <c r="E11" s="194" t="s">
        <v>80</v>
      </c>
      <c r="F11" s="195"/>
      <c r="G11" s="196"/>
      <c r="H11" s="158"/>
      <c r="I11" s="131"/>
      <c r="J11" s="90"/>
    </row>
    <row r="12" spans="1:10" s="89" customFormat="1" ht="12.75" customHeight="1">
      <c r="A12" s="47" t="s">
        <v>31</v>
      </c>
      <c r="B12" s="47" t="s">
        <v>28</v>
      </c>
      <c r="C12" s="47" t="s">
        <v>286</v>
      </c>
      <c r="D12" s="41"/>
      <c r="E12" s="91" t="s">
        <v>98</v>
      </c>
      <c r="F12" s="190" t="s">
        <v>69</v>
      </c>
      <c r="G12" s="159">
        <v>30</v>
      </c>
      <c r="H12" s="245"/>
      <c r="I12" s="164">
        <f>G12*H12</f>
        <v>0</v>
      </c>
      <c r="J12" s="90"/>
    </row>
    <row r="13" spans="1:10" s="89" customFormat="1" ht="12.75" customHeight="1">
      <c r="A13" s="47" t="s">
        <v>31</v>
      </c>
      <c r="B13" s="47" t="s">
        <v>28</v>
      </c>
      <c r="C13" s="47" t="s">
        <v>287</v>
      </c>
      <c r="D13" s="48"/>
      <c r="E13" s="91" t="s">
        <v>99</v>
      </c>
      <c r="F13" s="88" t="s">
        <v>81</v>
      </c>
      <c r="G13" s="159">
        <v>15</v>
      </c>
      <c r="H13" s="245"/>
      <c r="I13" s="164">
        <f aca="true" t="shared" si="0" ref="I13:I34">G13*H13</f>
        <v>0</v>
      </c>
      <c r="J13" s="90"/>
    </row>
    <row r="14" spans="1:10" s="89" customFormat="1" ht="12.75" customHeight="1">
      <c r="A14" s="47" t="s">
        <v>31</v>
      </c>
      <c r="B14" s="47" t="s">
        <v>28</v>
      </c>
      <c r="C14" s="47" t="s">
        <v>287</v>
      </c>
      <c r="D14" s="48"/>
      <c r="E14" s="91" t="s">
        <v>116</v>
      </c>
      <c r="F14" s="88" t="s">
        <v>81</v>
      </c>
      <c r="G14" s="159">
        <v>15</v>
      </c>
      <c r="H14" s="245"/>
      <c r="I14" s="164">
        <f t="shared" si="0"/>
        <v>0</v>
      </c>
      <c r="J14" s="90"/>
    </row>
    <row r="15" spans="1:10" s="89" customFormat="1" ht="12.75" customHeight="1">
      <c r="A15" s="47" t="s">
        <v>31</v>
      </c>
      <c r="B15" s="47" t="s">
        <v>28</v>
      </c>
      <c r="C15" s="47" t="s">
        <v>286</v>
      </c>
      <c r="D15" s="41"/>
      <c r="E15" s="91" t="s">
        <v>102</v>
      </c>
      <c r="F15" s="88" t="s">
        <v>69</v>
      </c>
      <c r="G15" s="159">
        <v>8</v>
      </c>
      <c r="H15" s="246"/>
      <c r="I15" s="164">
        <f t="shared" si="0"/>
        <v>0</v>
      </c>
      <c r="J15" s="90"/>
    </row>
    <row r="16" spans="1:10" s="89" customFormat="1" ht="12.75" customHeight="1">
      <c r="A16" s="47" t="s">
        <v>31</v>
      </c>
      <c r="B16" s="47" t="s">
        <v>28</v>
      </c>
      <c r="C16" s="47" t="s">
        <v>287</v>
      </c>
      <c r="D16" s="48"/>
      <c r="E16" s="152" t="s">
        <v>261</v>
      </c>
      <c r="F16" s="93" t="s">
        <v>81</v>
      </c>
      <c r="G16" s="159">
        <v>4</v>
      </c>
      <c r="H16" s="245"/>
      <c r="I16" s="164">
        <f t="shared" si="0"/>
        <v>0</v>
      </c>
      <c r="J16" s="90"/>
    </row>
    <row r="17" spans="1:10" s="89" customFormat="1" ht="12.75" customHeight="1">
      <c r="A17" s="47" t="s">
        <v>31</v>
      </c>
      <c r="B17" s="47" t="s">
        <v>28</v>
      </c>
      <c r="C17" s="47" t="s">
        <v>286</v>
      </c>
      <c r="D17" s="41"/>
      <c r="E17" s="152" t="s">
        <v>262</v>
      </c>
      <c r="F17" s="93" t="s">
        <v>81</v>
      </c>
      <c r="G17" s="192">
        <v>4</v>
      </c>
      <c r="H17" s="246"/>
      <c r="I17" s="164">
        <f t="shared" si="0"/>
        <v>0</v>
      </c>
      <c r="J17" s="90"/>
    </row>
    <row r="18" spans="1:10" s="89" customFormat="1" ht="12.75" customHeight="1">
      <c r="A18" s="47" t="s">
        <v>31</v>
      </c>
      <c r="B18" s="47" t="s">
        <v>28</v>
      </c>
      <c r="C18" s="47" t="s">
        <v>286</v>
      </c>
      <c r="D18" s="41"/>
      <c r="E18" s="91" t="s">
        <v>100</v>
      </c>
      <c r="F18" s="88" t="s">
        <v>69</v>
      </c>
      <c r="G18" s="152">
        <v>2</v>
      </c>
      <c r="H18" s="246"/>
      <c r="I18" s="164">
        <f t="shared" si="0"/>
        <v>0</v>
      </c>
      <c r="J18" s="90"/>
    </row>
    <row r="19" spans="1:10" s="89" customFormat="1" ht="12.75" customHeight="1">
      <c r="A19" s="47" t="s">
        <v>31</v>
      </c>
      <c r="B19" s="47" t="s">
        <v>28</v>
      </c>
      <c r="C19" s="47" t="s">
        <v>287</v>
      </c>
      <c r="D19" s="41"/>
      <c r="E19" s="152" t="s">
        <v>101</v>
      </c>
      <c r="F19" s="93" t="s">
        <v>81</v>
      </c>
      <c r="G19" s="152">
        <v>1</v>
      </c>
      <c r="H19" s="245"/>
      <c r="I19" s="164">
        <f t="shared" si="0"/>
        <v>0</v>
      </c>
      <c r="J19" s="90"/>
    </row>
    <row r="20" spans="1:10" s="89" customFormat="1" ht="12.75" customHeight="1">
      <c r="A20" s="47" t="s">
        <v>31</v>
      </c>
      <c r="B20" s="47" t="s">
        <v>28</v>
      </c>
      <c r="C20" s="47" t="s">
        <v>286</v>
      </c>
      <c r="D20" s="48"/>
      <c r="E20" s="91" t="s">
        <v>117</v>
      </c>
      <c r="F20" s="88" t="s">
        <v>81</v>
      </c>
      <c r="G20" s="152">
        <v>1</v>
      </c>
      <c r="H20" s="245"/>
      <c r="I20" s="164">
        <f t="shared" si="0"/>
        <v>0</v>
      </c>
      <c r="J20" s="90"/>
    </row>
    <row r="21" spans="1:10" s="89" customFormat="1" ht="12.75" customHeight="1">
      <c r="A21" s="47" t="s">
        <v>31</v>
      </c>
      <c r="B21" s="47" t="s">
        <v>28</v>
      </c>
      <c r="C21" s="47" t="s">
        <v>286</v>
      </c>
      <c r="D21" s="41"/>
      <c r="E21" s="91" t="s">
        <v>103</v>
      </c>
      <c r="F21" s="190" t="s">
        <v>69</v>
      </c>
      <c r="G21" s="152">
        <v>2</v>
      </c>
      <c r="H21" s="246"/>
      <c r="I21" s="164">
        <f t="shared" si="0"/>
        <v>0</v>
      </c>
      <c r="J21" s="90"/>
    </row>
    <row r="22" spans="1:10" s="89" customFormat="1" ht="12.75" customHeight="1">
      <c r="A22" s="47" t="s">
        <v>31</v>
      </c>
      <c r="B22" s="47" t="s">
        <v>28</v>
      </c>
      <c r="C22" s="47" t="s">
        <v>287</v>
      </c>
      <c r="D22" s="48"/>
      <c r="E22" s="91" t="s">
        <v>263</v>
      </c>
      <c r="F22" s="191" t="s">
        <v>81</v>
      </c>
      <c r="G22" s="152">
        <v>1</v>
      </c>
      <c r="H22" s="245"/>
      <c r="I22" s="164">
        <f t="shared" si="0"/>
        <v>0</v>
      </c>
      <c r="J22" s="90"/>
    </row>
    <row r="23" spans="1:10" s="89" customFormat="1" ht="12.75" customHeight="1">
      <c r="A23" s="47" t="s">
        <v>31</v>
      </c>
      <c r="B23" s="47" t="s">
        <v>28</v>
      </c>
      <c r="C23" s="47" t="s">
        <v>287</v>
      </c>
      <c r="D23" s="48"/>
      <c r="E23" s="91" t="s">
        <v>264</v>
      </c>
      <c r="F23" s="191" t="s">
        <v>81</v>
      </c>
      <c r="G23" s="192">
        <v>1</v>
      </c>
      <c r="H23" s="246"/>
      <c r="I23" s="164">
        <f t="shared" si="0"/>
        <v>0</v>
      </c>
      <c r="J23" s="90"/>
    </row>
    <row r="24" spans="1:10" s="89" customFormat="1" ht="12.75" customHeight="1">
      <c r="A24" s="47" t="s">
        <v>31</v>
      </c>
      <c r="B24" s="47" t="s">
        <v>28</v>
      </c>
      <c r="C24" s="47" t="s">
        <v>286</v>
      </c>
      <c r="D24" s="48"/>
      <c r="E24" s="152" t="s">
        <v>104</v>
      </c>
      <c r="F24" s="190" t="s">
        <v>69</v>
      </c>
      <c r="G24" s="152">
        <v>6</v>
      </c>
      <c r="H24" s="245"/>
      <c r="I24" s="164">
        <f t="shared" si="0"/>
        <v>0</v>
      </c>
      <c r="J24" s="90"/>
    </row>
    <row r="25" spans="1:10" s="89" customFormat="1" ht="12.75" customHeight="1">
      <c r="A25" s="47" t="s">
        <v>31</v>
      </c>
      <c r="B25" s="47" t="s">
        <v>28</v>
      </c>
      <c r="C25" s="47" t="s">
        <v>287</v>
      </c>
      <c r="D25" s="48"/>
      <c r="E25" s="91" t="s">
        <v>105</v>
      </c>
      <c r="F25" s="191" t="s">
        <v>81</v>
      </c>
      <c r="G25" s="152">
        <v>6</v>
      </c>
      <c r="H25" s="245"/>
      <c r="I25" s="164">
        <f t="shared" si="0"/>
        <v>0</v>
      </c>
      <c r="J25" s="90"/>
    </row>
    <row r="26" spans="1:10" s="89" customFormat="1" ht="12.75" customHeight="1">
      <c r="A26" s="47" t="s">
        <v>31</v>
      </c>
      <c r="B26" s="47" t="s">
        <v>28</v>
      </c>
      <c r="C26" s="47" t="s">
        <v>286</v>
      </c>
      <c r="D26" s="41"/>
      <c r="E26" s="152" t="s">
        <v>106</v>
      </c>
      <c r="F26" s="190" t="s">
        <v>69</v>
      </c>
      <c r="G26" s="152">
        <v>1</v>
      </c>
      <c r="H26" s="245"/>
      <c r="I26" s="164">
        <f t="shared" si="0"/>
        <v>0</v>
      </c>
      <c r="J26" s="90"/>
    </row>
    <row r="27" spans="1:10" s="89" customFormat="1" ht="12.75" customHeight="1">
      <c r="A27" s="47" t="s">
        <v>31</v>
      </c>
      <c r="B27" s="47" t="s">
        <v>28</v>
      </c>
      <c r="C27" s="47" t="s">
        <v>287</v>
      </c>
      <c r="D27" s="41"/>
      <c r="E27" s="152" t="s">
        <v>265</v>
      </c>
      <c r="F27" s="191" t="s">
        <v>81</v>
      </c>
      <c r="G27" s="152">
        <v>1</v>
      </c>
      <c r="H27" s="245"/>
      <c r="I27" s="164">
        <f t="shared" si="0"/>
        <v>0</v>
      </c>
      <c r="J27" s="90"/>
    </row>
    <row r="28" spans="1:10" s="89" customFormat="1" ht="12.75" customHeight="1">
      <c r="A28" s="47" t="s">
        <v>31</v>
      </c>
      <c r="B28" s="47" t="s">
        <v>28</v>
      </c>
      <c r="C28" s="47" t="s">
        <v>286</v>
      </c>
      <c r="D28" s="41"/>
      <c r="E28" s="152" t="s">
        <v>192</v>
      </c>
      <c r="F28" s="190" t="s">
        <v>69</v>
      </c>
      <c r="G28" s="152">
        <v>30</v>
      </c>
      <c r="H28" s="245"/>
      <c r="I28" s="164">
        <f t="shared" si="0"/>
        <v>0</v>
      </c>
      <c r="J28" s="90"/>
    </row>
    <row r="29" spans="1:10" s="89" customFormat="1" ht="12.75" customHeight="1">
      <c r="A29" s="47" t="s">
        <v>31</v>
      </c>
      <c r="B29" s="47" t="s">
        <v>28</v>
      </c>
      <c r="C29" s="47" t="s">
        <v>287</v>
      </c>
      <c r="D29" s="41"/>
      <c r="E29" s="51" t="s">
        <v>194</v>
      </c>
      <c r="F29" s="88" t="s">
        <v>81</v>
      </c>
      <c r="G29" s="81">
        <v>1</v>
      </c>
      <c r="H29" s="246"/>
      <c r="I29" s="164">
        <f t="shared" si="0"/>
        <v>0</v>
      </c>
      <c r="J29" s="90"/>
    </row>
    <row r="30" spans="1:10" s="89" customFormat="1" ht="12.75" customHeight="1">
      <c r="A30" s="47" t="s">
        <v>31</v>
      </c>
      <c r="B30" s="47" t="s">
        <v>28</v>
      </c>
      <c r="C30" s="47" t="s">
        <v>286</v>
      </c>
      <c r="D30" s="48"/>
      <c r="E30" s="152" t="s">
        <v>193</v>
      </c>
      <c r="F30" s="190" t="s">
        <v>69</v>
      </c>
      <c r="G30" s="152">
        <v>2</v>
      </c>
      <c r="H30" s="246"/>
      <c r="I30" s="164">
        <f t="shared" si="0"/>
        <v>0</v>
      </c>
      <c r="J30" s="90"/>
    </row>
    <row r="31" spans="1:10" s="89" customFormat="1" ht="12.75" customHeight="1">
      <c r="A31" s="47" t="s">
        <v>31</v>
      </c>
      <c r="B31" s="47" t="s">
        <v>28</v>
      </c>
      <c r="C31" s="47" t="s">
        <v>287</v>
      </c>
      <c r="D31" s="41"/>
      <c r="E31" s="51" t="s">
        <v>195</v>
      </c>
      <c r="F31" s="88" t="s">
        <v>81</v>
      </c>
      <c r="G31" s="81">
        <v>1</v>
      </c>
      <c r="H31" s="246"/>
      <c r="I31" s="164">
        <f t="shared" si="0"/>
        <v>0</v>
      </c>
      <c r="J31" s="90"/>
    </row>
    <row r="32" spans="1:10" s="89" customFormat="1" ht="12.75" customHeight="1">
      <c r="A32" s="47"/>
      <c r="B32" s="47"/>
      <c r="C32" s="47"/>
      <c r="D32" s="41"/>
      <c r="E32" s="51"/>
      <c r="F32" s="88"/>
      <c r="G32" s="51"/>
      <c r="H32" s="281"/>
      <c r="I32" s="164"/>
      <c r="J32" s="90"/>
    </row>
    <row r="33" spans="1:10" s="89" customFormat="1" ht="12.75" customHeight="1">
      <c r="A33" s="47" t="s">
        <v>31</v>
      </c>
      <c r="B33" s="47" t="s">
        <v>28</v>
      </c>
      <c r="C33" s="106" t="s">
        <v>136</v>
      </c>
      <c r="D33" s="48"/>
      <c r="E33" s="91" t="s">
        <v>82</v>
      </c>
      <c r="F33" s="190" t="s">
        <v>74</v>
      </c>
      <c r="G33" s="159">
        <v>200</v>
      </c>
      <c r="H33" s="245"/>
      <c r="I33" s="164">
        <f t="shared" si="0"/>
        <v>0</v>
      </c>
      <c r="J33" s="90"/>
    </row>
    <row r="34" spans="1:10" s="89" customFormat="1" ht="12.75" customHeight="1">
      <c r="A34" s="47" t="s">
        <v>31</v>
      </c>
      <c r="B34" s="47" t="s">
        <v>28</v>
      </c>
      <c r="C34" s="47" t="s">
        <v>266</v>
      </c>
      <c r="D34" s="41"/>
      <c r="E34" s="91" t="s">
        <v>83</v>
      </c>
      <c r="F34" s="190" t="s">
        <v>68</v>
      </c>
      <c r="G34" s="159">
        <v>5</v>
      </c>
      <c r="H34" s="245"/>
      <c r="I34" s="164">
        <f t="shared" si="0"/>
        <v>0</v>
      </c>
      <c r="J34" s="90"/>
    </row>
    <row r="35" spans="1:10" s="89" customFormat="1" ht="12.75" customHeight="1">
      <c r="A35" s="47"/>
      <c r="B35" s="47"/>
      <c r="C35" s="47"/>
      <c r="D35" s="41"/>
      <c r="E35" s="105"/>
      <c r="F35" s="64"/>
      <c r="G35" s="83"/>
      <c r="H35" s="258"/>
      <c r="I35" s="45"/>
      <c r="J35" s="90"/>
    </row>
    <row r="36" spans="1:10" s="89" customFormat="1" ht="12.75" customHeight="1">
      <c r="A36" s="47"/>
      <c r="B36" s="47"/>
      <c r="C36" s="47"/>
      <c r="D36" s="41"/>
      <c r="E36" s="105"/>
      <c r="F36" s="64"/>
      <c r="G36" s="83"/>
      <c r="H36" s="258"/>
      <c r="I36" s="45"/>
      <c r="J36" s="90"/>
    </row>
    <row r="37" spans="1:10" s="89" customFormat="1" ht="12.75" customHeight="1">
      <c r="A37" s="47"/>
      <c r="B37" s="47"/>
      <c r="C37" s="47"/>
      <c r="D37" s="41"/>
      <c r="E37" s="105"/>
      <c r="F37" s="64"/>
      <c r="G37" s="83"/>
      <c r="H37" s="258"/>
      <c r="I37" s="45"/>
      <c r="J37" s="90"/>
    </row>
    <row r="38" spans="1:10" s="89" customFormat="1" ht="12.75" customHeight="1">
      <c r="A38" s="47"/>
      <c r="B38" s="47"/>
      <c r="C38" s="47"/>
      <c r="D38" s="41"/>
      <c r="E38" s="105"/>
      <c r="F38" s="64"/>
      <c r="G38" s="83"/>
      <c r="H38" s="258"/>
      <c r="I38" s="45"/>
      <c r="J38" s="90"/>
    </row>
    <row r="39" spans="1:10" s="89" customFormat="1" ht="12.75" customHeight="1">
      <c r="A39" s="47"/>
      <c r="B39" s="47"/>
      <c r="C39" s="47"/>
      <c r="D39" s="97"/>
      <c r="E39" s="98"/>
      <c r="F39" s="64"/>
      <c r="G39" s="83"/>
      <c r="H39" s="258"/>
      <c r="I39" s="45"/>
      <c r="J39" s="90"/>
    </row>
    <row r="40" spans="1:10" s="89" customFormat="1" ht="12.75" customHeight="1">
      <c r="A40" s="47"/>
      <c r="B40" s="47"/>
      <c r="C40" s="47"/>
      <c r="D40" s="97"/>
      <c r="E40" s="98"/>
      <c r="F40" s="64"/>
      <c r="G40" s="83"/>
      <c r="H40" s="258"/>
      <c r="I40" s="45"/>
      <c r="J40" s="90"/>
    </row>
    <row r="41" spans="1:10" s="89" customFormat="1" ht="12.75" customHeight="1">
      <c r="A41" s="95" t="s">
        <v>118</v>
      </c>
      <c r="B41" s="58"/>
      <c r="C41" s="146"/>
      <c r="D41" s="65"/>
      <c r="E41" s="147"/>
      <c r="F41" s="148"/>
      <c r="G41" s="149"/>
      <c r="H41" s="67"/>
      <c r="I41" s="150"/>
      <c r="J41" s="90"/>
    </row>
    <row r="42" spans="1:10" s="89" customFormat="1" ht="12.75" customHeight="1">
      <c r="A42" s="95" t="s">
        <v>119</v>
      </c>
      <c r="B42" s="58"/>
      <c r="C42" s="146"/>
      <c r="D42" s="65"/>
      <c r="E42" s="147"/>
      <c r="F42" s="148"/>
      <c r="G42" s="149"/>
      <c r="H42" s="67"/>
      <c r="I42" s="150"/>
      <c r="J42" s="90"/>
    </row>
    <row r="43" spans="1:10" s="89" customFormat="1" ht="12.75" customHeight="1">
      <c r="A43" s="96" t="s">
        <v>107</v>
      </c>
      <c r="B43" s="58"/>
      <c r="C43" s="146"/>
      <c r="D43" s="65"/>
      <c r="E43" s="147"/>
      <c r="F43" s="148"/>
      <c r="G43" s="149"/>
      <c r="H43" s="67"/>
      <c r="I43" s="150"/>
      <c r="J43" s="90"/>
    </row>
    <row r="44" spans="1:10" s="89" customFormat="1" ht="12.75" customHeight="1">
      <c r="A44" s="95" t="s">
        <v>108</v>
      </c>
      <c r="B44" s="58"/>
      <c r="C44" s="146"/>
      <c r="D44" s="65"/>
      <c r="E44" s="147"/>
      <c r="F44" s="148"/>
      <c r="G44" s="149"/>
      <c r="H44" s="67"/>
      <c r="I44" s="150"/>
      <c r="J44" s="90"/>
    </row>
    <row r="45" spans="1:10" s="89" customFormat="1" ht="12.75" customHeight="1">
      <c r="A45" s="95" t="s">
        <v>191</v>
      </c>
      <c r="B45" s="58"/>
      <c r="C45" s="146"/>
      <c r="D45" s="65"/>
      <c r="E45" s="147"/>
      <c r="F45" s="148"/>
      <c r="G45" s="149"/>
      <c r="H45" s="67"/>
      <c r="I45" s="150"/>
      <c r="J45" s="90"/>
    </row>
    <row r="46" spans="1:10" s="89" customFormat="1" ht="12.75" customHeight="1">
      <c r="A46" s="95" t="s">
        <v>120</v>
      </c>
      <c r="B46" s="58"/>
      <c r="C46" s="30"/>
      <c r="D46" s="59"/>
      <c r="E46" s="59"/>
      <c r="F46" s="58"/>
      <c r="G46" s="110"/>
      <c r="H46" s="61"/>
      <c r="I46" s="62"/>
      <c r="J46" s="90"/>
    </row>
    <row r="47" spans="2:9" ht="18" customHeight="1" thickBot="1">
      <c r="B47" s="29"/>
      <c r="D47" s="29"/>
      <c r="E47" s="29"/>
      <c r="F47" s="29"/>
      <c r="G47" s="118"/>
      <c r="H47" s="29"/>
      <c r="I47" s="29"/>
    </row>
    <row r="48" spans="2:9" ht="18" customHeight="1" thickBot="1">
      <c r="B48" s="29"/>
      <c r="D48" s="29"/>
      <c r="E48" s="29"/>
      <c r="F48" s="266" t="s">
        <v>24</v>
      </c>
      <c r="G48" s="267"/>
      <c r="H48" s="267"/>
      <c r="I48" s="188">
        <f>SUM(I12:I34)</f>
        <v>0</v>
      </c>
    </row>
    <row r="49" spans="2:9" ht="18" customHeight="1" thickBot="1">
      <c r="B49" s="29"/>
      <c r="D49" s="29"/>
      <c r="E49" s="29"/>
      <c r="F49" s="268" t="s">
        <v>147</v>
      </c>
      <c r="G49" s="269"/>
      <c r="H49" s="269"/>
      <c r="I49" s="181">
        <f>I48*0.21</f>
        <v>0</v>
      </c>
    </row>
    <row r="50" spans="2:9" ht="12.75" customHeight="1" thickBot="1">
      <c r="B50" s="29"/>
      <c r="D50" s="29"/>
      <c r="E50" s="29"/>
      <c r="F50" s="70"/>
      <c r="G50" s="120"/>
      <c r="H50" s="70"/>
      <c r="I50" s="71"/>
    </row>
    <row r="51" spans="2:10" ht="18" customHeight="1" thickBot="1">
      <c r="B51" s="29"/>
      <c r="D51" s="29"/>
      <c r="E51" s="29"/>
      <c r="F51" s="270" t="s">
        <v>25</v>
      </c>
      <c r="G51" s="271"/>
      <c r="H51" s="271"/>
      <c r="I51" s="72">
        <f>I48+I49</f>
        <v>0</v>
      </c>
      <c r="J51" s="185"/>
    </row>
    <row r="52" spans="1:9" ht="12.75">
      <c r="A52" s="53"/>
      <c r="B52" s="53"/>
      <c r="D52" s="53"/>
      <c r="E52" s="53"/>
      <c r="F52" s="56"/>
      <c r="G52" s="121"/>
      <c r="H52" s="56"/>
      <c r="I52" s="57"/>
    </row>
    <row r="53" spans="1:9" ht="12.75">
      <c r="A53" s="53"/>
      <c r="B53" s="53"/>
      <c r="D53" s="53"/>
      <c r="E53" s="53"/>
      <c r="F53" s="56"/>
      <c r="G53" s="121"/>
      <c r="H53" s="56"/>
      <c r="I53" s="57"/>
    </row>
    <row r="54" spans="1:9" ht="12.75">
      <c r="A54" s="53"/>
      <c r="B54" s="53"/>
      <c r="D54" s="53"/>
      <c r="E54" s="53"/>
      <c r="F54" s="54"/>
      <c r="G54" s="122"/>
      <c r="H54" s="54"/>
      <c r="I54" s="55"/>
    </row>
  </sheetData>
  <sheetProtection password="896E" sheet="1"/>
  <mergeCells count="6">
    <mergeCell ref="F51:H51"/>
    <mergeCell ref="A1:E1"/>
    <mergeCell ref="D7:G7"/>
    <mergeCell ref="H8:I8"/>
    <mergeCell ref="F48:H48"/>
    <mergeCell ref="F49:H49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5" r:id="rId1"/>
  <headerFooter differentFirst="1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57"/>
  <sheetViews>
    <sheetView showGridLines="0" view="pageBreakPreview" zoomScale="85" zoomScaleNormal="85" zoomScaleSheetLayoutView="85" zoomScalePageLayoutView="0" workbookViewId="0" topLeftCell="A1">
      <selection activeCell="F48" sqref="F48:H48"/>
    </sheetView>
  </sheetViews>
  <sheetFormatPr defaultColWidth="9.00390625" defaultRowHeight="12.75"/>
  <cols>
    <col min="1" max="2" width="7.75390625" style="30" customWidth="1"/>
    <col min="3" max="3" width="12.75390625" style="30" customWidth="1"/>
    <col min="4" max="4" width="14.875" style="30" customWidth="1"/>
    <col min="5" max="5" width="80.75390625" style="30" customWidth="1"/>
    <col min="6" max="6" width="5.75390625" style="30" customWidth="1"/>
    <col min="7" max="8" width="12.75390625" style="30" customWidth="1"/>
    <col min="9" max="9" width="15.75390625" style="30" customWidth="1"/>
    <col min="10" max="10" width="1.75390625" style="0" customWidth="1"/>
    <col min="15" max="15" width="9.25390625" style="0" bestFit="1" customWidth="1"/>
  </cols>
  <sheetData>
    <row r="1" spans="1:10" s="69" customFormat="1" ht="12.75" customHeight="1">
      <c r="A1" s="272" t="s">
        <v>123</v>
      </c>
      <c r="B1" s="272"/>
      <c r="C1" s="272"/>
      <c r="D1" s="272"/>
      <c r="E1" s="272"/>
      <c r="F1" s="68"/>
      <c r="G1" s="68"/>
      <c r="H1" s="68"/>
      <c r="I1" s="68"/>
      <c r="J1" s="68"/>
    </row>
    <row r="2" spans="1:10" s="69" customFormat="1" ht="19.5" customHeight="1">
      <c r="A2" s="68"/>
      <c r="B2" s="68"/>
      <c r="C2" s="29"/>
      <c r="D2" s="68"/>
      <c r="E2" s="109"/>
      <c r="F2" s="68"/>
      <c r="G2" s="68"/>
      <c r="H2" s="68"/>
      <c r="I2" s="68"/>
      <c r="J2" s="68"/>
    </row>
    <row r="3" spans="1:10" s="69" customFormat="1" ht="12.75" customHeight="1">
      <c r="A3" s="68"/>
      <c r="B3" s="68"/>
      <c r="C3" s="29"/>
      <c r="D3" s="68"/>
      <c r="E3" s="109"/>
      <c r="F3" s="68"/>
      <c r="G3" s="68"/>
      <c r="H3" s="68"/>
      <c r="I3" s="68"/>
      <c r="J3" s="68"/>
    </row>
    <row r="4" spans="1:10" s="69" customFormat="1" ht="12.75" customHeight="1">
      <c r="A4" s="108" t="s">
        <v>11</v>
      </c>
      <c r="B4" s="107"/>
      <c r="C4" s="29"/>
      <c r="D4" s="12" t="s">
        <v>127</v>
      </c>
      <c r="E4" s="29"/>
      <c r="F4" s="29"/>
      <c r="G4" s="14"/>
      <c r="H4" s="14"/>
      <c r="I4" s="14"/>
      <c r="J4" s="29"/>
    </row>
    <row r="5" spans="1:11" s="69" customFormat="1" ht="12.75" customHeight="1">
      <c r="A5" s="108" t="s">
        <v>128</v>
      </c>
      <c r="B5" s="107"/>
      <c r="C5" s="29"/>
      <c r="D5" s="114" t="s">
        <v>268</v>
      </c>
      <c r="E5" s="29"/>
      <c r="F5" s="29"/>
      <c r="G5" s="14"/>
      <c r="H5" s="143" t="s">
        <v>146</v>
      </c>
      <c r="I5" s="14"/>
      <c r="J5" s="68"/>
      <c r="K5" s="68"/>
    </row>
    <row r="6" spans="1:11" s="69" customFormat="1" ht="12.75" customHeight="1">
      <c r="A6" s="108"/>
      <c r="B6" s="107"/>
      <c r="C6" s="29"/>
      <c r="D6" s="114"/>
      <c r="E6" s="29"/>
      <c r="F6" s="29"/>
      <c r="G6" s="14"/>
      <c r="H6" s="143"/>
      <c r="I6" s="14"/>
      <c r="J6" s="68"/>
      <c r="K6" s="68"/>
    </row>
    <row r="7" spans="1:10" s="69" customFormat="1" ht="19.5" customHeight="1">
      <c r="A7" s="108" t="s">
        <v>13</v>
      </c>
      <c r="B7" s="107"/>
      <c r="C7" s="29"/>
      <c r="D7" s="273" t="s">
        <v>130</v>
      </c>
      <c r="E7" s="273"/>
      <c r="F7" s="273"/>
      <c r="G7" s="273"/>
      <c r="H7" s="14"/>
      <c r="I7" s="14"/>
      <c r="J7" s="29"/>
    </row>
    <row r="8" spans="1:13" ht="12.75" customHeight="1">
      <c r="A8" s="108" t="s">
        <v>12</v>
      </c>
      <c r="B8" s="31" t="s">
        <v>124</v>
      </c>
      <c r="C8" s="29"/>
      <c r="D8" s="31" t="s">
        <v>188</v>
      </c>
      <c r="E8" s="29"/>
      <c r="F8" s="29"/>
      <c r="G8" s="14"/>
      <c r="H8" s="29"/>
      <c r="I8" s="29"/>
      <c r="J8" s="29"/>
      <c r="K8" s="30"/>
      <c r="L8" s="30"/>
      <c r="M8" s="30"/>
    </row>
    <row r="9" spans="1:9" ht="12.75" customHeight="1">
      <c r="A9" s="29"/>
      <c r="B9" s="29"/>
      <c r="C9" s="29"/>
      <c r="D9" s="29"/>
      <c r="E9" s="29"/>
      <c r="F9" s="29"/>
      <c r="G9" s="29"/>
      <c r="H9" s="32"/>
      <c r="I9" s="29"/>
    </row>
    <row r="10" spans="1:9" s="69" customFormat="1" ht="19.5" customHeight="1">
      <c r="A10" s="35" t="s">
        <v>15</v>
      </c>
      <c r="B10" s="35" t="s">
        <v>16</v>
      </c>
      <c r="C10" s="35" t="s">
        <v>129</v>
      </c>
      <c r="D10" s="35" t="s">
        <v>17</v>
      </c>
      <c r="E10" s="35" t="s">
        <v>18</v>
      </c>
      <c r="F10" s="35" t="s">
        <v>19</v>
      </c>
      <c r="G10" s="36" t="s">
        <v>20</v>
      </c>
      <c r="H10" s="248" t="s">
        <v>26</v>
      </c>
      <c r="I10" s="38" t="s">
        <v>7</v>
      </c>
    </row>
    <row r="11" spans="1:9" s="68" customFormat="1" ht="12.75" customHeight="1">
      <c r="A11" s="155" t="s">
        <v>27</v>
      </c>
      <c r="B11" s="155" t="s">
        <v>28</v>
      </c>
      <c r="C11" s="155"/>
      <c r="D11" s="156" t="s">
        <v>29</v>
      </c>
      <c r="E11" s="127" t="s">
        <v>30</v>
      </c>
      <c r="F11" s="155"/>
      <c r="G11" s="157"/>
      <c r="H11" s="158"/>
      <c r="I11" s="131"/>
    </row>
    <row r="12" spans="1:10" s="68" customFormat="1" ht="12.75" customHeight="1">
      <c r="A12" s="47" t="s">
        <v>31</v>
      </c>
      <c r="B12" s="47" t="s">
        <v>28</v>
      </c>
      <c r="C12" s="47" t="s">
        <v>145</v>
      </c>
      <c r="D12" s="48" t="s">
        <v>148</v>
      </c>
      <c r="E12" s="48" t="s">
        <v>149</v>
      </c>
      <c r="F12" s="47" t="s">
        <v>64</v>
      </c>
      <c r="G12" s="81">
        <v>1400</v>
      </c>
      <c r="H12" s="50"/>
      <c r="I12" s="13">
        <f>G12*H12</f>
        <v>0</v>
      </c>
      <c r="J12"/>
    </row>
    <row r="13" spans="1:10" s="68" customFormat="1" ht="12.75" customHeight="1">
      <c r="A13" s="47" t="s">
        <v>31</v>
      </c>
      <c r="B13" s="47" t="s">
        <v>28</v>
      </c>
      <c r="C13" s="88" t="s">
        <v>140</v>
      </c>
      <c r="D13" s="48" t="s">
        <v>32</v>
      </c>
      <c r="E13" s="48" t="s">
        <v>150</v>
      </c>
      <c r="F13" s="47" t="s">
        <v>33</v>
      </c>
      <c r="G13" s="51">
        <v>10</v>
      </c>
      <c r="H13" s="50"/>
      <c r="I13" s="13">
        <f>G13*H13</f>
        <v>0</v>
      </c>
      <c r="J13"/>
    </row>
    <row r="14" spans="1:10" s="68" customFormat="1" ht="12.75" customHeight="1">
      <c r="A14" s="47" t="s">
        <v>31</v>
      </c>
      <c r="B14" s="47" t="s">
        <v>28</v>
      </c>
      <c r="C14" s="47" t="s">
        <v>141</v>
      </c>
      <c r="D14" s="48" t="s">
        <v>151</v>
      </c>
      <c r="E14" s="48" t="s">
        <v>152</v>
      </c>
      <c r="F14" s="47" t="s">
        <v>33</v>
      </c>
      <c r="G14" s="84">
        <v>280</v>
      </c>
      <c r="H14" s="50"/>
      <c r="I14" s="13">
        <f>G14*H14</f>
        <v>0</v>
      </c>
      <c r="J14"/>
    </row>
    <row r="15" spans="1:9" s="68" customFormat="1" ht="12.75" customHeight="1">
      <c r="A15" s="155" t="s">
        <v>27</v>
      </c>
      <c r="B15" s="155" t="s">
        <v>28</v>
      </c>
      <c r="C15" s="156"/>
      <c r="D15" s="156" t="s">
        <v>153</v>
      </c>
      <c r="E15" s="197" t="s">
        <v>154</v>
      </c>
      <c r="F15" s="198"/>
      <c r="G15" s="158"/>
      <c r="H15" s="158"/>
      <c r="I15" s="131"/>
    </row>
    <row r="16" spans="1:15" s="68" customFormat="1" ht="12.75" customHeight="1">
      <c r="A16" s="47" t="s">
        <v>31</v>
      </c>
      <c r="B16" s="47" t="s">
        <v>28</v>
      </c>
      <c r="C16" s="40" t="s">
        <v>144</v>
      </c>
      <c r="D16" s="48" t="s">
        <v>155</v>
      </c>
      <c r="E16" s="48" t="s">
        <v>156</v>
      </c>
      <c r="F16" s="47" t="s">
        <v>64</v>
      </c>
      <c r="G16" s="81">
        <v>600</v>
      </c>
      <c r="H16" s="50"/>
      <c r="I16" s="13">
        <f>G16*H16</f>
        <v>0</v>
      </c>
      <c r="K16" s="69"/>
      <c r="L16" s="69"/>
      <c r="M16" s="69"/>
      <c r="N16" s="69"/>
      <c r="O16" s="69"/>
    </row>
    <row r="17" spans="1:15" s="68" customFormat="1" ht="12.75" customHeight="1">
      <c r="A17" s="47" t="s">
        <v>31</v>
      </c>
      <c r="B17" s="47" t="s">
        <v>28</v>
      </c>
      <c r="C17" s="40" t="s">
        <v>288</v>
      </c>
      <c r="D17" s="48" t="s">
        <v>157</v>
      </c>
      <c r="E17" s="48" t="s">
        <v>158</v>
      </c>
      <c r="F17" s="47" t="s">
        <v>64</v>
      </c>
      <c r="G17" s="81">
        <v>200</v>
      </c>
      <c r="H17" s="50"/>
      <c r="I17" s="13">
        <f>G17*H17</f>
        <v>0</v>
      </c>
      <c r="K17" s="69"/>
      <c r="L17" s="69"/>
      <c r="M17" s="69"/>
      <c r="N17" s="69"/>
      <c r="O17" s="69"/>
    </row>
    <row r="18" spans="1:15" s="68" customFormat="1" ht="12.75" customHeight="1">
      <c r="A18" s="47" t="s">
        <v>31</v>
      </c>
      <c r="B18" s="47" t="s">
        <v>28</v>
      </c>
      <c r="C18" s="40" t="s">
        <v>288</v>
      </c>
      <c r="D18" s="48" t="s">
        <v>159</v>
      </c>
      <c r="E18" s="77" t="s">
        <v>160</v>
      </c>
      <c r="F18" s="78" t="s">
        <v>64</v>
      </c>
      <c r="G18" s="81">
        <v>400</v>
      </c>
      <c r="H18" s="50"/>
      <c r="I18" s="13">
        <f>G18*H18</f>
        <v>0</v>
      </c>
      <c r="K18" s="69"/>
      <c r="L18" s="69"/>
      <c r="M18" s="69"/>
      <c r="N18" s="69"/>
      <c r="O18" s="69"/>
    </row>
    <row r="19" spans="1:15" s="68" customFormat="1" ht="12.75" customHeight="1">
      <c r="A19" s="47" t="s">
        <v>31</v>
      </c>
      <c r="B19" s="47" t="s">
        <v>28</v>
      </c>
      <c r="C19" s="40" t="s">
        <v>144</v>
      </c>
      <c r="D19" s="48" t="s">
        <v>155</v>
      </c>
      <c r="E19" s="48" t="s">
        <v>199</v>
      </c>
      <c r="F19" s="47" t="s">
        <v>64</v>
      </c>
      <c r="G19" s="81">
        <v>250</v>
      </c>
      <c r="H19" s="50"/>
      <c r="I19" s="13">
        <f>G19*H19</f>
        <v>0</v>
      </c>
      <c r="K19" s="69"/>
      <c r="L19" s="69"/>
      <c r="M19" s="69"/>
      <c r="N19" s="69"/>
      <c r="O19" s="69"/>
    </row>
    <row r="20" spans="1:15" s="68" customFormat="1" ht="12.75" customHeight="1">
      <c r="A20" s="47" t="s">
        <v>27</v>
      </c>
      <c r="B20" s="47" t="s">
        <v>28</v>
      </c>
      <c r="C20" s="40" t="s">
        <v>288</v>
      </c>
      <c r="D20" s="48" t="s">
        <v>159</v>
      </c>
      <c r="E20" s="144" t="s">
        <v>161</v>
      </c>
      <c r="F20" s="47" t="s">
        <v>64</v>
      </c>
      <c r="G20" s="81">
        <v>250</v>
      </c>
      <c r="H20" s="50"/>
      <c r="I20" s="13">
        <f>G20*H20</f>
        <v>0</v>
      </c>
      <c r="K20" s="69"/>
      <c r="L20" s="69"/>
      <c r="M20" s="69"/>
      <c r="N20" s="69"/>
      <c r="O20" s="69"/>
    </row>
    <row r="21" spans="1:15" s="68" customFormat="1" ht="12.75" customHeight="1">
      <c r="A21" s="155" t="s">
        <v>31</v>
      </c>
      <c r="B21" s="155" t="s">
        <v>28</v>
      </c>
      <c r="C21" s="155"/>
      <c r="D21" s="156" t="s">
        <v>162</v>
      </c>
      <c r="E21" s="197" t="s">
        <v>163</v>
      </c>
      <c r="F21" s="198"/>
      <c r="G21" s="158"/>
      <c r="H21" s="158"/>
      <c r="I21" s="131"/>
      <c r="J21" s="15"/>
      <c r="K21" s="69"/>
      <c r="L21" s="69"/>
      <c r="M21" s="69"/>
      <c r="N21" s="69"/>
      <c r="O21" s="69"/>
    </row>
    <row r="22" spans="1:9" s="69" customFormat="1" ht="12.75" customHeight="1">
      <c r="A22" s="47" t="s">
        <v>31</v>
      </c>
      <c r="B22" s="47" t="s">
        <v>28</v>
      </c>
      <c r="C22" s="47" t="s">
        <v>289</v>
      </c>
      <c r="D22" s="48" t="s">
        <v>164</v>
      </c>
      <c r="E22" s="48" t="s">
        <v>202</v>
      </c>
      <c r="F22" s="47" t="s">
        <v>64</v>
      </c>
      <c r="G22" s="81">
        <v>1400</v>
      </c>
      <c r="H22" s="50"/>
      <c r="I22" s="13">
        <f>G22*H22</f>
        <v>0</v>
      </c>
    </row>
    <row r="23" spans="1:14" s="68" customFormat="1" ht="12.75" customHeight="1">
      <c r="A23" s="47" t="s">
        <v>31</v>
      </c>
      <c r="B23" s="47" t="s">
        <v>28</v>
      </c>
      <c r="C23" s="47" t="s">
        <v>290</v>
      </c>
      <c r="D23" s="48" t="s">
        <v>185</v>
      </c>
      <c r="E23" s="48" t="s">
        <v>200</v>
      </c>
      <c r="F23" s="47" t="s">
        <v>40</v>
      </c>
      <c r="G23" s="81">
        <v>280</v>
      </c>
      <c r="H23" s="50"/>
      <c r="I23" s="13">
        <f aca="true" t="shared" si="0" ref="I23:I32">G23*H23</f>
        <v>0</v>
      </c>
      <c r="K23"/>
      <c r="L23"/>
      <c r="M23"/>
      <c r="N23"/>
    </row>
    <row r="24" spans="1:9" s="69" customFormat="1" ht="12.75" customHeight="1">
      <c r="A24" s="47" t="s">
        <v>31</v>
      </c>
      <c r="B24" s="47" t="s">
        <v>28</v>
      </c>
      <c r="C24" s="47" t="s">
        <v>277</v>
      </c>
      <c r="D24" s="48" t="s">
        <v>165</v>
      </c>
      <c r="E24" s="48" t="s">
        <v>201</v>
      </c>
      <c r="F24" s="47" t="s">
        <v>64</v>
      </c>
      <c r="G24" s="81">
        <v>1400</v>
      </c>
      <c r="H24" s="50"/>
      <c r="I24" s="13">
        <f t="shared" si="0"/>
        <v>0</v>
      </c>
    </row>
    <row r="25" spans="1:14" s="68" customFormat="1" ht="12.75" customHeight="1">
      <c r="A25" s="47" t="s">
        <v>31</v>
      </c>
      <c r="B25" s="47" t="s">
        <v>28</v>
      </c>
      <c r="C25" s="47" t="s">
        <v>290</v>
      </c>
      <c r="D25" s="48" t="s">
        <v>185</v>
      </c>
      <c r="E25" s="48" t="s">
        <v>203</v>
      </c>
      <c r="F25" s="47" t="s">
        <v>40</v>
      </c>
      <c r="G25" s="81">
        <v>280</v>
      </c>
      <c r="H25" s="50"/>
      <c r="I25" s="13">
        <f t="shared" si="0"/>
        <v>0</v>
      </c>
      <c r="K25"/>
      <c r="L25"/>
      <c r="M25"/>
      <c r="N25"/>
    </row>
    <row r="26" spans="1:9" s="69" customFormat="1" ht="12.75" customHeight="1">
      <c r="A26" s="47" t="s">
        <v>31</v>
      </c>
      <c r="B26" s="47" t="s">
        <v>28</v>
      </c>
      <c r="C26" s="47" t="s">
        <v>289</v>
      </c>
      <c r="D26" s="48" t="s">
        <v>166</v>
      </c>
      <c r="E26" s="48" t="s">
        <v>167</v>
      </c>
      <c r="F26" s="47" t="s">
        <v>64</v>
      </c>
      <c r="G26" s="81">
        <v>1400</v>
      </c>
      <c r="H26" s="50"/>
      <c r="I26" s="13">
        <f t="shared" si="0"/>
        <v>0</v>
      </c>
    </row>
    <row r="27" spans="1:15" s="69" customFormat="1" ht="12.75" customHeight="1">
      <c r="A27" s="47" t="s">
        <v>31</v>
      </c>
      <c r="B27" s="47" t="s">
        <v>28</v>
      </c>
      <c r="C27" s="47" t="s">
        <v>289</v>
      </c>
      <c r="D27" s="48" t="s">
        <v>168</v>
      </c>
      <c r="E27" s="48" t="s">
        <v>169</v>
      </c>
      <c r="F27" s="47" t="s">
        <v>64</v>
      </c>
      <c r="G27" s="81">
        <v>1400</v>
      </c>
      <c r="H27" s="50"/>
      <c r="I27" s="13">
        <f t="shared" si="0"/>
        <v>0</v>
      </c>
      <c r="K27" s="68"/>
      <c r="L27" s="68"/>
      <c r="M27" s="68"/>
      <c r="N27" s="68"/>
      <c r="O27" s="68"/>
    </row>
    <row r="28" spans="1:15" s="69" customFormat="1" ht="12.75" customHeight="1">
      <c r="A28" s="47" t="s">
        <v>31</v>
      </c>
      <c r="B28" s="47" t="s">
        <v>28</v>
      </c>
      <c r="C28" s="47" t="s">
        <v>289</v>
      </c>
      <c r="D28" s="48" t="s">
        <v>170</v>
      </c>
      <c r="E28" s="48" t="s">
        <v>171</v>
      </c>
      <c r="F28" s="47" t="s">
        <v>65</v>
      </c>
      <c r="G28" s="81">
        <v>20</v>
      </c>
      <c r="H28" s="50"/>
      <c r="I28" s="13">
        <f t="shared" si="0"/>
        <v>0</v>
      </c>
      <c r="K28" s="68"/>
      <c r="L28" s="68"/>
      <c r="M28" s="68"/>
      <c r="N28" s="68"/>
      <c r="O28" s="68"/>
    </row>
    <row r="29" spans="1:15" s="69" customFormat="1" ht="12.75" customHeight="1">
      <c r="A29" s="47" t="s">
        <v>31</v>
      </c>
      <c r="B29" s="47" t="s">
        <v>28</v>
      </c>
      <c r="C29" s="47" t="s">
        <v>289</v>
      </c>
      <c r="D29" s="48" t="s">
        <v>165</v>
      </c>
      <c r="E29" s="48" t="s">
        <v>204</v>
      </c>
      <c r="F29" s="47" t="s">
        <v>64</v>
      </c>
      <c r="G29" s="81">
        <v>35</v>
      </c>
      <c r="H29" s="50"/>
      <c r="I29" s="13">
        <f t="shared" si="0"/>
        <v>0</v>
      </c>
      <c r="K29" s="68"/>
      <c r="L29" s="68"/>
      <c r="M29" s="68"/>
      <c r="N29" s="68"/>
      <c r="O29" s="68"/>
    </row>
    <row r="30" spans="1:14" s="68" customFormat="1" ht="12.75" customHeight="1">
      <c r="A30" s="47" t="s">
        <v>31</v>
      </c>
      <c r="B30" s="47" t="s">
        <v>28</v>
      </c>
      <c r="C30" s="47" t="s">
        <v>290</v>
      </c>
      <c r="D30" s="48" t="s">
        <v>185</v>
      </c>
      <c r="E30" s="48" t="s">
        <v>205</v>
      </c>
      <c r="F30" s="47" t="s">
        <v>40</v>
      </c>
      <c r="G30" s="81">
        <v>21</v>
      </c>
      <c r="H30" s="50"/>
      <c r="I30" s="13">
        <f t="shared" si="0"/>
        <v>0</v>
      </c>
      <c r="K30"/>
      <c r="L30"/>
      <c r="M30"/>
      <c r="N30"/>
    </row>
    <row r="31" spans="1:14" s="68" customFormat="1" ht="12.75" customHeight="1">
      <c r="A31" s="47" t="s">
        <v>31</v>
      </c>
      <c r="B31" s="47" t="s">
        <v>28</v>
      </c>
      <c r="C31" s="47" t="s">
        <v>141</v>
      </c>
      <c r="D31" s="48" t="s">
        <v>186</v>
      </c>
      <c r="E31" s="48" t="s">
        <v>206</v>
      </c>
      <c r="F31" s="47" t="s">
        <v>40</v>
      </c>
      <c r="G31" s="81">
        <v>581</v>
      </c>
      <c r="H31" s="50"/>
      <c r="I31" s="13">
        <f t="shared" si="0"/>
        <v>0</v>
      </c>
      <c r="K31"/>
      <c r="L31"/>
      <c r="M31"/>
      <c r="N31"/>
    </row>
    <row r="32" spans="1:14" s="68" customFormat="1" ht="12.75" customHeight="1">
      <c r="A32" s="47" t="s">
        <v>31</v>
      </c>
      <c r="B32" s="47" t="s">
        <v>28</v>
      </c>
      <c r="C32" s="47" t="s">
        <v>141</v>
      </c>
      <c r="D32" s="48" t="s">
        <v>186</v>
      </c>
      <c r="E32" s="48" t="s">
        <v>187</v>
      </c>
      <c r="F32" s="47" t="s">
        <v>40</v>
      </c>
      <c r="G32" s="81">
        <v>560</v>
      </c>
      <c r="H32" s="50"/>
      <c r="I32" s="13">
        <f t="shared" si="0"/>
        <v>0</v>
      </c>
      <c r="K32"/>
      <c r="L32"/>
      <c r="M32"/>
      <c r="N32"/>
    </row>
    <row r="33" spans="1:15" s="69" customFormat="1" ht="12.75" customHeight="1">
      <c r="A33" s="155" t="s">
        <v>27</v>
      </c>
      <c r="B33" s="155" t="s">
        <v>28</v>
      </c>
      <c r="C33" s="155"/>
      <c r="D33" s="156" t="s">
        <v>172</v>
      </c>
      <c r="E33" s="127" t="s">
        <v>173</v>
      </c>
      <c r="F33" s="155"/>
      <c r="G33" s="158"/>
      <c r="H33" s="158"/>
      <c r="I33" s="131"/>
      <c r="K33" s="68"/>
      <c r="L33" s="68"/>
      <c r="M33" s="68"/>
      <c r="N33" s="68"/>
      <c r="O33" s="68"/>
    </row>
    <row r="34" spans="1:15" s="69" customFormat="1" ht="12.75" customHeight="1">
      <c r="A34" s="47" t="s">
        <v>31</v>
      </c>
      <c r="B34" s="47" t="s">
        <v>28</v>
      </c>
      <c r="C34" s="47" t="s">
        <v>174</v>
      </c>
      <c r="D34" s="48" t="s">
        <v>175</v>
      </c>
      <c r="E34" s="48" t="s">
        <v>176</v>
      </c>
      <c r="F34" s="145" t="s">
        <v>78</v>
      </c>
      <c r="G34" s="82">
        <v>1</v>
      </c>
      <c r="H34" s="50"/>
      <c r="I34" s="13">
        <f>G34*H34</f>
        <v>0</v>
      </c>
      <c r="K34" s="68"/>
      <c r="L34" s="68"/>
      <c r="M34" s="68"/>
      <c r="N34" s="68"/>
      <c r="O34" s="68"/>
    </row>
    <row r="35" spans="1:10" s="68" customFormat="1" ht="12.75" customHeight="1">
      <c r="A35" s="47" t="s">
        <v>31</v>
      </c>
      <c r="B35" s="47" t="s">
        <v>28</v>
      </c>
      <c r="C35" s="47" t="s">
        <v>291</v>
      </c>
      <c r="D35" s="48"/>
      <c r="E35" s="48" t="s">
        <v>196</v>
      </c>
      <c r="F35" s="47" t="s">
        <v>65</v>
      </c>
      <c r="G35" s="82">
        <v>10</v>
      </c>
      <c r="H35" s="50"/>
      <c r="I35" s="13">
        <f>G35*H35</f>
        <v>0</v>
      </c>
      <c r="J35" s="15"/>
    </row>
    <row r="36" spans="1:15" s="68" customFormat="1" ht="12.75" customHeight="1">
      <c r="A36" s="47" t="s">
        <v>31</v>
      </c>
      <c r="B36" s="47" t="s">
        <v>28</v>
      </c>
      <c r="C36" s="47" t="s">
        <v>292</v>
      </c>
      <c r="D36" s="48" t="s">
        <v>186</v>
      </c>
      <c r="E36" s="77" t="s">
        <v>189</v>
      </c>
      <c r="F36" s="78" t="s">
        <v>69</v>
      </c>
      <c r="G36" s="81">
        <v>1</v>
      </c>
      <c r="H36" s="50"/>
      <c r="I36" s="13">
        <f>G36*H36</f>
        <v>0</v>
      </c>
      <c r="K36"/>
      <c r="L36"/>
      <c r="M36"/>
      <c r="N36"/>
      <c r="O36" s="69"/>
    </row>
    <row r="37" spans="1:15" s="68" customFormat="1" ht="12.75" customHeight="1">
      <c r="A37" s="47" t="s">
        <v>31</v>
      </c>
      <c r="B37" s="47" t="s">
        <v>28</v>
      </c>
      <c r="C37" s="47" t="s">
        <v>292</v>
      </c>
      <c r="D37" s="48" t="s">
        <v>186</v>
      </c>
      <c r="E37" s="144" t="s">
        <v>190</v>
      </c>
      <c r="F37" s="145" t="s">
        <v>78</v>
      </c>
      <c r="G37" s="82">
        <v>1</v>
      </c>
      <c r="H37" s="50"/>
      <c r="I37" s="13">
        <f>G37*H37</f>
        <v>0</v>
      </c>
      <c r="K37"/>
      <c r="L37"/>
      <c r="M37"/>
      <c r="N37"/>
      <c r="O37" s="69"/>
    </row>
    <row r="38" spans="1:9" s="68" customFormat="1" ht="12.75" customHeight="1">
      <c r="A38" s="155" t="s">
        <v>27</v>
      </c>
      <c r="B38" s="155" t="s">
        <v>28</v>
      </c>
      <c r="C38" s="155"/>
      <c r="D38" s="156" t="s">
        <v>177</v>
      </c>
      <c r="E38" s="127" t="s">
        <v>178</v>
      </c>
      <c r="F38" s="155"/>
      <c r="G38" s="158"/>
      <c r="H38" s="158"/>
      <c r="I38" s="131"/>
    </row>
    <row r="39" spans="1:9" s="68" customFormat="1" ht="12.75" customHeight="1">
      <c r="A39" s="47" t="s">
        <v>31</v>
      </c>
      <c r="B39" s="47" t="s">
        <v>28</v>
      </c>
      <c r="C39" s="47" t="s">
        <v>179</v>
      </c>
      <c r="D39" s="48" t="s">
        <v>180</v>
      </c>
      <c r="E39" s="48" t="s">
        <v>181</v>
      </c>
      <c r="F39" s="47" t="s">
        <v>33</v>
      </c>
      <c r="G39" s="84">
        <v>2</v>
      </c>
      <c r="H39" s="50"/>
      <c r="I39" s="13">
        <f>G39*H39</f>
        <v>0</v>
      </c>
    </row>
    <row r="40" spans="1:9" s="68" customFormat="1" ht="12.75" customHeight="1">
      <c r="A40" s="155" t="s">
        <v>27</v>
      </c>
      <c r="B40" s="155" t="s">
        <v>28</v>
      </c>
      <c r="C40" s="155"/>
      <c r="D40" s="156" t="s">
        <v>60</v>
      </c>
      <c r="E40" s="127" t="s">
        <v>182</v>
      </c>
      <c r="F40" s="155"/>
      <c r="G40" s="158"/>
      <c r="H40" s="158"/>
      <c r="I40" s="131"/>
    </row>
    <row r="41" spans="1:9" s="68" customFormat="1" ht="12.75" customHeight="1">
      <c r="A41" s="47" t="s">
        <v>31</v>
      </c>
      <c r="B41" s="47" t="s">
        <v>28</v>
      </c>
      <c r="C41" s="47" t="s">
        <v>141</v>
      </c>
      <c r="D41" s="48" t="s">
        <v>183</v>
      </c>
      <c r="E41" s="48" t="s">
        <v>198</v>
      </c>
      <c r="F41" s="47" t="s">
        <v>40</v>
      </c>
      <c r="G41" s="51">
        <v>117.08</v>
      </c>
      <c r="H41" s="50"/>
      <c r="I41" s="13">
        <f>G41*H41</f>
        <v>0</v>
      </c>
    </row>
    <row r="42" spans="1:9" s="68" customFormat="1" ht="12.75" customHeight="1">
      <c r="A42" s="155" t="s">
        <v>27</v>
      </c>
      <c r="B42" s="155" t="s">
        <v>28</v>
      </c>
      <c r="C42" s="155"/>
      <c r="D42" s="156" t="s">
        <v>76</v>
      </c>
      <c r="E42" s="127" t="s">
        <v>77</v>
      </c>
      <c r="F42" s="155"/>
      <c r="G42" s="158"/>
      <c r="H42" s="158"/>
      <c r="I42" s="131"/>
    </row>
    <row r="43" spans="1:9" s="68" customFormat="1" ht="12.75" customHeight="1">
      <c r="A43" s="47" t="s">
        <v>31</v>
      </c>
      <c r="B43" s="47" t="s">
        <v>28</v>
      </c>
      <c r="C43" s="47" t="s">
        <v>293</v>
      </c>
      <c r="D43" s="48" t="s">
        <v>184</v>
      </c>
      <c r="E43" s="48" t="s">
        <v>207</v>
      </c>
      <c r="F43" s="47" t="s">
        <v>64</v>
      </c>
      <c r="G43" s="51">
        <v>20</v>
      </c>
      <c r="H43" s="50"/>
      <c r="I43" s="13">
        <f>G43*H43</f>
        <v>0</v>
      </c>
    </row>
    <row r="44" ht="12.75" customHeight="1"/>
    <row r="45" ht="12.75" customHeight="1"/>
    <row r="46" spans="1:15" s="68" customFormat="1" ht="12.75" customHeight="1">
      <c r="A46" s="58"/>
      <c r="B46" s="58"/>
      <c r="C46" s="58"/>
      <c r="D46" s="59"/>
      <c r="E46" s="59"/>
      <c r="F46" s="58"/>
      <c r="G46" s="110"/>
      <c r="H46" s="111"/>
      <c r="I46" s="62"/>
      <c r="J46" s="15"/>
      <c r="K46"/>
      <c r="L46"/>
      <c r="M46"/>
      <c r="N46"/>
      <c r="O46" s="69"/>
    </row>
    <row r="47" spans="1:15" s="69" customFormat="1" ht="18" customHeight="1" thickBot="1">
      <c r="A47" s="29"/>
      <c r="B47" s="29"/>
      <c r="C47" s="29"/>
      <c r="D47" s="59"/>
      <c r="E47" s="59"/>
      <c r="F47" s="58"/>
      <c r="G47" s="110"/>
      <c r="H47" s="111"/>
      <c r="I47" s="62"/>
      <c r="J47" s="29"/>
      <c r="K47"/>
      <c r="L47"/>
      <c r="M47"/>
      <c r="N47"/>
      <c r="O47"/>
    </row>
    <row r="48" spans="1:15" s="69" customFormat="1" ht="18" customHeight="1" thickBot="1">
      <c r="A48" s="29"/>
      <c r="B48" s="29"/>
      <c r="C48" s="29"/>
      <c r="D48" s="29"/>
      <c r="E48" s="29"/>
      <c r="F48" s="266" t="s">
        <v>24</v>
      </c>
      <c r="G48" s="267"/>
      <c r="H48" s="267"/>
      <c r="I48" s="188">
        <f>SUM(I12:I43)</f>
        <v>0</v>
      </c>
      <c r="J48" s="29"/>
      <c r="K48"/>
      <c r="L48"/>
      <c r="M48"/>
      <c r="N48"/>
      <c r="O48"/>
    </row>
    <row r="49" spans="1:15" s="69" customFormat="1" ht="18" customHeight="1" thickBot="1">
      <c r="A49" s="29"/>
      <c r="B49" s="29"/>
      <c r="C49" s="29"/>
      <c r="D49" s="29"/>
      <c r="E49" s="29"/>
      <c r="F49" s="268" t="s">
        <v>197</v>
      </c>
      <c r="G49" s="269"/>
      <c r="H49" s="269"/>
      <c r="I49" s="181">
        <f>I48*0.21</f>
        <v>0</v>
      </c>
      <c r="J49" s="29"/>
      <c r="K49"/>
      <c r="L49"/>
      <c r="M49"/>
      <c r="N49"/>
      <c r="O49"/>
    </row>
    <row r="50" spans="1:15" s="69" customFormat="1" ht="12.75" customHeight="1" thickBot="1">
      <c r="A50" s="29"/>
      <c r="B50" s="29"/>
      <c r="C50" s="29"/>
      <c r="D50" s="29"/>
      <c r="E50" s="29"/>
      <c r="F50" s="70"/>
      <c r="G50" s="70"/>
      <c r="H50" s="70"/>
      <c r="I50" s="71"/>
      <c r="J50" s="29"/>
      <c r="K50"/>
      <c r="L50"/>
      <c r="M50"/>
      <c r="N50"/>
      <c r="O50"/>
    </row>
    <row r="51" spans="4:10" ht="18" customHeight="1" thickBot="1">
      <c r="D51" s="29"/>
      <c r="E51" s="29"/>
      <c r="F51" s="270" t="s">
        <v>25</v>
      </c>
      <c r="G51" s="271"/>
      <c r="H51" s="271"/>
      <c r="I51" s="72">
        <f>I48+I49</f>
        <v>0</v>
      </c>
      <c r="J51" s="184"/>
    </row>
    <row r="57" ht="12.75">
      <c r="O57" s="115"/>
    </row>
  </sheetData>
  <sheetProtection password="896E" sheet="1"/>
  <mergeCells count="5">
    <mergeCell ref="F51:H51"/>
    <mergeCell ref="A1:E1"/>
    <mergeCell ref="D7:G7"/>
    <mergeCell ref="F48:H48"/>
    <mergeCell ref="F49:H49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5" r:id="rId1"/>
  <headerFooter differentFirst="1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J61"/>
  <sheetViews>
    <sheetView showGridLines="0" view="pageBreakPreview" zoomScale="85" zoomScaleNormal="85" zoomScaleSheetLayoutView="85" zoomScalePageLayoutView="0" workbookViewId="0" topLeftCell="A7">
      <selection activeCell="I21" sqref="I21"/>
    </sheetView>
  </sheetViews>
  <sheetFormatPr defaultColWidth="9.00390625" defaultRowHeight="12.75"/>
  <cols>
    <col min="1" max="2" width="7.75390625" style="30" customWidth="1"/>
    <col min="3" max="4" width="12.75390625" style="30" customWidth="1"/>
    <col min="5" max="5" width="80.75390625" style="30" customWidth="1"/>
    <col min="6" max="6" width="5.75390625" style="30" customWidth="1"/>
    <col min="7" max="8" width="12.75390625" style="30" customWidth="1"/>
    <col min="9" max="9" width="15.75390625" style="30" customWidth="1"/>
    <col min="10" max="10" width="1.75390625" style="30" customWidth="1"/>
  </cols>
  <sheetData>
    <row r="1" spans="1:10" s="69" customFormat="1" ht="12.75" customHeight="1">
      <c r="A1" s="272" t="s">
        <v>123</v>
      </c>
      <c r="B1" s="272"/>
      <c r="C1" s="272"/>
      <c r="D1" s="272"/>
      <c r="E1" s="272"/>
      <c r="F1" s="68"/>
      <c r="G1" s="68"/>
      <c r="H1" s="68"/>
      <c r="I1" s="68"/>
      <c r="J1" s="68"/>
    </row>
    <row r="2" spans="1:10" s="69" customFormat="1" ht="19.5" customHeight="1">
      <c r="A2" s="68"/>
      <c r="B2" s="68"/>
      <c r="C2" s="29"/>
      <c r="D2" s="68"/>
      <c r="E2" s="109"/>
      <c r="F2" s="68"/>
      <c r="G2" s="68"/>
      <c r="H2" s="68"/>
      <c r="I2" s="68"/>
      <c r="J2" s="68"/>
    </row>
    <row r="3" spans="1:10" s="69" customFormat="1" ht="12.75" customHeight="1">
      <c r="A3" s="68"/>
      <c r="B3" s="68"/>
      <c r="C3" s="29"/>
      <c r="D3" s="68"/>
      <c r="E3" s="109"/>
      <c r="F3" s="68"/>
      <c r="G3" s="68"/>
      <c r="H3" s="68"/>
      <c r="I3" s="68"/>
      <c r="J3" s="68"/>
    </row>
    <row r="4" spans="1:10" s="69" customFormat="1" ht="12.75" customHeight="1">
      <c r="A4" s="108" t="s">
        <v>11</v>
      </c>
      <c r="B4" s="107"/>
      <c r="C4" s="29"/>
      <c r="D4" s="12" t="s">
        <v>127</v>
      </c>
      <c r="E4" s="29"/>
      <c r="F4" s="29"/>
      <c r="G4" s="14"/>
      <c r="H4" s="128"/>
      <c r="I4" s="14"/>
      <c r="J4" s="14"/>
    </row>
    <row r="5" spans="1:10" s="69" customFormat="1" ht="12.75" customHeight="1">
      <c r="A5" s="108" t="s">
        <v>128</v>
      </c>
      <c r="B5" s="107"/>
      <c r="C5" s="29"/>
      <c r="D5" s="114" t="s">
        <v>268</v>
      </c>
      <c r="E5" s="29"/>
      <c r="F5" s="29"/>
      <c r="G5" s="14"/>
      <c r="H5" s="143" t="s">
        <v>146</v>
      </c>
      <c r="I5" s="14"/>
      <c r="J5" s="14"/>
    </row>
    <row r="6" spans="1:10" s="69" customFormat="1" ht="12.75" customHeight="1">
      <c r="A6" s="108"/>
      <c r="B6" s="107"/>
      <c r="C6" s="29"/>
      <c r="D6" s="114"/>
      <c r="E6" s="29"/>
      <c r="F6" s="29"/>
      <c r="G6" s="14"/>
      <c r="H6" s="143"/>
      <c r="I6" s="14"/>
      <c r="J6" s="14"/>
    </row>
    <row r="7" spans="1:10" s="69" customFormat="1" ht="19.5" customHeight="1">
      <c r="A7" s="108" t="s">
        <v>13</v>
      </c>
      <c r="B7" s="107"/>
      <c r="C7" s="29"/>
      <c r="D7" s="273" t="s">
        <v>130</v>
      </c>
      <c r="E7" s="273"/>
      <c r="F7" s="273"/>
      <c r="G7" s="273"/>
      <c r="H7" s="14"/>
      <c r="I7" s="14"/>
      <c r="J7" s="14"/>
    </row>
    <row r="8" spans="1:10" ht="12.75" customHeight="1">
      <c r="A8" s="108" t="s">
        <v>12</v>
      </c>
      <c r="B8" s="113" t="s">
        <v>126</v>
      </c>
      <c r="C8" s="29"/>
      <c r="D8" s="31" t="s">
        <v>113</v>
      </c>
      <c r="E8" s="29"/>
      <c r="F8" s="29"/>
      <c r="G8" s="14"/>
      <c r="H8" s="29"/>
      <c r="I8" s="29"/>
      <c r="J8" s="174"/>
    </row>
    <row r="9" spans="1:10" ht="12.75" customHeight="1">
      <c r="A9" s="29"/>
      <c r="B9" s="29"/>
      <c r="C9" s="29"/>
      <c r="D9" s="29"/>
      <c r="E9" s="29"/>
      <c r="F9" s="29"/>
      <c r="G9" s="29"/>
      <c r="H9" s="32"/>
      <c r="I9" s="29"/>
      <c r="J9" s="174"/>
    </row>
    <row r="10" spans="1:10" ht="19.5" customHeight="1">
      <c r="A10" s="35" t="s">
        <v>15</v>
      </c>
      <c r="B10" s="35" t="s">
        <v>16</v>
      </c>
      <c r="C10" s="35" t="s">
        <v>129</v>
      </c>
      <c r="D10" s="86" t="s">
        <v>17</v>
      </c>
      <c r="E10" s="86" t="s">
        <v>18</v>
      </c>
      <c r="F10" s="86" t="s">
        <v>19</v>
      </c>
      <c r="G10" s="87" t="s">
        <v>20</v>
      </c>
      <c r="H10" s="249" t="s">
        <v>26</v>
      </c>
      <c r="I10" s="124" t="s">
        <v>7</v>
      </c>
      <c r="J10" s="178"/>
    </row>
    <row r="11" spans="1:10" s="134" customFormat="1" ht="12.75" customHeight="1">
      <c r="A11" s="129"/>
      <c r="B11" s="129"/>
      <c r="C11" s="129"/>
      <c r="D11" s="127"/>
      <c r="E11" s="137" t="s">
        <v>134</v>
      </c>
      <c r="F11" s="153"/>
      <c r="G11" s="154"/>
      <c r="H11" s="282"/>
      <c r="I11" s="140"/>
      <c r="J11" s="175"/>
    </row>
    <row r="12" spans="1:10" s="30" customFormat="1" ht="12.75" customHeight="1">
      <c r="A12" s="47" t="s">
        <v>31</v>
      </c>
      <c r="B12" s="47" t="s">
        <v>28</v>
      </c>
      <c r="C12" s="47" t="s">
        <v>138</v>
      </c>
      <c r="D12" s="48"/>
      <c r="E12" s="91" t="s">
        <v>84</v>
      </c>
      <c r="F12" s="88" t="s">
        <v>78</v>
      </c>
      <c r="G12" s="112">
        <v>1</v>
      </c>
      <c r="H12" s="247"/>
      <c r="I12" s="125">
        <f>G12*H12</f>
        <v>0</v>
      </c>
      <c r="J12" s="176"/>
    </row>
    <row r="13" spans="1:10" s="134" customFormat="1" ht="12.75" customHeight="1">
      <c r="A13" s="129"/>
      <c r="B13" s="129"/>
      <c r="C13" s="129"/>
      <c r="D13" s="127"/>
      <c r="E13" s="137" t="s">
        <v>131</v>
      </c>
      <c r="F13" s="141"/>
      <c r="G13" s="142"/>
      <c r="H13" s="283"/>
      <c r="I13" s="140"/>
      <c r="J13" s="175"/>
    </row>
    <row r="14" spans="1:10" s="30" customFormat="1" ht="12.75" customHeight="1">
      <c r="A14" s="47" t="s">
        <v>31</v>
      </c>
      <c r="B14" s="47" t="s">
        <v>28</v>
      </c>
      <c r="C14" s="116" t="s">
        <v>294</v>
      </c>
      <c r="D14" s="48"/>
      <c r="E14" s="91" t="s">
        <v>87</v>
      </c>
      <c r="F14" s="93" t="s">
        <v>86</v>
      </c>
      <c r="G14" s="112">
        <v>360</v>
      </c>
      <c r="H14" s="247"/>
      <c r="I14" s="125">
        <f>G14*H14</f>
        <v>0</v>
      </c>
      <c r="J14" s="176"/>
    </row>
    <row r="15" spans="1:10" s="30" customFormat="1" ht="12.75" customHeight="1">
      <c r="A15" s="47" t="s">
        <v>31</v>
      </c>
      <c r="B15" s="47" t="s">
        <v>28</v>
      </c>
      <c r="C15" s="116" t="s">
        <v>295</v>
      </c>
      <c r="D15" s="48"/>
      <c r="E15" s="91" t="s">
        <v>97</v>
      </c>
      <c r="F15" s="93" t="s">
        <v>86</v>
      </c>
      <c r="G15" s="112">
        <v>360</v>
      </c>
      <c r="H15" s="247"/>
      <c r="I15" s="125">
        <f aca="true" t="shared" si="0" ref="I15:I23">G15*H15</f>
        <v>0</v>
      </c>
      <c r="J15" s="176"/>
    </row>
    <row r="16" spans="1:10" s="30" customFormat="1" ht="12.75" customHeight="1">
      <c r="A16" s="47"/>
      <c r="B16" s="47"/>
      <c r="C16" s="116"/>
      <c r="D16" s="48"/>
      <c r="E16" s="91"/>
      <c r="F16" s="93"/>
      <c r="G16" s="112"/>
      <c r="H16" s="284"/>
      <c r="I16" s="125"/>
      <c r="J16" s="176"/>
    </row>
    <row r="17" spans="1:10" s="30" customFormat="1" ht="12.75" customHeight="1">
      <c r="A17" s="47"/>
      <c r="B17" s="47"/>
      <c r="C17" s="116"/>
      <c r="D17" s="48"/>
      <c r="E17" s="91"/>
      <c r="F17" s="93"/>
      <c r="G17" s="112"/>
      <c r="H17" s="284"/>
      <c r="I17" s="125"/>
      <c r="J17" s="176"/>
    </row>
    <row r="18" spans="1:10" s="30" customFormat="1" ht="12.75" customHeight="1">
      <c r="A18" s="47"/>
      <c r="B18" s="47"/>
      <c r="C18" s="116"/>
      <c r="D18" s="48"/>
      <c r="E18" s="91"/>
      <c r="F18" s="93"/>
      <c r="G18" s="112"/>
      <c r="H18" s="284"/>
      <c r="I18" s="125"/>
      <c r="J18" s="176"/>
    </row>
    <row r="19" spans="1:10" s="30" customFormat="1" ht="12.75" customHeight="1">
      <c r="A19" s="47" t="s">
        <v>31</v>
      </c>
      <c r="B19" s="47" t="s">
        <v>28</v>
      </c>
      <c r="C19" s="116" t="s">
        <v>294</v>
      </c>
      <c r="D19" s="48"/>
      <c r="E19" s="91" t="s">
        <v>260</v>
      </c>
      <c r="F19" s="93" t="s">
        <v>86</v>
      </c>
      <c r="G19" s="112">
        <v>360</v>
      </c>
      <c r="H19" s="247"/>
      <c r="I19" s="125">
        <f t="shared" si="0"/>
        <v>0</v>
      </c>
      <c r="J19" s="176"/>
    </row>
    <row r="20" spans="1:10" s="30" customFormat="1" ht="12.75" customHeight="1">
      <c r="A20" s="47"/>
      <c r="B20" s="47"/>
      <c r="C20" s="116"/>
      <c r="D20" s="48"/>
      <c r="E20" s="91"/>
      <c r="F20" s="93"/>
      <c r="G20" s="112"/>
      <c r="H20" s="284"/>
      <c r="I20" s="125"/>
      <c r="J20" s="176"/>
    </row>
    <row r="21" spans="1:10" s="30" customFormat="1" ht="12.75" customHeight="1">
      <c r="A21" s="47" t="s">
        <v>31</v>
      </c>
      <c r="B21" s="47" t="s">
        <v>28</v>
      </c>
      <c r="C21" s="116" t="s">
        <v>294</v>
      </c>
      <c r="D21" s="48"/>
      <c r="E21" s="91" t="s">
        <v>89</v>
      </c>
      <c r="F21" s="93" t="s">
        <v>86</v>
      </c>
      <c r="G21" s="112">
        <v>20</v>
      </c>
      <c r="H21" s="247"/>
      <c r="I21" s="125">
        <f t="shared" si="0"/>
        <v>0</v>
      </c>
      <c r="J21" s="176"/>
    </row>
    <row r="22" spans="1:10" s="30" customFormat="1" ht="12.75" customHeight="1">
      <c r="A22" s="47" t="s">
        <v>31</v>
      </c>
      <c r="B22" s="47" t="s">
        <v>28</v>
      </c>
      <c r="C22" s="116" t="s">
        <v>294</v>
      </c>
      <c r="D22" s="48"/>
      <c r="E22" s="91" t="s">
        <v>88</v>
      </c>
      <c r="F22" s="93" t="s">
        <v>86</v>
      </c>
      <c r="G22" s="112">
        <v>80</v>
      </c>
      <c r="H22" s="247"/>
      <c r="I22" s="125">
        <f t="shared" si="0"/>
        <v>0</v>
      </c>
      <c r="J22" s="176"/>
    </row>
    <row r="23" spans="1:10" s="30" customFormat="1" ht="12.75" customHeight="1">
      <c r="A23" s="47" t="s">
        <v>31</v>
      </c>
      <c r="B23" s="47" t="s">
        <v>28</v>
      </c>
      <c r="C23" s="47" t="s">
        <v>296</v>
      </c>
      <c r="D23" s="48"/>
      <c r="E23" s="91" t="s">
        <v>90</v>
      </c>
      <c r="F23" s="88" t="s">
        <v>74</v>
      </c>
      <c r="G23" s="112">
        <v>7200</v>
      </c>
      <c r="H23" s="247"/>
      <c r="I23" s="125">
        <f t="shared" si="0"/>
        <v>0</v>
      </c>
      <c r="J23" s="176"/>
    </row>
    <row r="24" spans="1:10" s="134" customFormat="1" ht="12.75" customHeight="1">
      <c r="A24" s="129"/>
      <c r="B24" s="129"/>
      <c r="C24" s="129"/>
      <c r="D24" s="127"/>
      <c r="E24" s="137" t="s">
        <v>132</v>
      </c>
      <c r="F24" s="138"/>
      <c r="G24" s="139"/>
      <c r="H24" s="283"/>
      <c r="I24" s="140"/>
      <c r="J24" s="175"/>
    </row>
    <row r="25" spans="1:10" s="30" customFormat="1" ht="12.75" customHeight="1">
      <c r="A25" s="47" t="s">
        <v>31</v>
      </c>
      <c r="B25" s="47" t="s">
        <v>28</v>
      </c>
      <c r="C25" s="47"/>
      <c r="D25" s="48"/>
      <c r="E25" s="91" t="s">
        <v>91</v>
      </c>
      <c r="F25" s="88" t="s">
        <v>85</v>
      </c>
      <c r="G25" s="92">
        <v>1</v>
      </c>
      <c r="H25" s="247"/>
      <c r="I25" s="125">
        <f>G25*H25</f>
        <v>0</v>
      </c>
      <c r="J25" s="176"/>
    </row>
    <row r="26" spans="1:10" s="30" customFormat="1" ht="12.75" customHeight="1">
      <c r="A26" s="47" t="s">
        <v>31</v>
      </c>
      <c r="B26" s="47" t="s">
        <v>28</v>
      </c>
      <c r="C26" s="47"/>
      <c r="D26" s="48"/>
      <c r="E26" s="91" t="s">
        <v>92</v>
      </c>
      <c r="F26" s="88" t="s">
        <v>85</v>
      </c>
      <c r="G26" s="92">
        <v>1</v>
      </c>
      <c r="H26" s="247"/>
      <c r="I26" s="125">
        <f>G26*H26</f>
        <v>0</v>
      </c>
      <c r="J26" s="176"/>
    </row>
    <row r="27" spans="1:10" s="30" customFormat="1" ht="12.75" customHeight="1">
      <c r="A27" s="47" t="s">
        <v>31</v>
      </c>
      <c r="B27" s="47" t="s">
        <v>28</v>
      </c>
      <c r="C27" s="47"/>
      <c r="D27" s="48"/>
      <c r="E27" s="91" t="s">
        <v>96</v>
      </c>
      <c r="F27" s="88" t="s">
        <v>85</v>
      </c>
      <c r="G27" s="92">
        <v>1</v>
      </c>
      <c r="H27" s="247"/>
      <c r="I27" s="125">
        <f>G27*H27</f>
        <v>0</v>
      </c>
      <c r="J27" s="176"/>
    </row>
    <row r="28" spans="1:10" s="134" customFormat="1" ht="12.75" customHeight="1">
      <c r="A28" s="129"/>
      <c r="B28" s="129"/>
      <c r="C28" s="129"/>
      <c r="D28" s="127"/>
      <c r="E28" s="137" t="s">
        <v>133</v>
      </c>
      <c r="F28" s="138"/>
      <c r="G28" s="139"/>
      <c r="H28" s="283"/>
      <c r="I28" s="140"/>
      <c r="J28" s="175"/>
    </row>
    <row r="29" spans="1:10" s="30" customFormat="1" ht="12.75" customHeight="1">
      <c r="A29" s="47" t="s">
        <v>31</v>
      </c>
      <c r="B29" s="47" t="s">
        <v>28</v>
      </c>
      <c r="C29" s="47" t="s">
        <v>297</v>
      </c>
      <c r="D29" s="48"/>
      <c r="E29" s="91" t="s">
        <v>208</v>
      </c>
      <c r="F29" s="88" t="s">
        <v>85</v>
      </c>
      <c r="G29" s="92">
        <v>1</v>
      </c>
      <c r="H29" s="247"/>
      <c r="I29" s="125">
        <f>G29*H29</f>
        <v>0</v>
      </c>
      <c r="J29" s="176"/>
    </row>
    <row r="30" spans="1:10" s="30" customFormat="1" ht="12.75" customHeight="1">
      <c r="A30" s="47" t="s">
        <v>31</v>
      </c>
      <c r="B30" s="47" t="s">
        <v>28</v>
      </c>
      <c r="C30" s="47" t="s">
        <v>297</v>
      </c>
      <c r="D30" s="48"/>
      <c r="E30" s="30" t="s">
        <v>275</v>
      </c>
      <c r="F30" s="88" t="s">
        <v>85</v>
      </c>
      <c r="G30" s="92">
        <v>1</v>
      </c>
      <c r="H30" s="247"/>
      <c r="I30" s="125">
        <f>G30*H30</f>
        <v>0</v>
      </c>
      <c r="J30" s="176"/>
    </row>
    <row r="31" spans="1:10" s="30" customFormat="1" ht="12.75" customHeight="1">
      <c r="A31" s="47" t="s">
        <v>31</v>
      </c>
      <c r="B31" s="47" t="s">
        <v>28</v>
      </c>
      <c r="C31" s="47" t="s">
        <v>297</v>
      </c>
      <c r="D31" s="48"/>
      <c r="E31" s="91" t="s">
        <v>276</v>
      </c>
      <c r="F31" s="88" t="s">
        <v>85</v>
      </c>
      <c r="G31" s="92">
        <v>1</v>
      </c>
      <c r="H31" s="247"/>
      <c r="I31" s="125">
        <f>G31*H31</f>
        <v>0</v>
      </c>
      <c r="J31" s="176"/>
    </row>
    <row r="32" spans="1:10" s="30" customFormat="1" ht="12.75" customHeight="1">
      <c r="A32" s="47" t="s">
        <v>31</v>
      </c>
      <c r="B32" s="47" t="s">
        <v>28</v>
      </c>
      <c r="C32" s="47" t="s">
        <v>297</v>
      </c>
      <c r="D32" s="48"/>
      <c r="E32" s="91" t="s">
        <v>209</v>
      </c>
      <c r="F32" s="88" t="s">
        <v>85</v>
      </c>
      <c r="G32" s="92">
        <v>1</v>
      </c>
      <c r="H32" s="73"/>
      <c r="I32" s="125">
        <f>G32*H32</f>
        <v>0</v>
      </c>
      <c r="J32" s="176"/>
    </row>
    <row r="33" spans="1:10" s="30" customFormat="1" ht="12.75" customHeight="1">
      <c r="A33" s="47"/>
      <c r="B33" s="47"/>
      <c r="C33" s="47"/>
      <c r="D33" s="48"/>
      <c r="E33" s="91"/>
      <c r="F33" s="88"/>
      <c r="G33" s="92"/>
      <c r="H33" s="285"/>
      <c r="I33" s="125"/>
      <c r="J33" s="176"/>
    </row>
    <row r="34" spans="1:10" s="134" customFormat="1" ht="12.75" customHeight="1">
      <c r="A34" s="129"/>
      <c r="B34" s="129"/>
      <c r="C34" s="129"/>
      <c r="D34" s="127"/>
      <c r="E34" s="137" t="s">
        <v>135</v>
      </c>
      <c r="F34" s="138"/>
      <c r="G34" s="139"/>
      <c r="H34" s="283"/>
      <c r="I34" s="140"/>
      <c r="J34" s="175"/>
    </row>
    <row r="35" spans="1:10" s="30" customFormat="1" ht="12.75" customHeight="1">
      <c r="A35" s="47" t="s">
        <v>31</v>
      </c>
      <c r="B35" s="47" t="s">
        <v>28</v>
      </c>
      <c r="C35" s="116" t="s">
        <v>298</v>
      </c>
      <c r="D35" s="48"/>
      <c r="E35" s="94" t="s">
        <v>93</v>
      </c>
      <c r="F35" s="88" t="s">
        <v>69</v>
      </c>
      <c r="G35" s="112">
        <v>2</v>
      </c>
      <c r="H35" s="73"/>
      <c r="I35" s="125">
        <f>G35*H35</f>
        <v>0</v>
      </c>
      <c r="J35" s="176"/>
    </row>
    <row r="36" spans="1:10" s="30" customFormat="1" ht="12.75" customHeight="1">
      <c r="A36" s="47" t="s">
        <v>31</v>
      </c>
      <c r="B36" s="47" t="s">
        <v>28</v>
      </c>
      <c r="C36" s="116" t="s">
        <v>298</v>
      </c>
      <c r="D36" s="48"/>
      <c r="E36" s="94" t="s">
        <v>272</v>
      </c>
      <c r="F36" s="88" t="s">
        <v>69</v>
      </c>
      <c r="G36" s="112">
        <v>1</v>
      </c>
      <c r="H36" s="73"/>
      <c r="I36" s="125">
        <f>G36*H36</f>
        <v>0</v>
      </c>
      <c r="J36" s="176"/>
    </row>
    <row r="37" spans="1:10" s="30" customFormat="1" ht="12.75" customHeight="1">
      <c r="A37" s="47"/>
      <c r="B37" s="47"/>
      <c r="C37" s="116"/>
      <c r="D37" s="48"/>
      <c r="E37" s="91"/>
      <c r="F37" s="88"/>
      <c r="G37" s="112"/>
      <c r="H37" s="285"/>
      <c r="I37" s="125"/>
      <c r="J37" s="176"/>
    </row>
    <row r="38" spans="1:10" s="30" customFormat="1" ht="12.75" customHeight="1">
      <c r="A38" s="47" t="s">
        <v>31</v>
      </c>
      <c r="B38" s="47" t="s">
        <v>28</v>
      </c>
      <c r="C38" s="116" t="s">
        <v>298</v>
      </c>
      <c r="D38" s="48"/>
      <c r="E38" s="91" t="s">
        <v>94</v>
      </c>
      <c r="F38" s="88" t="s">
        <v>69</v>
      </c>
      <c r="G38" s="112">
        <v>1</v>
      </c>
      <c r="H38" s="73"/>
      <c r="I38" s="125">
        <f>G38*H38</f>
        <v>0</v>
      </c>
      <c r="J38" s="176"/>
    </row>
    <row r="39" spans="1:10" s="30" customFormat="1" ht="12.75" customHeight="1">
      <c r="A39" s="47" t="s">
        <v>31</v>
      </c>
      <c r="B39" s="47" t="s">
        <v>28</v>
      </c>
      <c r="C39" s="116" t="s">
        <v>298</v>
      </c>
      <c r="D39" s="48"/>
      <c r="E39" s="91" t="s">
        <v>95</v>
      </c>
      <c r="F39" s="88" t="s">
        <v>69</v>
      </c>
      <c r="G39" s="112">
        <v>1</v>
      </c>
      <c r="H39" s="73"/>
      <c r="I39" s="125">
        <f>G39*H39</f>
        <v>0</v>
      </c>
      <c r="J39" s="176"/>
    </row>
    <row r="40" spans="1:10" s="30" customFormat="1" ht="12.75" customHeight="1">
      <c r="A40" s="47" t="s">
        <v>31</v>
      </c>
      <c r="B40" s="47" t="s">
        <v>28</v>
      </c>
      <c r="C40" s="47" t="s">
        <v>137</v>
      </c>
      <c r="D40" s="48"/>
      <c r="E40" s="48" t="s">
        <v>299</v>
      </c>
      <c r="F40" s="47" t="s">
        <v>85</v>
      </c>
      <c r="G40" s="92">
        <v>1</v>
      </c>
      <c r="H40" s="73"/>
      <c r="I40" s="125">
        <f>G40*H40</f>
        <v>0</v>
      </c>
      <c r="J40" s="176"/>
    </row>
    <row r="41" spans="1:10" s="30" customFormat="1" ht="12.75" customHeight="1">
      <c r="A41" s="47"/>
      <c r="B41" s="47"/>
      <c r="C41" s="47"/>
      <c r="D41" s="76"/>
      <c r="E41" s="91"/>
      <c r="F41" s="79"/>
      <c r="G41" s="92"/>
      <c r="H41" s="251"/>
      <c r="I41" s="125"/>
      <c r="J41" s="176"/>
    </row>
    <row r="42" spans="1:10" s="30" customFormat="1" ht="12.75" customHeight="1">
      <c r="A42" s="64"/>
      <c r="B42" s="47"/>
      <c r="C42" s="47"/>
      <c r="D42" s="151"/>
      <c r="E42" s="152"/>
      <c r="F42" s="80"/>
      <c r="G42" s="92"/>
      <c r="H42" s="259"/>
      <c r="I42" s="125"/>
      <c r="J42" s="176"/>
    </row>
    <row r="43" spans="1:10" s="89" customFormat="1" ht="12.75" customHeight="1">
      <c r="A43" s="47"/>
      <c r="B43" s="47"/>
      <c r="C43" s="47"/>
      <c r="D43" s="76"/>
      <c r="E43" s="91"/>
      <c r="F43" s="47"/>
      <c r="G43" s="49"/>
      <c r="H43" s="251"/>
      <c r="I43" s="126"/>
      <c r="J43" s="177"/>
    </row>
    <row r="44" spans="1:10" s="89" customFormat="1" ht="12.75" customHeight="1">
      <c r="A44" s="47"/>
      <c r="B44" s="47"/>
      <c r="C44" s="47"/>
      <c r="D44" s="76"/>
      <c r="E44" s="91"/>
      <c r="F44" s="47"/>
      <c r="G44" s="49"/>
      <c r="H44" s="251"/>
      <c r="I44" s="126"/>
      <c r="J44" s="177"/>
    </row>
    <row r="45" spans="1:10" s="89" customFormat="1" ht="12.75" customHeight="1">
      <c r="A45" s="47"/>
      <c r="B45" s="47"/>
      <c r="C45" s="63"/>
      <c r="D45" s="76"/>
      <c r="E45" s="91"/>
      <c r="F45" s="47"/>
      <c r="G45" s="49"/>
      <c r="H45" s="251"/>
      <c r="I45" s="126"/>
      <c r="J45" s="177"/>
    </row>
    <row r="46" spans="1:10" s="89" customFormat="1" ht="12.75" customHeight="1">
      <c r="A46" s="58"/>
      <c r="B46" s="58"/>
      <c r="C46" s="58"/>
      <c r="D46" s="59"/>
      <c r="E46" s="59"/>
      <c r="F46" s="58"/>
      <c r="G46" s="60"/>
      <c r="H46" s="61"/>
      <c r="I46" s="62"/>
      <c r="J46" s="62"/>
    </row>
    <row r="47" spans="1:10" ht="12.75" customHeight="1">
      <c r="A47" s="58"/>
      <c r="B47" s="58"/>
      <c r="C47" s="58"/>
      <c r="D47" s="59"/>
      <c r="E47" s="59"/>
      <c r="F47" s="58"/>
      <c r="G47" s="60"/>
      <c r="H47" s="61"/>
      <c r="I47" s="62"/>
      <c r="J47" s="62"/>
    </row>
    <row r="48" spans="1:10" ht="18" customHeight="1" thickBot="1">
      <c r="A48" s="29"/>
      <c r="B48" s="29"/>
      <c r="C48" s="29"/>
      <c r="D48" s="29"/>
      <c r="E48" s="29"/>
      <c r="F48" s="29"/>
      <c r="G48" s="29"/>
      <c r="H48" s="29"/>
      <c r="I48" s="29"/>
      <c r="J48" s="174"/>
    </row>
    <row r="49" spans="1:10" ht="18" customHeight="1" thickBot="1">
      <c r="A49" s="29"/>
      <c r="B49" s="29"/>
      <c r="C49" s="29"/>
      <c r="D49" s="29"/>
      <c r="E49" s="29"/>
      <c r="F49" s="266" t="s">
        <v>24</v>
      </c>
      <c r="G49" s="267"/>
      <c r="H49" s="267"/>
      <c r="I49" s="188">
        <f>SUM(I12:I40)</f>
        <v>0</v>
      </c>
      <c r="J49" s="172"/>
    </row>
    <row r="50" spans="1:10" ht="18" customHeight="1" thickBot="1">
      <c r="A50" s="29"/>
      <c r="B50" s="29"/>
      <c r="C50" s="29"/>
      <c r="D50" s="29"/>
      <c r="E50" s="29"/>
      <c r="F50" s="268" t="s">
        <v>147</v>
      </c>
      <c r="G50" s="269"/>
      <c r="H50" s="269"/>
      <c r="I50" s="181">
        <f>I49*0.21</f>
        <v>0</v>
      </c>
      <c r="J50" s="173"/>
    </row>
    <row r="51" spans="1:10" ht="12.75" customHeight="1" thickBot="1">
      <c r="A51" s="29"/>
      <c r="B51" s="29"/>
      <c r="C51" s="29"/>
      <c r="D51" s="29"/>
      <c r="E51" s="29"/>
      <c r="F51" s="70"/>
      <c r="G51" s="70"/>
      <c r="H51" s="70"/>
      <c r="I51" s="71"/>
      <c r="J51" s="173"/>
    </row>
    <row r="52" spans="1:10" ht="18" customHeight="1" thickBot="1">
      <c r="A52" s="29"/>
      <c r="B52" s="29"/>
      <c r="C52" s="29"/>
      <c r="D52" s="29"/>
      <c r="E52" s="29"/>
      <c r="F52" s="270" t="s">
        <v>25</v>
      </c>
      <c r="G52" s="271"/>
      <c r="H52" s="271"/>
      <c r="I52" s="72">
        <f>I49+I50</f>
        <v>0</v>
      </c>
      <c r="J52" s="172"/>
    </row>
    <row r="53" spans="1:10" ht="12.75">
      <c r="A53" s="53"/>
      <c r="B53" s="53"/>
      <c r="D53" s="53"/>
      <c r="E53" s="53"/>
      <c r="F53" s="56"/>
      <c r="G53" s="56"/>
      <c r="H53" s="56"/>
      <c r="I53" s="57"/>
      <c r="J53" s="57"/>
    </row>
    <row r="54" spans="1:10" ht="12.75">
      <c r="A54" s="53"/>
      <c r="B54" s="53"/>
      <c r="D54" s="53"/>
      <c r="E54" s="53"/>
      <c r="F54" s="56"/>
      <c r="G54" s="56"/>
      <c r="H54" s="56"/>
      <c r="I54" s="57"/>
      <c r="J54" s="57"/>
    </row>
    <row r="55" spans="1:10" ht="12.75">
      <c r="A55" s="53"/>
      <c r="B55" s="53"/>
      <c r="D55" s="53"/>
      <c r="E55" s="53"/>
      <c r="F55" s="54"/>
      <c r="G55" s="54"/>
      <c r="H55" s="54"/>
      <c r="I55" s="55"/>
      <c r="J55" s="55"/>
    </row>
    <row r="58" spans="9:10" ht="12.75">
      <c r="I58" s="85"/>
      <c r="J58" s="85"/>
    </row>
    <row r="59" spans="9:10" ht="12.75">
      <c r="I59" s="85"/>
      <c r="J59" s="85"/>
    </row>
    <row r="61" spans="9:10" ht="12.75">
      <c r="I61" s="85"/>
      <c r="J61" s="85"/>
    </row>
  </sheetData>
  <sheetProtection password="896E" sheet="1"/>
  <mergeCells count="5">
    <mergeCell ref="F49:H49"/>
    <mergeCell ref="F50:H50"/>
    <mergeCell ref="F52:H52"/>
    <mergeCell ref="A1:E1"/>
    <mergeCell ref="D7:G7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5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Talpa-RPF</dc:creator>
  <cp:keywords/>
  <dc:description/>
  <cp:lastModifiedBy>Petra Tučková</cp:lastModifiedBy>
  <cp:lastPrinted>2013-12-30T09:25:37Z</cp:lastPrinted>
  <dcterms:created xsi:type="dcterms:W3CDTF">2008-04-27T18:16:10Z</dcterms:created>
  <dcterms:modified xsi:type="dcterms:W3CDTF">2015-10-22T08:02:23Z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