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xr:revisionPtr revIDLastSave="0" documentId="13_ncr:1_{536B08BD-8C21-43BD-AC1B-44DA344F7933}" xr6:coauthVersionLast="45" xr6:coauthVersionMax="45" xr10:uidLastSave="{00000000-0000-0000-0000-000000000000}"/>
  <bookViews>
    <workbookView xWindow="-110" yWindow="-110" windowWidth="19420" windowHeight="10420" activeTab="1" xr2:uid="{00000000-000D-0000-FFFF-FFFF00000000}"/>
  </bookViews>
  <sheets>
    <sheet name="1A Technická specifikace" sheetId="7" r:id="rId1"/>
    <sheet name="1B Požadovaná výkonnost" sheetId="8" r:id="rId2"/>
    <sheet name="1C Akceptační kritéria"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3" i="7" l="1"/>
  <c r="A34" i="7"/>
  <c r="G21" i="8" l="1"/>
  <c r="I21" i="8" s="1"/>
  <c r="I20" i="8"/>
  <c r="H20" i="8"/>
  <c r="G23" i="8"/>
  <c r="I23" i="8" s="1"/>
  <c r="G22" i="8"/>
  <c r="I22" i="8" s="1"/>
  <c r="H22" i="8" l="1"/>
  <c r="H21" i="8"/>
  <c r="H23" i="8"/>
  <c r="F23" i="8"/>
  <c r="F22" i="8"/>
  <c r="F21" i="8"/>
  <c r="G20" i="8"/>
  <c r="F20" i="8"/>
  <c r="E6" i="9" l="1"/>
  <c r="F6" i="9" s="1"/>
  <c r="E10" i="9"/>
  <c r="F10" i="9" s="1"/>
  <c r="E9" i="9"/>
  <c r="F9" i="9" s="1"/>
  <c r="E8" i="9"/>
  <c r="F8" i="9" s="1"/>
  <c r="E7" i="9"/>
  <c r="F7" i="9" s="1"/>
  <c r="F5" i="9" l="1"/>
  <c r="C22" i="9"/>
  <c r="C21" i="9"/>
  <c r="C20" i="9"/>
  <c r="C19" i="9"/>
  <c r="C18" i="9"/>
  <c r="C17" i="9"/>
  <c r="C16" i="9"/>
  <c r="C15" i="9"/>
  <c r="C14" i="9"/>
  <c r="C13" i="9"/>
  <c r="C12" i="9"/>
  <c r="C11" i="9"/>
  <c r="E16" i="9" l="1"/>
  <c r="F16" i="9" s="1"/>
  <c r="E17" i="9"/>
  <c r="F17" i="9" s="1"/>
  <c r="E18" i="9"/>
  <c r="F18" i="9" s="1"/>
  <c r="E11" i="9"/>
  <c r="F11" i="9" s="1"/>
  <c r="E19" i="9"/>
  <c r="F19" i="9" s="1"/>
  <c r="E12" i="9"/>
  <c r="F12" i="9" s="1"/>
  <c r="E20" i="9"/>
  <c r="F20" i="9" s="1"/>
  <c r="E13" i="9"/>
  <c r="F13" i="9" s="1"/>
  <c r="E21" i="9"/>
  <c r="F21" i="9" s="1"/>
  <c r="E14" i="9"/>
  <c r="F14" i="9" s="1"/>
  <c r="E22" i="9"/>
  <c r="F22" i="9" s="1"/>
  <c r="E15" i="9"/>
  <c r="F15" i="9" s="1"/>
  <c r="A145" i="7"/>
  <c r="A146" i="7" s="1"/>
  <c r="A147" i="7" s="1"/>
  <c r="A148" i="7" s="1"/>
  <c r="A149" i="7" s="1"/>
  <c r="A150" i="7" s="1"/>
  <c r="A151" i="7" s="1"/>
  <c r="D24" i="9" l="1"/>
  <c r="G9" i="8"/>
  <c r="F9" i="8"/>
  <c r="G8" i="8"/>
  <c r="F8" i="8"/>
  <c r="G7" i="8"/>
  <c r="F7" i="8"/>
  <c r="G6" i="8"/>
  <c r="F6" i="8"/>
  <c r="A153" i="7" l="1"/>
  <c r="A154" i="7" s="1"/>
  <c r="A155" i="7" s="1"/>
  <c r="A156" i="7" s="1"/>
  <c r="A157" i="7" s="1"/>
  <c r="A137" i="7"/>
  <c r="A138" i="7" s="1"/>
  <c r="A139" i="7" s="1"/>
  <c r="A140" i="7" s="1"/>
  <c r="A141" i="7" s="1"/>
  <c r="A129" i="7"/>
  <c r="A119" i="7"/>
  <c r="A120" i="7" s="1"/>
  <c r="A121" i="7" s="1"/>
  <c r="A122" i="7" s="1"/>
  <c r="A123" i="7" s="1"/>
  <c r="A124" i="7" s="1"/>
  <c r="A125" i="7" s="1"/>
  <c r="A126" i="7" s="1"/>
  <c r="A127" i="7" s="1"/>
  <c r="A4" i="7"/>
  <c r="A5" i="7" s="1"/>
  <c r="A6" i="7" s="1"/>
  <c r="A7" i="7" s="1"/>
  <c r="A8" i="7" s="1"/>
  <c r="A9" i="7" s="1"/>
  <c r="A10" i="7" s="1"/>
  <c r="A11" i="7" s="1"/>
  <c r="A12" i="7" s="1"/>
  <c r="A13" i="7" s="1"/>
  <c r="A14" i="7" s="1"/>
  <c r="A15" i="7" s="1"/>
  <c r="A16" i="7" s="1"/>
  <c r="A17" i="7" s="1"/>
  <c r="A130" i="7" l="1"/>
  <c r="A131" i="7" s="1"/>
  <c r="A132" i="7" s="1"/>
  <c r="A133" i="7" s="1"/>
  <c r="A134" i="7" s="1"/>
  <c r="A135" i="7" s="1"/>
  <c r="A18" i="7"/>
  <c r="A19" i="7" s="1"/>
  <c r="A20" i="7" s="1"/>
  <c r="A21" i="7" s="1"/>
  <c r="A22" i="7" s="1"/>
  <c r="A23" i="7" s="1"/>
  <c r="A24" i="7" s="1"/>
  <c r="A25" i="7" s="1"/>
  <c r="A26" i="7" s="1"/>
  <c r="A27" i="7" s="1"/>
  <c r="A28" i="7" s="1"/>
  <c r="A29" i="7" s="1"/>
  <c r="A30" i="7" s="1"/>
  <c r="A31" i="7" s="1"/>
  <c r="A32" i="7" s="1"/>
  <c r="A35" i="7" s="1"/>
  <c r="A36" i="7" s="1"/>
  <c r="A37" i="7" s="1"/>
  <c r="A38" i="7" s="1"/>
  <c r="A39" i="7" s="1"/>
  <c r="A40" i="7" s="1"/>
  <c r="A41" i="7" s="1"/>
  <c r="A42" i="7" s="1"/>
  <c r="A43" i="7" s="1"/>
  <c r="A44" i="7" s="1"/>
  <c r="A45" i="7" s="1"/>
  <c r="A46" i="7" s="1"/>
  <c r="A47" i="7" s="1"/>
  <c r="A48" i="7" s="1"/>
  <c r="A49" i="7" s="1"/>
  <c r="A50" i="7" s="1"/>
  <c r="A142" i="7"/>
  <c r="A143" i="7" s="1"/>
  <c r="A51" i="7" l="1"/>
  <c r="A52" i="7" s="1"/>
  <c r="A53" i="7" s="1"/>
  <c r="A54" i="7" s="1"/>
  <c r="A55" i="7" s="1"/>
  <c r="A56" i="7" s="1"/>
  <c r="A57" i="7" s="1"/>
  <c r="A58" i="7" s="1"/>
  <c r="A59" i="7" s="1"/>
  <c r="A60" i="7" s="1"/>
  <c r="A61" i="7" s="1"/>
  <c r="A62" i="7" s="1"/>
  <c r="A63" i="7" s="1"/>
  <c r="A64" i="7" s="1"/>
  <c r="A65" i="7" l="1"/>
  <c r="A66" i="7" s="1"/>
  <c r="A67" i="7" s="1"/>
  <c r="A68" i="7" s="1"/>
  <c r="A69" i="7" l="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alcChain>
</file>

<file path=xl/sharedStrings.xml><?xml version="1.0" encoding="utf-8"?>
<sst xmlns="http://schemas.openxmlformats.org/spreadsheetml/2006/main" count="401" uniqueCount="337">
  <si>
    <t>Požadavek</t>
  </si>
  <si>
    <t>Způsob splnění</t>
  </si>
  <si>
    <t>Splňuje</t>
  </si>
  <si>
    <t>Podrobný popis splnění</t>
  </si>
  <si>
    <t>Popis požadavku</t>
  </si>
  <si>
    <t>Doplňující informace k požadavku a upřesnění způsobu splnění</t>
  </si>
  <si>
    <t>Doplňte dle skutečnosti
"ANO" nebo "NE"</t>
  </si>
  <si>
    <t>Uchazeč uvede, jakým způsobem splňuje požadavek</t>
  </si>
  <si>
    <t>Obecné parametry diskového pole</t>
  </si>
  <si>
    <t>Modulární diskové pole</t>
  </si>
  <si>
    <t>Diskové pole má box s řadiči, ve kterém může být umístěn určitý počet diskových medií. Jeho rozšiřování se provádí přidáváním expanzních boxů, ve kterých jsou již pouze disková media s nezbytnou řídící elektronikou a napájením (NEJSOU v nich další řadiče). 
Sestavení pole z komoditního hardwaru ( např. x86 či obdobné servery nebo PC ) je nepřípustné.
Pole typu SDS (software defined storage) je nepřípustné.</t>
  </si>
  <si>
    <t>Škálování výkonnosti a kapacity přidáváním dalších expanzních boxů s disky.</t>
  </si>
  <si>
    <t xml:space="preserve">Expanzní boxy musí být výrobcem diskového pole přímo určeny pro nabízené diskové pole. </t>
  </si>
  <si>
    <t>Diskové pole je určeno pro montáž do standardního 19" racku.</t>
  </si>
  <si>
    <t>Diskové pole jako celek musí být katalogový produkt jednoho výrobce a musí být jeden fyzický celek.</t>
  </si>
  <si>
    <t>Složení funkčního celku z dílů různých výrobců nebo složení funkčního celku z různých dílů stejného výrobce, které nejsou výslovně uvedeny v katalogovém listu diskového pole jako jeho součásti, je nepřípustné.
Také veškerý nabízený hardware, firmware a software (např. ovladač pro operační systém / dále jen „OS“ a multipath driver pro OS) musí být pouze od jednoho výrobce a musí být výrobcem určen pro nabízené diskové pole.
Spojování více menších polí do jednoho celku je nepřípustné.</t>
  </si>
  <si>
    <t>Napájecí zdroje všech komponent diskového pole musí být redundantní a minimálně zdvojené a musí být bez výjimky vyměnitelné za provozu tj. hot-swap.</t>
  </si>
  <si>
    <t>Výpadek nejméně poloviny napájecích zdrojů nebo/a přívodů napájení pro veškeré jednotlivé komponenty i všechny komponenty současně, nesmí mít vliv na provoz a dostupnost dat pro připojené systémy. Pole bude připojeno ke dvěma nezávislým napájecím větvím. Výpadek jedné napájecí větve nesmí mít  vliv na funkcionalitu pole, tj. pole musí bezvadně fungovat i jen s libovolnou jednou napájecí větví.
Splnění této podmínky hardwarem mimo samotné diskové pole (různé přepínače napájení apod) je nepřípustné.</t>
  </si>
  <si>
    <t>Systém chlazení a ventilátorů všech komponent diskového pole musí být redundantní a musí být bez výjimky vyměnitelné za provozu tj. hot-swap.</t>
  </si>
  <si>
    <t>Výpadek nejméně jednoho libovolného ventilátoru v každém boxu nesmí mít vliv na provoz a dostupnost dat pro připojené systémy.</t>
  </si>
  <si>
    <t>Jednotlivá nabízená disková pole se smí lišit pouze typem a počtem diskových medií a expanzních boxů dle požadavků. Management všech nabízených diskových polí musí být identický.</t>
  </si>
  <si>
    <t>Zadavatel umožňuje dodání nástupce nabízeného modelu diskového pole.</t>
  </si>
  <si>
    <t>Dodávka včetně datové a  silové kabeláže (napájení).</t>
  </si>
  <si>
    <t>Dodávka včetně rack mount kitů pro všechny součásti.</t>
  </si>
  <si>
    <t>Software diskového pole (firmware, ovladače pro OS, multipath drivery pro OS apod.), musí být ve standardní verzi určené pro disková pole stejného typu pro ostatní zákazníky, a to včetně budoucích aktualizací tohoto software. Musí být zachována možnost aplikací aktualizací uvedeného softwaru, přičemž musí být po aktualizaci dodrženy podmínky dle specifikace této ZD.</t>
  </si>
  <si>
    <t>Software diskového pole a ostatní související software, nesmí být žádným způsobem upravovány pro potřeby splnění podmínek dle specifikace této ZD. Nabízené řešení musí splňovat veškeré požadavky dle specifikace této ZD, a to nejpozději v den podání nabídky.</t>
  </si>
  <si>
    <t>Dodávky výhradně nového zboží.</t>
  </si>
  <si>
    <t>Včetně neomezené licence, pokud taková existuje.</t>
  </si>
  <si>
    <t>Vytvoření minimálně 2000 (dva tisíce) logických disků.</t>
  </si>
  <si>
    <t>Včetně neomezené licence, pokud taková existuje. Uveďte maximální počet logických disků, které lze v nabízeném diskovém poli vytvořit.</t>
  </si>
  <si>
    <t>Pro všechny logické disky v tenkém provisioningu musí být funkční detekce a reklamace uvolněného prostoru.</t>
  </si>
  <si>
    <t>Plná VAAI/VASA podpora.</t>
  </si>
  <si>
    <t>Inline (online) šifrování ukládaných dat. Pro připojený hostitelský systém musí být šifrování dat při ukládání a dešifrování dat při čtení zcela transparentní a musí být realizováno výhradně prostředky diskového pole.</t>
  </si>
  <si>
    <t>Minimální počet 250 konfigurovatelných host connections (WWPN's) na každý FCP port, minimálně celkem 2000 na celé diskové pole. Počet host connections nesmí být licenčně nijak omezen.</t>
  </si>
  <si>
    <t>Uveďte počet host connections per port a per diskové pole, které je podporováno.</t>
  </si>
  <si>
    <t>Připojení libovolného počtu hostitelských systémů přes více cest (multipath) prostřednictvím FCP, a to minimálně v konfiguracích se 2 (dvěma) a 4 (čtyřmi) cestami tak, aby připojení bylo odolné vůči výpadku minimálně poloviny cest.</t>
  </si>
  <si>
    <t>Včetně neomezené licence, pokud taková existuje. Každá cesta musí využívat jiný fyzický port diskového pole. Uveďte, zda nabízené pole je typu ALUA nebo NON-ALUA.</t>
  </si>
  <si>
    <t>LUN masking s využitím host groups (host mapping).</t>
  </si>
  <si>
    <t>Včetně neomezené licence, pokud taková existuje. Diskové pole musí umožnit přístup připojeného hostitelského systému pouze k určeným virtuálním diskům na základě jeho HBA WWPN. Každý připojený hostitelský systém musí mít svoji host-group, která musí mít svoji řadu LUN Id počínaje LUN Id 0, bez ohledu na počet připojených hostitelských systémů k libovolnému FC portu.</t>
  </si>
  <si>
    <t>Minimálně dva řadiče pracující v režimu active-active v redundantní konfiguraci.</t>
  </si>
  <si>
    <t>Při výměně řadiče či jiné komponenty nesmí dojít ke změně identity FC adaptérů (WWN a WWPN) a identity logických disků (WWID).</t>
  </si>
  <si>
    <t>Back-end technologie 12Gbit SAS 3.0 pro připojení expanzních boxů k boxům s řadiči.</t>
  </si>
  <si>
    <t>Pro veškerá disková media typu SAS a NL-SAS, a případně pro média SSD/FLASH dle konkrétních požadovaných konfigurací v této ZD.</t>
  </si>
  <si>
    <t>Back-end technologie musí být důsledně zdvojena, včetně cest až na úroveň fyzického disku (media).</t>
  </si>
  <si>
    <t>Poruchou či odpojením jedné datové sběrnice na back-endu nebo poruchou jednoho řadiče nesmí dojít k nedostupnosti uložených dat či k jejich poškození.</t>
  </si>
  <si>
    <t>Velikost RAM cache v řadičích musí být minimálně 256 GB.</t>
  </si>
  <si>
    <t>Požadujeme zrcadlení RAM write cache mezi řadiči.</t>
  </si>
  <si>
    <t>Popište organizaci a využívání RAM cache.
Výpadek řadiče nebo/a jedné poloviny cache nesmí způsobit ztrátu zapisovaných dat po potvrzení zápisové operace připojenému systému. Diskové pole musí hostitelskému systému potvrdit zápis až ve chvíli, kdy jsou data zapsána nejméně do dvou zrcadlených cache nebo do fyzických medií (disků).</t>
  </si>
  <si>
    <t>Obsah RAM write cache musí být zachován minimálně po dobu 240 hodin v případě výpadku napájení od okamžiku výpadku. Po obnovení napájení musí být bezpečně zapsán do diskových medií.</t>
  </si>
  <si>
    <t>Preferované řešení je vestavěná FLASH či SSD paměť, která musí být součástí diskového pole.</t>
  </si>
  <si>
    <t>Neomezená licence na neomezený počet ovladačů pro OS (operační systém) a multipath driverů pro OS, obojí pro všechny požadované hostitelské systémy, a to včetně dostupnosti aktuálních a také starších verzí multipath driverů po celou dobu trvání podpory diskového pole.</t>
  </si>
  <si>
    <t>Počet a typ hostitelských systémů a velikost a typ prezentované kapacity k těmto systémům, nesmí být licenčně nijak omezen.</t>
  </si>
  <si>
    <t>Aktualizace firmware diskového pole nesmí být prováděna automaticky</t>
  </si>
  <si>
    <t>Každá aktualizace musí být ze strany Prodávajícího předem konzultována s odpovědnou osobou Zadavatele a bude probíhat podle předem schváleného plánu ze strany Zadavatele.  Zadavatel si vyhrazuje právo rozhodnout o termínech a pracovnících, kteří budou aktualizaci firmaware diskového pole provádět.</t>
  </si>
  <si>
    <t>Veškerá nabízená disková media musí mít dual-interface, které musí být podporováno a využíváno samotným polem.</t>
  </si>
  <si>
    <t>Nabízená disková media musí být připojena k řadičům dvěma nezávislými back-end sběrnicemi s využitím dual-interface na fyzických discích (mediích). Za "disková media" jsou považovány jak rotační disky tak SSH/FLASH media v rámci celé ZD.</t>
  </si>
  <si>
    <t>Veškerá disková media musí být vyměnitelná za provozu (hot-swap).</t>
  </si>
  <si>
    <t>Diskové pole musí zajistit zápis cache na jednotlivých mediích do permanentního media (plotna disku, flash paměť) v případě výpadku napájení.</t>
  </si>
  <si>
    <t>Popište mechanismus zajištění tohoto požadavku.</t>
  </si>
  <si>
    <t>Minimálně do požadované propustnosti konkrétní konfigurace. Nesmí docházet ke zpomalování či prodlužování latence (zejména vlivem defragmentace, opotřebování či interními procesy) SSD/FLASH medií nad povolenou mez latence do požadované propustnosti konkrétní konfigurace.</t>
  </si>
  <si>
    <t>Zadavatel požaduje nevracet vadná disková media.</t>
  </si>
  <si>
    <t>Po výměně vadného diskového media bude vadné diskové medium ponecháno Zadavateli k bezpečné likvidaci.</t>
  </si>
  <si>
    <t>Specifikace DRAID-5. Veškerá kapacita konfigurovaná tímto způsobem musí vyhovovat uvedeným požadavkům a popisu.</t>
  </si>
  <si>
    <t>Specifikace DRAID-6. Veškerá kapacita konfigurovaná tímto způsobem musí vyhovovat uvedeným požadavkům a popisu.</t>
  </si>
  <si>
    <t>Tj. musí se jednat o čistou, dostupnou, fyzicky osazenou kapacitu pole, využitelnou hostitelskými systémy přepočtenou na jednotky TiB. Obdobně pro GiB a MiB.</t>
  </si>
  <si>
    <t>Včetně neomezené licence, pokud taková existuje. Nahrazení protokolu FCP protokolem FCoE je nepřípustné. FC rozhraní musí kromě rychlosti 32 Gb podporovat také rychlosti připojení 16 Gb a 8 Gb.</t>
  </si>
  <si>
    <t>Celkem minimálně 8 FC portů v diskovém poli splňující  specifikaci výše. Požadované porty musí být aktivní, zalicencované a funkční a musí být osazeny příslušnými SFP.</t>
  </si>
  <si>
    <t>FC porty musí být součástí hardwaru diskového pole. Uveďte celkový počet FC portů a komunikační schéma mezi kontrolery a porty FC.</t>
  </si>
  <si>
    <t>LAN rozhraní s rychlostí 10 Gbit/s nebo 25 Gbit/s, optické dvouvláknové rozhraní multimode, konektory LC, pro prezentaci logických disků pro připojené systémy prostřednictvím blokového přístupu protokolem iSCSI.</t>
  </si>
  <si>
    <t>LAN porty musí být součástí hardwaru diskového pole. Externí NAS server nebo NAS head je nepřípustný. Uveďte počet LAN portů podporujících iSCSI a jejich maximální rychlost.</t>
  </si>
  <si>
    <t>TP, konektor RJ45. Zadavatel požaduje nejméně 1 (jeden) port per controller. Uveďte, kolik a jakých portů je potřeba pro administraci diskového pole.</t>
  </si>
  <si>
    <t xml:space="preserve">Pro provoz WEB GUI / GUI není přípustné do prohlížeče na pracovní stanici administrátora Zadavatele instalovat jakékoliv doplňky nebo/a rozšíření,  dále není přípustné instalovat, kopírovat či spouštět jakýkoliv další software na pracovní stanici administrátora Zadavatele. </t>
  </si>
  <si>
    <t>Preferováno je použití některé nebo kombinace technologií HTML, Java script, HTML5. 
Není přípustné využívání doplňků nebo/a pluginů v internetovém prohlížeči na pracovní stanici administrátora Zadavatele (nebo jakéhokoliv jiného softwaru), které nejsou nedílnou součástí internetového prohlížeče. Tzn. je potřeba je zvlášť stahovat, instalovat,kopírovat nebo/a spouštět, a to bez ohledu na jejich "obvyklost" či "rozšířenost". 
Uveďte, jaké webové technologie jsou ve WEB GUI použity.</t>
  </si>
  <si>
    <t xml:space="preserve">Rychlá odezva WEB GUI / GUI rozhraní. </t>
  </si>
  <si>
    <t>Maximální akceptovatelná průměrná doba odezvy uživatelského rozhraní jsou 3 vteřiny.
Vztahuje se i na GUI prostřednictvím Vzdálené plochy MS Windows a rdesktop. Uveďte obvyklou průměrnou dobu odezvy WEB GUI / GUI.</t>
  </si>
  <si>
    <t>Pro plné využívání CLI je nepřípustná potřeba stahování,instalace,kopírování nebo/a spouštění jakéhokoliv SW na pracovní stanici administrátora Zadavatele kromě standardního ssh2 klienta viz. předchozí bod.</t>
  </si>
  <si>
    <t>CLI musí umožnit veškerou konfiguraci a práci s diskovým polem a musí bezpodminečně umožňovat vše, co je možné provádět z WEB GUI / GUI.</t>
  </si>
  <si>
    <t>Zadavatel preferuje stav, kdy CLI a WEB GUI mají stejné možnosti. Zadavatel bude akceptovat stav, kdy má CLI rozšíření o zřídka používané a/nebo nové funkce oproti WEB GUI / GUI. Z důvodu  automatizace správy, dohledu a bezpečnostního monitoringu nebude Zadavatel akceptovat stav, kdy v CLI chybí jakákoliv možnost či funkce WEB GUI / GUI.</t>
  </si>
  <si>
    <t>Příkazy a činnosti prováděné v CLI a ve WEB GUI / GUI musí být automaticky uchovávány v čitelné textové podobě v audit logu. Audit log musí být uložen přímo v hardwaru diskového pole nebo v nabízených externích management serverech.</t>
  </si>
  <si>
    <t>Audit log musí obsahovat prováděné příkazy, datum a čas jejich vložení (zadání, zapsání) administrátorem. Audit log musí být možno zobrazit a zkopírovat v textovém formátu do pracovní stanice administrátora. Požadujeme dodání všech potřebných součástí.
Požadavek je dán zákonnými důvody - ukládání všech provozních a bezpečnostních logů po dobu minimálně 18 měsíců zpětně dle platného zákona o kybernetické bezpečnosti (dále jen „ZoKB„ pro  kritickou Informační Infrastrukturu (dále jen „KII“).</t>
  </si>
  <si>
    <t>Uživatelská rozhraní (CLI i WEB GUI / GUI) musí být vysoce dostupná. Hardware diskového pole poskytující administrátorská rozhraní, musí být minimálně zdvojený.</t>
  </si>
  <si>
    <t>Totéž platí v případě externích management serverů.</t>
  </si>
  <si>
    <t>Zadavatel požaduje vytvářet oddělené jmenné administrátorské účty pro administrátory Zadavatele i pro osoby konající podporu Dodavatele pro přístup do uživatelských rozhraní CLI i WEB GUI / GUI. Zadavatel dále požaduje vytvořit minimálně jeden oddělený účet s právy read-only.</t>
  </si>
  <si>
    <t>Každý administrátor Zadavatele musí mít svůj vlastní jmenný účet pro administraci diskového pole.</t>
  </si>
  <si>
    <t>Pro administraci musí stačit jedno z rozhraní CLI nebo WEB GUI/GUI dle volby administrátora Zadavatele, funkční musí být obě rozhraní. Nutnost instalace softwaru na hostitelské servery či nutnost existence konfiguračních nebo jiných souborů na hostitelských serverech za účelem administrace jakýchkoli funkcionalit diskového pole je nepřípustné.</t>
  </si>
  <si>
    <t>Zadavatel požaduje  neomezený přístup administrátorovi Zadavatele k veškerému nastavení diskového pole.</t>
  </si>
  <si>
    <t>To se týká i funkcionalit, které nejsou pro administrátora zákazníka obvykle určeny.</t>
  </si>
  <si>
    <t>Požadujeme funkčnost také  s verzí Microsoft Windows server 2008r2.</t>
  </si>
  <si>
    <t>Požadujeme funkčnost také s distribucí CentOS, Debian a Ubuntu.</t>
  </si>
  <si>
    <t xml:space="preserve">Požadujeme funkčnost také  s distribucí CentOS. </t>
  </si>
  <si>
    <t>Verze 6.0 a novější</t>
  </si>
  <si>
    <t>Plná podpora operačních systémů  (FC host types): Virtualizační platforma Microsoft Hyper-V na Intel x86_64, aktuální a budoucí verze, včetně podpory ODX (Offload Data Transfer) a T10 unmap</t>
  </si>
  <si>
    <t>Plná  kompatibilita s FCP přepínači na rychlosti 32 Gbit/s.</t>
  </si>
  <si>
    <t>Přes službu "Call home" nesmí být možný přístup k uloženým datům na diskovém poli.</t>
  </si>
  <si>
    <t>Doložte a vysvětlete, jak je technicky realizováno</t>
  </si>
  <si>
    <t>Dodání běžně používaných základních template pro základní monitoring prostřednictvím SNMP.</t>
  </si>
  <si>
    <t>Zadavatel požaduje provádět performance monitoring nástrojem stor2rrd.</t>
  </si>
  <si>
    <t>Přístup k dokumentaci diskového pole a veškerému potřebnému softwaru souvisejícího s diskovým polem po dobu jeho podpory.</t>
  </si>
  <si>
    <t>Všechny potřebné licence musí být kapacitně neomezené a na dobu neurčitou, a to včetně rozšiřujících licencí.</t>
  </si>
  <si>
    <t>Odezva uživatelského rozhraní WEB GUI / GUI.</t>
  </si>
  <si>
    <t>Instalace</t>
  </si>
  <si>
    <t>Dodavatel dodá zařízení v rámci  území ČR na místo určené Zadavatelem. Veškeré náklady související s dopravou a instalací musí být součástí nabídky.</t>
  </si>
  <si>
    <t>Zadavatel si vyhrazuje možnost výběru termínu dodání zařízení.</t>
  </si>
  <si>
    <t>Součástí instalace zařízení musí být konfigurace Front-End rozhraní, jak FC tak i LAN, včetně připojení k příslušným sítím SAN a LAN a řešení případných problémů s tím spojených.</t>
  </si>
  <si>
    <t>Součástí instalace  zařízení musí být zapojení veškeré kabeláže (silové, LAN a SAN, atd.), a to odborným způsobem, včetně bezvadného a vzhledného vyvázání v racku.</t>
  </si>
  <si>
    <t>Součástí instalace zařízení musí být jeho oživení včetně aktivace licencí.</t>
  </si>
  <si>
    <t>Aktivace licencí musí být provedena jak na straně výrobce zařízení tak zároveň na straně dodaného diskového pole, a to včetně jejich zaevidování pro pozdější použití a poskytnutí těchto informací Zadavateli kdykoliv po dobu trvání Podpory.</t>
  </si>
  <si>
    <t>Instalace musí být provedena odborným způsobem techniky školenými přímo výrobcem dodávaného zařízení.</t>
  </si>
  <si>
    <t>Pověření pracovníci dodavatele, kteří se budou účastnit instalace zařízení v objektu Zadavatele, se musí řídit interními předpisy se kterými jsou povinni se seznámit v rozsahu určeném ostrahou objektu a jinými zaměstnanci Zadavatele, uposlechnout a řídit se pokyny ostrahy objektu  a odpovědných pracovníků Zadavatele.</t>
  </si>
  <si>
    <t>Součástí dodávky musí být likvidace a odvoz přepravních a obalových materiálů ihned po skončení instalace a to v souladu s platnou legislativou ČR.</t>
  </si>
  <si>
    <t>Součástí dodávky musí být spolupráce s administrátorem monitorovacího systému na začlenění dodaného diskového pole pod monitoring Zadavatele. Vypracování a dodání dokumentace skutečného provedení začlenění diskového pole pod monitorovací systém Zadavatele tak, aby byl dle dodaného dokumentu opakovatelný.</t>
  </si>
  <si>
    <t>Zadavatel využívá monitoring CA Spectrum, stor2rrd.</t>
  </si>
  <si>
    <t>Školení</t>
  </si>
  <si>
    <t>Konkrétní termíny  školení budou určeny Zadavatelem. Školení bude probíhat v době od 9:00 do 16:00 v pracovních dnech.</t>
  </si>
  <si>
    <t>Dodavatel zahájí školení nejpozději do 5 pracovních dnů od instalace plně funkčního zařízení a to v rozsahu nejméně 40 hodin onsite pro zaškolení minimálně 4 administrátorů Zadavatele, pokud nebude Zadavatelem požadováno jinak, s možností rozdělení školení až na 10 bloků. Zadavatel dále požaduje dalších 40 hodin školení offsite formou telefonických a mailových konzultací.</t>
  </si>
  <si>
    <t>Část školení ONSITE bude ukončeno do 10 pracovních dnů od jeho počátku.
Zadavatel si vyhrazuje právo vyčerpat ONSITE školení offsite způsobem. Požadovaný rozsah školení je minimální, přičemž je nutno splnit podmínku předání komplexních informací pro samostatný provoz zařízení Zadavatelem. Zadavatel požaduje možnost vyčerpání vymezeného času školení offsite způsobem po celou dobu podpory diskového pole, a to dle požadavků Zadavatele.</t>
  </si>
  <si>
    <t>V rámci školení budou poskytnuty pověřeným pracovníkům Zadavatele komplexní informace v takovém rozsahu, aby tito pracovníci dokázali samostatně a dlouhodobě provozovat dodané zařízení.</t>
  </si>
  <si>
    <t>Dodavatelem pověřený školitel bude disponovat certifikací výrobce dodávané technologie, resp. výrobců všech technologií, ze kterých bude složena dodávka zařízení (pokud výrobci takové certifikace vystavují). Školitel bude mít praxi v oboru minimálně 5 let.</t>
  </si>
  <si>
    <t xml:space="preserve">Dodání školících materiálů a dokumentace pro management polí, minimálně formou offline elektronických dokumentů a odkazů na aktuální verze v síti Internet, a to nejpozději v den zahájení školení.  Přístup k online materiálům musí být zajištěn po celou dobu trvání podpory. </t>
  </si>
  <si>
    <t>Školící materiály a dokumentace musí být v některém z následujících jazyků: Čeština, Slovenština, Angličtina</t>
  </si>
  <si>
    <t>Rozšíření</t>
  </si>
  <si>
    <t>Musí splňovat Obecné parametry diskového pole dle oddílu 1 a jeho podbodů. Musí zahrnovat službu Instalace dle oddílu 2 a jeho podbodů. Musí obsahovat veškeré komponenty, práce a licence nutné pro rozšíření kapacity diskového pole o požadovanou kapacitu, např. rozšiřující boxy, datová media požadovaného typu, licence, back-end kabeláž, napájecí kabeláž, rackmount kity, zprovoznění, zalicencování apod. tak, aby bylo možné rozšíření pole odborně nainstalovat a řádně užívat.</t>
  </si>
  <si>
    <t>Administrační rozhraní WEB GUI musí být přímo součástí hardwaru nabízeného diskového pole (dále "DPo"). 
Musí být plně funkční s webovými prohlížeči v aktuální verzi (Mozilla Firefox a Microsoft Edge), na pracovní stanici administrátora na OS Microsoft Windows, OS Linux a CentOS (OS Linux pouze Mozilla Firefox).
Zadavatel připouští náhradní řešení tohoto požadavku, které specifikuje v následujícím bodě.</t>
  </si>
  <si>
    <t>Plná  podpora operačních systémů  (FC host types): Microsoft Windows včetně Microsoft Windows cluster,  verze Microsoft Windows server 2012 a novější.</t>
  </si>
  <si>
    <t>Plná podpora operačních systémů  (FC host types): Linux na platformě x86 64 bit, aktuálně podporované a budoucí distribuce RedHat, SuSE</t>
  </si>
  <si>
    <t>Plná podpora operačních systémů  (FC host types): Linux na platformě IBM Power, aktuálně podporované a budoucí distribuce RedHAT, SuSE</t>
  </si>
  <si>
    <t>Plná kompabilita s FCP přepínači OEM Brocade s firmwarem 6.4.x a novějšími 7.4.1c a vyšší řady 7.4 a 8.1.2b, 8.1.2h a vyšší řady 8.x a budoucích, pracující v nativním režimu s aktivní zónovou konfigurací nebo/a pracující v režimu AG s rychlostí portů 8Gbit/s.</t>
  </si>
  <si>
    <t>Celkem minimálně 4 LAN porty v diskovém poli pro iSCSI splňující specifikaci výše. Požadované porty musí být aktivní, zalicencované a funkční a osazeny příslušnými SFP.</t>
  </si>
  <si>
    <t>Pro zamontování do nabízeného 19" racku.</t>
  </si>
  <si>
    <t>Zadavatel požaduje výhradně dodávky nového, nepoužitého a nerepasovaného zařízení a jeho částí. Toto ustanovení se vztahuje na veškeré nabízené a dodávané zboží.</t>
  </si>
  <si>
    <t>Host group se rozumí logický objekt v rámci pole, který obsahuje informace, které logické disky, pod jakým LUN, zviditelní pole pro jakou skupinu WWPN, přesněji pro jeden hostitelský systém. Pokud jsou pro multipath připojení potřeba vytvářet host-groups na každém FC / LAN portu zvlášť, je požadováno současné vytvoření minimálně 1000 host-groups.</t>
  </si>
  <si>
    <t>Současné vytvoření minimálně 250 host-groups.</t>
  </si>
  <si>
    <t>Požadujeme provádět výměnu hardware řadičů, napájecích zdrojů a větráků a hostitelských FC a LAN adaptérů a diskových medií za plného provozu, a to bez výpadku přístupu hostitelských systémů k uloženým datům.</t>
  </si>
  <si>
    <t>Porucha diskového media, a v případě SSD/FLASH medií včetně stavu opotřebování paměťových buněk tzv. "vybydlení", je považováno za vadu a Zadavatel požaduje bezplatnou výměnu v rámci záruky nebo/a podpory.</t>
  </si>
  <si>
    <t>RAID-5 minimálně v režimech 3D+P, 7D+P. Lze splnit také použitím DRAID-5 v konfiguraci &lt;=11D+P.
RAID-6 minimálně v režimu 6D+2P. Lze splnit také použitím DRAID-6 v konfiguraci &lt;=10D+2P.
DRAID-5 resp. DRAID-6 je takové uspořádání kapacity a zabezpečení, kdy na jednom diskovém mediu jsou zároveň datové bloky, paritní bloky a spare-kapacita. Následující dva body specifikují DRAID podrobněji.</t>
  </si>
  <si>
    <t>Pro DRAID-6 Zadavatel požaduje:
- Maximální počet datových bloků chráněných dvojitou paritou u DRAID-6 je 10, tj. 10D+2P. Zadavatel umožňuje nižší počet datových bloků, např. 8D+2P. 
- Minimální počet diskových medií, které mohou vypadnout současně bez vlivu na dostupnost dat, jsou 2 disky v rámci každého diskového poolu.
- Minimální počet diskových medií, které mohou vypadnout postupně tak, aby bylo plně obnoveno DRAID-6 zabezpečení bez snížení požadované dostupné kapacity, je 5 ks diskových medií v rámci každého diskového poolu (tj. spare kapacita musí být minimálně kapacita 5 ks diskových medií v rámci každého diskového poolu).
Pro RAID-6 Zadavatel požaduje:
- Zadavatel požaduje konfiguraci RAID-6  6D+2P
- Minimální počet diskových medií, které mohou vypadnout současně bez vlivu na dostupnost dat, jsou 2 disky v rámci každé RAID-6 skupiny.
- Pole musí obsahovat minimálně 3 spare disky na každých započatých 399 TiB kapacity typu NL-SAS, které mohou nahradit libovolný vadný disk svého typu a kapacity.</t>
  </si>
  <si>
    <t>Pro DRAID-6 Zadavatel požaduje:
- Maximální počet datových bloků chráněných dvojitou paritou u DRAID-6 je 10, tj. 10D+2P. Zadavatel umožňuje nižší počet datových bloků, např. 8D+2P. 
- Minimální počet diskových medií, které mohou vypadnout současně bez vlivu na dostupnost dat, jsou 2 disky v rámci každého diskového poolu.
- Minimální počet diskových medií, které mohou vypadnout postupně tak, aby bylo plně obnoveno DRAID-6 zabezpečení bez snížení požadované dostupné kapacity, je 4 ks diskových medií v rámci každého diskového poolu (tj. spare kapacita musí být minimálně kapacita 4 ks diskových medií v rámci každého diskového poolu).
Pro RAID-6 Zadavatel požaduje:
- Zadavatel požaduje konfiguraci RAID-6  6D+2P
- Minimální počet diskových medií, které mohou vypadnout současně bez vlivu na dostupnost dat, jsou 2 disky v rámci každé RAID-6 skupiny.
- Pole musí obsahovat minimálně 3 spare disky na každých započatých 99 TiB kapacity typu SAS, které mohou nahradit libovolný vadný disk svého typu a kapacity.</t>
  </si>
  <si>
    <t>Pro DRAID-6 Zadavatel požaduje:
- Maximální počet datových bloků chráněných dvojitou paritou u DRAID-6 je 10, tj. 10D+2P. Zadavatel umožňuje nižší počet datových bloků, např. 8D+2P. 
- Minimální počet diskových medií, které mohou vypadnout současně bez vlivu na dostupnost dat, jsou 2 disky v rámci každého diskového poolu.
- Minimální počet diskových medií, které mohou vypadnout postupně tak, aby bylo plně obnoveno DRAID-6 zabezpečení bez snížení požadované dostupné kapacity, je 3 ks diskových medií v rámci každého diskového poolu (tj. spare kapacita musí být minimálně kapacita 3 ks diskových medií v rámci každého diskového poolu).
Pro RAID-6 Zadavatel požaduje:
- Zadavatel požaduje konfiguraci RAID-6  6D+2P
- Minimální počet diskových medií, které mohou vypadnout současně bez vlivu na dostupnost dat, jsou 2 disky v rámci každé RAID-6 skupiny.
- Pole musí obsahovat minimálně 2 spare disky na každých započatých 39 TiB kapacity typu SSD/FLASH, které mohou nahradit libovolný vadný disk svého typu a kapacity.</t>
  </si>
  <si>
    <t>Blokový přístup k datům protokoly FCP a iSCSI.</t>
  </si>
  <si>
    <t>Fibre Channel (FC) rozhraní s rychlostí 32 Gb a podporu minimálně protokolu FCP - p2p mode (=switched fabric). Optické dvouvláknové rozhraní multimode, konektory LC, pro prezentaci logických disků pro připojené systémy prostřednictvím blokového přístupu protokolem FCP.</t>
  </si>
  <si>
    <t>Zařízení musí mít k dispozici alespoň 2 (dvě) administrační rozhraní LAN TP o rychlosti 100 Mb nebo 1 Gb.</t>
  </si>
  <si>
    <t>Plná podpora operačních systémů  (FC host types): Virtualizační platforma VMWare na Intel x86_64, aktuální a budoucí verze, Integrace s hypervizorem VMware ESX (podpora protokolů VAAI, VASA, VADP)</t>
  </si>
  <si>
    <t>Vestavěná funkcionalita "Call home" s řádnou licencí a plně funkční.  Podpůrné centrum výrobce či Dodavatele musí být automaticky informováno o problému či poruše na diskovém poli a začít poruchu bezodkladně řešit a informovat Zadavatele, a to bez nutného nahlášení poruchy odpovědným pracovníkem Zadavatele do podpůrného centra Dodavatele.</t>
  </si>
  <si>
    <t>Funkce Call home musí být realizována prostřednictvím sítě LAN administrátorského rozhraní. Spojení musí být prováděno zabezpečeným protokolem https na konkrétní servery výrobce v internetu nebo formou zasílání zpráv elektronickou poštou (e-mail) protokolem smtp. Uveďte hostname, ipadresu a případně port (pokud není 443) pro všechny servery, na které bude směřována komunikace funkce "Call home" protokolem https, nebo elektronickou adresu, na kterou budou zasílány zprávy o poruše nebo/a diagnostické informace. Pro odesílání mailových zpráv musí být podporován šifrovaný přenos mailových zpráv a autentizace jménem a heslem do SMTP serveru Zadavatele.</t>
  </si>
  <si>
    <t>Zadavatel upozorňuje, že provozuje produkt stor2rrd.
Zadavatel připouští možnost splnění tohoto požadavku poskytnutím nástroje, který bude umožňovat zobrazení a bude ukládat informace minimálně ve stejném rozsahu jako uvedený produkt stor2rrd, a to při zachování uživatelského komfortu. Takový nástroj musí pak být Zadavateli Dodavatelem poskytován v ceně dodávky a podpory diskového pole minimálně po dobu podpory diskového pole.</t>
  </si>
  <si>
    <t>Jedná se zejména o software update firmware diskového pole, ovladače pro OS (operační systém), multipath drivery pro OS, a to pro všechny podporované platformy a podobně. Požadujeme mít přístupné minimálně aktuálně instalované verze a všechny novější verze.</t>
  </si>
  <si>
    <t>Po dobu 7 let od data prvního uvedení diskového pole do provozu, nesmí přejít ze strany výrobce do režimu „End of support"</t>
  </si>
  <si>
    <t>Včetně možnosti integrace snapshotů a vzdáleného kopírování se stávajícím softwarem IBM Power HA (HACMP) a Veritas Cluster software. Uchazeč může tento požadavek splnit i způsobem, kdy Zadavateli připraví, nainstaluje a nakonfiguruje skripty pro manipulaci s klony, snapshoty a vzdálenými replikacemi. Tyto skripty musí být napsány v ksh (korn shell - standard v IBM AIX) a Uchazeč Zadavateli řádně vysvětlí jejich činnost a funkci včetně dokumentace, předá Zadavateli autorská práva pro libovolné použití a bude za jejich správnou činnost odpovídat a stanou se nedílnou součástí dodaných diskových polí.</t>
  </si>
  <si>
    <t>Nabízené pole bude "podvěšeno" pod uvedené virtualizační zařízení a bude pro ně sloužit jako další kapacitní tier. IBM SVC se směrem k nabízenému diskovému poli chová podobně jako hostitelský systém Microsoft Windows. Nabízené pole musí vyhovovat požadavkům na vytvoření quorum disků ve virtualizačním zařízení IBM SVC a quorum disky na něm musí být možné vytvořit. Zadavatel nepožaduje kompatibilitu na úrovni funkcí vzdálených replikací.</t>
  </si>
  <si>
    <t>Nabízené pole bude "podvěšeno" pod uvedené virtualizační zařízení a bude pro ně sloužit jako další kapacitní tier. Hitachi HUSVM se směrem k nabízenému diskovému poli chová podobně jako hostitelský systém Microsoft Windows. Zadavatel nepožaduje kompatibilitu na úrovni funkcí vzdálených replikací.</t>
  </si>
  <si>
    <t>Rozšíření kapacity diskového pole o minimálně 40 TiB kapacity typu SSD/FLASH. Zadavatel požaduje  kompletní dodávku včetně zprovoznění.</t>
  </si>
  <si>
    <t>Rozšíření kapacity diskového pole o minimálně 100 TiB kapacity typu SAS. Zadavatel požaduje kompletní dodávku včetně zprovoznění.</t>
  </si>
  <si>
    <t>Rozšíření kapacity diskového pole o minimálně 400 TiB kapacity typu NL-SAS.  Zadavatel požaduje kompletní dodávku včetně zprovoznění a použití stejných expanzních boxů jako pro startovací kapacitu.</t>
  </si>
  <si>
    <t>Rozšíření kapacity diskového pole o minimálně 800 TiB kapacity typu NL-SAS.  Zadavatel požaduje kompletní dodávku včetně zprovoznění a použití stejných expanzních boxů jako pro startovací kapacitu.</t>
  </si>
  <si>
    <t>DRAID-5 je takové uspořádání kapacity a zabezpečení, kdy na jednom diskovém mediu jsou zároveň datové bloky, paritní bloky a spare-kapacita.
Při rekonstrukci distribuovaného RAIDu po výpadku diskového media se rekonstrukce dat musí účastnit všechna disková media postiženého diskového poolu pro urychlení rekonstrukce zabezpečení dat.
DRAID-5 musí umožnit konfiguraci 11 nebo méně datových bloků na jeden paritní blok, tedy &lt;=11D+P a musí umožňovat konfiguraci minimálně v rozsahu 14 - 100 diskových medií (fyzických diskových medií) pro oddělenou diskovou skupinu (diskový pool), pole musí umožnit vytvořit alespoň 10 (deset) takových skupin.
Tento bod bude považován za splněný také v případě, pokud pole splňuje výše specifikovaný RAID-5 v režimech 3D+P a 7D+P.</t>
  </si>
  <si>
    <t>DRAID-6 je takové uspořádání kapacity a zabezpečení, kdy na jednom diskovém mediu jsou zároveň datové bloky, paritní bloky a spare-kapacita.
Při rekonstrukci distribuovaného RAIDu po výpadku diskového media se rekonstrukce dat musí účastnit všechna disková media postiženého diskového poolu pro urychlení rekonstrukce zabezpečení dat.
RAID-6 musí umožnit konfiguraci 10 nebo méně datových bloků na dva paritní bloky, tedy &lt;=10D+2P a musí umožňovat konfiguraci minimálně v rozsahu 14 - 100 diskových medií (fyzických diskových medií) pro oddělenou diskovou skupinu (diskový pool), pole musí umožnit vytvořit alespoň 10 (deset) takových skupin.
Tento bod bude považován za splněný také v případě, pokud pole splňuje výše specifikovaný RAID-6 v režimu 6D+2P.</t>
  </si>
  <si>
    <t xml:space="preserve">Zadavatel připouští náhradní řešení: Velikost RAM cache v řadičích musí být minimálně 128 GB která musí být doplněna SSD/FLASH cache o minimální velikosti 4 TB, která musí být součástí nabízeného diskového pole a nesmí být započítána do požadované minimální kapacity.
Uvedené hodnoty jsou uvažovány jako součet velikostí RAM cache ve všech aktivních řadičích, které se podílejí na IO operacích jednoho typu. Pro lepší pochopení Zadavatel uvádí příklady: Pokud má pole dva řadiče, musí být active-active a velikosti RAM cache jsou požadovány 128 GB + 128 GB nebo 64 GB + 64 GB + 4 TB Flash cache. Pokud má pole čtyři řadiče, kdy dva zpracovávají operace adaptérů FC a dva zpracovávají operace adaptérů LAN, jsou požadovány velikosti RAM cache 128 GB + 128 GB + 128 GB + 128 GB nebo 64 GB + 64 GB + 64 GB + 64 GB + 8 TB Flash cache. Velikost RAM cache neaktivních (např. HOT-standby) řadičů nesmí být započítány.
Uveďte maximální velikost RAM cache a SSD/FLASH cache. </t>
  </si>
  <si>
    <t>Monitorovací nástroj Zadavatele bude diskové pole monitorovat prostřednictvím SNMPv3.</t>
  </si>
  <si>
    <t>Jedná se zejména o monitoring důležitých provozních stavů a poruch. Minimálně SNMP v3.</t>
  </si>
  <si>
    <t>Vhodný  je rack, který splňuje následující kritéria: šířka 70 cm nebo 80 cm; výška 42 U; dveře s volnými hustými oky, zadní dveře dělené, vpředu i vzadu uzamykatelné; včetně 2 kusů 3 fázových PDU 0U (=PDU nezabírá v racku kapacitu U) s připojením 32A s přívody o minimální délce 3m od spodního okraje racku a ukončenými vidlicí 32A 5-ti kolík a jištěním jednotlivých fází / sekcí zásuvek PDU; každé PDU vybavené potřebným počtem zásuvek vhodného typu pro nabízené diskové pole minimálně v počtu potřebném pro maximálně rozšířené diskové pole (resp. jeho části, která zcela zaplní rack) dle zadání u jednotlivých konfigurací; vyhovující příslušným obecně závazným normám; minimálně dva horní otvory krytými "kartáči" se světlostí nejméně 100 cm2 každý pro datové kabely. Požadujeme takové množství uvedených racků, do kterých se vejde požadovaná konfigurace diskového pole.</t>
  </si>
  <si>
    <t>Zadavatel požaduje použít v diskovém poli disková media  těchto typů a rozsahu kapacit:
- 3,5" NL-SAS 7.2k RPM, s kapacitou 4 TB &lt;= CAP &lt;= 10 TB
- 2,5" SAS 10k RPM, s kapacitou 1,2 TB &lt;= CAP &lt;= 2,4 TB
- SSD/FLASH media s kapacitou 0,9 TB &lt;= CAP &lt;= 4 TB</t>
  </si>
  <si>
    <t>Maximální obsazený prostor kompletně nainstalovaným a zprovozněným nabízeným diskovým polem s požadovanou startovací kapacitou smí být jeden 19" RACK 42U.</t>
  </si>
  <si>
    <t>Rozšíření kapacity diskového pole o minimálně 20 TiB kapacity typu SSD/FLASH. Zadavatel požaduje  kompletní dodávku včetně zprovoznění.</t>
  </si>
  <si>
    <t>Zadavatel preferuje minimální potřebný prostor - počet U v 19" racku - a minimální elektrický příkon nabízeného diskového pole.
Uveďte počet U v 19“ racku, elektrický příkon (kW) a tepelné vyzařování (BTU) jednoho kompletního diskového pole s požadovanou startovací kapacitou.
Pokud jsou součástí dodávky externí management servery, započítejte je rovněž pro každé pole.
Příkon uveďte jako součet štítkového příkonu poloviny (z pohledu příkonu) všech zdrojů nabízeného řešení. Pro tepelné vyzařování vycházejte z příkonu dle předchozí věty.</t>
  </si>
  <si>
    <t>Zadavatel si vyhrazuje právo na provedení vlastních ověřovacích výkonnostních testů realizovaných vlastními silami a prostředky nebo třetí stranou, vybraných nebo všech parametrů, ještě před podpisem akceptačního protokolu.</t>
  </si>
  <si>
    <t>Lhůta pro dodání a akceptaci bude prodloužena o čas potřebný k provedení vlastních ověřovacích výkonnostních testů.</t>
  </si>
  <si>
    <t>Latence pro diskový prostor typu SSD/FLASH smí být maximálně 1 ms (read) a 1,5 ms (write).</t>
  </si>
  <si>
    <t>EMS musí splňovat následující požadavky:
- dodání včetně veškerých aplikovatelných položek (kabeláž, rackmount kit,  potřebného softwaru včetně licencí, případné LAN switche pro propojení s DPO apod., tak aby byly kompletně zprovozněné a nastavené s vytvořenými účty pro administrátory Zadavatele),
- musí být v provedení pro montáž do 19" racku k DPo
- musí být redundantní (tj. nejméně 2 kusy EMS pro každé jedno DPo),
- musí být spravovány dodavatelem spolu s DPo a pod stejnou úrovní podpory jako DPo samotné,
- musí být na platformě x86_64 s aktuálním 64-bitovým OS, min. 32 GB RAM a min. 6 cpu jader,
- musí mít redundantní zdroje,
- musí mít vzdálený management včetně licence pro vzdálený přístup ke grafické konzoli,
- musí mít redundantní datové úložiště (tj. mirror interních diskových medií), nesmí využívat kapacitu DPo
- EMS budou považovány za součást DPo,musí být zahrnuty v nabídce, dodávce, ceně, v počtu U v racku a v elektrickém příkonu. Je nepřípustné sloučení více DPo pod jednu dvojici EMS.
WEB GUI / GUI musí být přístupné z obou EMS protokolem RDP ( vzdálená plocha Microsoft Windows / rdesktop Linux) nebo https (webové prohlížeče v aktuální verzi Mozilla Firefox a Microsoft Edge) z pracovní stanice administrátora a funkční na OS Microsoft Windows, OS Linux Ubuntu a CentOS (OS Linux ne Microsoft Edge).</t>
  </si>
  <si>
    <t>Zadavatel je oprávněn požadovat jednotlivá rozšíření diskového pole minimálně tak, aby zcela využil kteroukoliv z uvedených požadovaných možností dle svých potřeb. Diskové pole musí umožnit všechny tři možnosti.</t>
  </si>
  <si>
    <t>SSD/FLASH</t>
  </si>
  <si>
    <t>SAS</t>
  </si>
  <si>
    <t>NL-SAS</t>
  </si>
  <si>
    <t>Parametr / Instalovaná kapacita TiB</t>
  </si>
  <si>
    <t>Tabulky požadovaných výkonnostních parametrů diskového pole</t>
  </si>
  <si>
    <t>Pro lepší pochopení zadavatel uvádí příklad:</t>
  </si>
  <si>
    <t>Diskové pole osazené kapacitou 60 TiB SSD/FLASH kapacitou musí pro tento typ kapacity splňovat parametry uvedené v tabulce SSD/FLASH ve sloupci nadepsaném "60", v tabulce pro tento příklad vyznačeno sytě zelenou barvou tj.
5.198 MiB/s     propustnost pro sekvenční zápis s blokem 256k
10.395 MiB/s  propustnost pro sekvenční čtení s blokem 256k
59.400 IOPS    IO výkon pro náhodný zápis s velikostí bloku 8k
118.800 IOPS  IO výkon pro náhodné čtení s velikostí bloku 8k</t>
  </si>
  <si>
    <t>Sekvenční WRITE, 256k blok, [MiB/s]</t>
  </si>
  <si>
    <t>Sekvenční READ, 256k blok, [MiB/s]</t>
  </si>
  <si>
    <t>Náhodný WRITE, 8k blok, [IOPS]</t>
  </si>
  <si>
    <t>Náhodný READ, 8k blok, [IOPS]</t>
  </si>
  <si>
    <t>Diskové pole musí být vždy dimenzováno pro možnost osazení nejméně 80 TiB SSD/FLASH kapacity pouze instalací těchto medií.</t>
  </si>
  <si>
    <t>Všechny typy a objemy kapacit jsou vždy požadovány rozdělit do dvou nezávislých diskových poolů se stejnou kapacitou BEZ společných diskových medií.</t>
  </si>
  <si>
    <t>Společné mohou být pouze SPARE disky, které neobsahují data, paritní informace ani jiné informace vázané k některému diskovému poolu.</t>
  </si>
  <si>
    <t>Pro lepší pochopení zadavatel uvádí příklad:
Při požadovaném rozšíření o minimálně 40 TiB SSD/FLASH kapacity Zadavatel požaduje rozšíření (či vytvoření, pokud ještě neexistují) dvou nezávislých diskových poolů o minimálně 20 TiB každý.</t>
  </si>
  <si>
    <t>Minimálně 60 TiB kapacity musí být typu SSD/FLASH.</t>
  </si>
  <si>
    <t>Minimálně 800 TiB kapacity musí být typu NL-SAS.</t>
  </si>
  <si>
    <t>Konfigurace 1.</t>
  </si>
  <si>
    <t>Konfigurace 2.</t>
  </si>
  <si>
    <t>Kapacita celkem minimálně 860 TiB (dále "startovací kapacita")</t>
  </si>
  <si>
    <t>Kapacita minimálně 420 TiB (dále "startovací kapacita")</t>
  </si>
  <si>
    <t>Minimálně 20 TiB kapacity musí být typu SSD/FLASH.</t>
  </si>
  <si>
    <t>Minimálně 400 TiB kapacity musí být typu NL-SAS.</t>
  </si>
  <si>
    <t>Počet pozic musí zahrnovat datové, paritní i spare disky pro uvedenou kapacitu rozdělenou do dvou stejně velkých diskových poolů s minimálně poloviční uvedenou kapacitou každý a musí být uvažováno dosažení požadované kapacity libovolnými rozšiřujícími kroky z požadovaných. Zadavatel požaduje diskové pole vybavit boxy a pozicemi pro instalaci těchto medií i v případě, kdy je požadována nižší nebo není požadována žádná kapacita typu SSD/FLASH. Potřebné pozice pro tato media v takovém případě Zadavatel požaduje ponechat volné pro budoucí rozšíření. Tyto pozice musí být buď- v boxu, ve kterém jsou řadiče, nebo (v případě, že box s řadiči neobsahuje pozice pro disky nebo jich neobsahuje požadovaný počet) v boxech, které jsou nejblíže k boxu s řadiči (z pohledu datového připojení).</t>
  </si>
  <si>
    <t>Obdobně bude použito pro jiné typy a velikosti kapacit.</t>
  </si>
  <si>
    <t>Bez potřeby změny nebo přidání řadiče. Řadiče a ostatní centrální prvky diskového pole musí být pro tuto kapacitu již dimenzovány v dodávce se startovací kapacitou včetně back-end adaptérů řadičů. Hodnoty jsou minimální požadované, jsou uvažovány jako součet minimálních požadovaných kapacit jednotlivých rozšiřujících kroků a musí být možné diskové pole na požadovanou kapacitu rozšířit libovolnými rozšiřujícími kroky z požadovaných. Pro lepší pochopení Zadavatel uvádí příklad:
Diskové pole s požadovanou startovací kapacitou minimálně  800 TiB NL-SAS a minimálně 20 TiB SSD/FLASH musí být postupně rozšiřitelné čtyřmi kroky po minimálně 400 TiB NL-SAS a třemi kroky po minimálně 20 TiB SSD/FLASH, a to bez ohledu na skutečnou nabízenou kapacitu v těchto krocích se zohledněním požadavku na rozdělení rozšiřující kapacity každého typu na 2 stejné části o minimálně poloviční kapacitě požadovaného rozšíření každá část. V tomto příkladu se bude jednat o 4x (2x 200 TiB) NL-SAS a 4x (2x 10 TiB) SSD/FLASH.</t>
  </si>
  <si>
    <t>Minimální požadovaná rozšiřitelnost diskového pole na celkem:
- 2400 TiB kapacity typu NL-SAS a;
- 80 TiB kapacity typu SSD/FLASH.
Maximální obsazený prostor takto rozšířeným polem nesmí překročit dva 19" RACKy 42U.</t>
  </si>
  <si>
    <t>Minimální požadovaná rozšiřitelnost diskového pole na celkem:
- 1600 TiB kapacity typu NL-SAS a;
- 100 TiB kapacity typu SAS a;
- 80 TiB kapacity typu SSD/FLASH.
Maximální obsazený prostor takto rozšířeným polem nesmí překročit dva 19" RACKy 42U.</t>
  </si>
  <si>
    <t>Minimální požadovaná rozšiřitelnost diskového pole na celkem:
- 800 TiB kapacity typu NL-SAS a;
- 200 TiB kapacity typu SAS a;
- 80 TiB kapacity typu SSD/FLASH.
Maximální obsazený prostor takto rozšířeným polem nesmí překročit dva 19" RACKy 42U.</t>
  </si>
  <si>
    <t>Požadavky na výkonnostní parametry diskových polí z předchozího bodu Zadavatel požaduje také pro veškerá rozšíření diskových polí.</t>
  </si>
  <si>
    <t>Pro lepší vysvětlení Zadavatel uvádí příklad: Pokud bude diskové pole "Konfigurace 1" objednáno včetně 100 TiB kapacity typu SAS (která ji ve startovací kapacitě vůbec neobsahuje) a včetně rozšíření o 20TiB kapacity typu SSD/FLASH, bude v rámci akceptace požadováno prokázání splnění parametrů i kapacity typu SAS pro požadovanou kapacitu a pro kapacitu typu SSD/FLASH bude požadováno splnění parametrů pro celkovou požadovanou kapacitu tohoto typu. Obdobně bude postupováno pro všechny kombinace možných rozšíření.</t>
  </si>
  <si>
    <t>Předmět akceptace</t>
  </si>
  <si>
    <t>Parametr</t>
  </si>
  <si>
    <t>Požadovaný</t>
  </si>
  <si>
    <t>Vztah</t>
  </si>
  <si>
    <t>Test odezvy uživatelského rozhraní GUI.</t>
  </si>
  <si>
    <t>Test latence SSD/FLASH tieru READ.</t>
  </si>
  <si>
    <t>Test propustnosti sekvenčního zápisu kapacity SSD/FLASH.</t>
  </si>
  <si>
    <t>Test propustnosti sekvenčního čtení kapacity SSD/FLASH.</t>
  </si>
  <si>
    <t>Test IO výkonu náhodného zápisu kapacity SSD/FLASH.</t>
  </si>
  <si>
    <t>Test IO výkonu náhodného čtení kapacity SSD/FLASH.</t>
  </si>
  <si>
    <t>Skutečný</t>
  </si>
  <si>
    <t>Kapacita SSD/FLASH.</t>
  </si>
  <si>
    <t>Kapacita SAS.</t>
  </si>
  <si>
    <t>Kapacita NL-SAS.</t>
  </si>
  <si>
    <t>Test propustnosti sekvenčního zápisu kapacity SAS.</t>
  </si>
  <si>
    <t>Test propustnosti sekvenčního čtení kapacity SAS.</t>
  </si>
  <si>
    <t>Test IO výkonu náhodného zápisu kapacity SAS.</t>
  </si>
  <si>
    <t>Test IO výkonu náhodného čtení kapacity SAS.</t>
  </si>
  <si>
    <t>Test propustnosti sekvenčního zápisu kapacity NL-SAS.</t>
  </si>
  <si>
    <t>Test propustnosti sekvenčního čtení kapacity NL-SAS.</t>
  </si>
  <si>
    <t>Test IO výkonu náhodného zápisu kapacity NL-SAS.</t>
  </si>
  <si>
    <t>Test IO výkonu náhodného čtení kapacity NL-SAS.</t>
  </si>
  <si>
    <t>&gt;=</t>
  </si>
  <si>
    <t>&lt;=</t>
  </si>
  <si>
    <t>Jed-
notka</t>
  </si>
  <si>
    <t>---</t>
  </si>
  <si>
    <t xml:space="preserve"> [ s ]</t>
  </si>
  <si>
    <t xml:space="preserve"> [ TiB ]</t>
  </si>
  <si>
    <t xml:space="preserve">Test latence SSD/FLASH tieru WRITE. </t>
  </si>
  <si>
    <t>[ ms ]</t>
  </si>
  <si>
    <t>[ MiB/s ]</t>
  </si>
  <si>
    <t>[ IOPS ]</t>
  </si>
  <si>
    <t>Splnění</t>
  </si>
  <si>
    <t>Celkový stav</t>
  </si>
  <si>
    <t>Návod k vyplnění tabulky:</t>
  </si>
  <si>
    <t>1. K vyplnění jsou určeny pouze vyžlucené buňky. Jiné než vyžlucené buňky nevyplňujte ! Na základě doplněných hodnot se postupně vyžlucují další buňky, kde je požadováno doplnění hodnot.</t>
  </si>
  <si>
    <t>2. Podbarvení buněk ve sloupci A je pouze pro lepší přehlednost a názornost.</t>
  </si>
  <si>
    <t>3. Do vyžlucených buněk C5, C6 a C7 vyplňte Zadavatelem požadované velikosti jednotlivých typů kapacit. V tabulce se automaticky doplní požadované výkonnostní hodnoty v buňkách C10 - C21. Zároveň se vyžlutí příslušné buňky ve sloupci E, do kterých je potřeba doplnit naměřené hodnoty.</t>
  </si>
  <si>
    <t>4. Do buněk E5-E7 doplňte skutečné velikosti jednotlivých typů kapacit.</t>
  </si>
  <si>
    <t>5. V závislosti na osazení jednotlivých druhů kapacit bude provedeno měření a jeho výsledky budou doplněny do vyžlucených buněk ve slopci E.</t>
  </si>
  <si>
    <t>6. Po doplnění všech vyžlucených polí se v buňce D23 objeví výsledek akceptace výkonnostních parametrů.</t>
  </si>
  <si>
    <t>Zadavatel poskytne dva přívody zálohovaného napájení pod podlahou, ukončené zásuvkami 3f 32A 5-ti kolík.</t>
  </si>
  <si>
    <t>Napájecí napětí diskového pole: 1f 230 V nebo 3f 230/400 V, 50 Hz v tolerancích daných platnými normami.</t>
  </si>
  <si>
    <t>Pro všechny konfigurace diskových polí požadujeme jeden stejný model, vždy musí být od stejného výrobce, stejného typu, obsahovat identické front-end i back-end rozhraní a musí obsahovat identické řadiče.</t>
  </si>
  <si>
    <t>Zadavatel využije dodání nabízeného nástupce v případě, že dodavatel není schopen dodat nabízené diskové pole. Využití dodávky nabízeného nástupce bude za předpokladu, že nabízený nástupce je cenově shodný nebo cenově výhodnější s cenovou nabídkou nabízeného diskového pole. Nástupce nabízeného diskového pole musí splňovat požadovanou technickou specifikaci pro diskové pole, musí být od stejného výrobce jako nabízené diskové pole a musí s ním být kompatibilní (tzn. vzdálené replikace mezi dvěma diskovými poli (původně nabízeným a nástupcem) budou funkční bez dalšího přidaného hardwaru).</t>
  </si>
  <si>
    <t>Vytváření logických disků současně v tlustém (thick) i tenkém (thin) provisioningu.</t>
  </si>
  <si>
    <t>Včetně neomezené licence, pokud taková existuje. Zadavatel požaduje současně provozovat synchronní replikace po FC a asynchronní replikace po FC i IP linkách.</t>
  </si>
  <si>
    <t>Zadavatel připouští, v případech výpadku či výměny řadiče či FC nebo LAN adaptéru, výpadek maximálně poloviny cest k hostitelským systémům, přičemž nesmí být přerušena dostupnost logických disků pro hostitelské systémy po zbývajících cestách.</t>
  </si>
  <si>
    <t>Veškerá rozšíření jsou vždy požadována tak, aby rozšiřující kapacitou byly stejnou měrou doplněny dva nezávislé diskové pooly daného typu kapacity, nebo pokud ještě neexistují, byly vytvořeny dva stejně velké diskové pooly.</t>
  </si>
  <si>
    <t>Využití protokolu FCP jakož i LAN iSCSI, stejně tak počet takto připojených hostitelských systémů nesmí být licenčně nijak omezen.</t>
  </si>
  <si>
    <t>Asynchronní administrátorské rozhraní bez možnosti zjištění výsledku provádění zadaného příkazu je nepřípustné.</t>
  </si>
  <si>
    <t xml:space="preserve"> Příkaz CLI bude mít po dokončení exit status "0" (nula) u příkazu CLI, který skončil úspěchem a v pořádku nebo "&lt;&gt;0" (jiný než nula) pokud skončil s chybou. Pokud je uživatelské rozhraní CLI asynchronní (tj. exit status příkazu CLI nic nevypovídá o úspěšnosti dokončení operace), musí v rámci stejného CLI existovat příkaz, kterým lze jednoznačně a strojově jednoduše:
- sledovat status KAŽDÉHO naposledy zadaného příkazu CLI, a to minimálně stavy s významem: „PROVÁDÍ SE“ a „DOKONČENO BEZ CHYBY“ a „DOKONČENO S CHYBOU/CHYBAMI“ a;
- příkaz pro zjišťování stavu dokončení příkazu CLI nesmí být považován za "poslední zadaný příkaz" ve výše uvedených podmínkách.</t>
  </si>
  <si>
    <t>Požadujeme, aby CLI bylo přímo součástí hardwaru nabízeného DPo.
Požadavek je možné splnit také obdobným způsobem pomocí externích management serverů jak je popsáno u Náhradního řešení WEB GUI / GUI. EMS pro CLI a WEB GUI / GUI mohou být tytéž fyzické servery.
Přístup s použitím ssh2 protokolu je povinný a nelze jej nahradit jiným typem přístupu k rozhraní CLI. Autentizace na úrovni ssh2 musí být jediná a konečná pro přístup k managementu pole, další stupeň autentizace je nepřípustný, tj. po úspěšné autentizaci protokolem ssh již nesmí být vyžadována další autentizace jakéhokoliv druhu pro zadávání a provádění příkazů na diskovém poli.
Příkazy musí být zadávány a fungovat bez vypsání cesty.
Zadavatel požaduje používat obě uvedené metody autentizace protokolu ssh2 (heslem nebo/a klíčem - dle standardu OpenSSH, klíče minimálně RSA).</t>
  </si>
  <si>
    <t xml:space="preserve">Plná podpora stávající virtualizační technologie IBM SVC prostřednictvím protokolu FCP. </t>
  </si>
  <si>
    <t>Plná podpora stávající virtualizační technologie Hitachi HUSVM prostřednictvím protokolu FCP.</t>
  </si>
  <si>
    <t>Zadavatel požaduje monitorovat diskové pole prostřednictvím SNMPv3.</t>
  </si>
  <si>
    <t>Při navyšování kapacit diskových polí musí být navýšeny také licence, které by po navýšení nepokrývaly celou navýšenou kapacitu diskového pole.</t>
  </si>
  <si>
    <t>Evidence hardwarové a softwarové konfigurace a veškerých servisních zásahů dodaných diskových polí ze strany Dodavatele.</t>
  </si>
  <si>
    <t>Dodavatel musí evidovat konfiguraci, stav a historii změn diskového pole. Dodavatel musí stejně tak evidovat veškeré licenční dokumenty a licence a zajišťovat jejich evidenci na straně výrobce DPo a jejich údržbu v DPo samotných. Tyto informace musí na vyžádání zpřístupnit odpovědné osobě Zadavatele, a to po celou dobu podpory DPo.</t>
  </si>
  <si>
    <t>Test latencí SSD/FLASH tieru diskového pole</t>
  </si>
  <si>
    <t>Druh testu</t>
  </si>
  <si>
    <t>Požadované parametry</t>
  </si>
  <si>
    <t>Test propustnosti SSD/FLASH tieru</t>
  </si>
  <si>
    <t>Test propustnosti SAS a NL-SAS tierů</t>
  </si>
  <si>
    <t>Test IO výkonu SSD/FLASH tieru</t>
  </si>
  <si>
    <t>Test IO výkonu SAS a NL-SAS tieru</t>
  </si>
  <si>
    <t>Test odezvy uživatelského rozhraní</t>
  </si>
  <si>
    <t>Parametry a podmínky jednotlivých výkonnostních testů</t>
  </si>
  <si>
    <t>Provedení trhacích testů disků z diskového pole a testy plné obnovy redundance uložených dat.</t>
  </si>
  <si>
    <t>Provedení trhacích testů backend sběrnic diskového pole.</t>
  </si>
  <si>
    <t>Provedení trhacích testů řadičů diskového pole a testů zotavení přístupu hostitelských systémů přes všechny cesty bez nutnosti zásahu do hostitelských systémů.</t>
  </si>
  <si>
    <t>Provedení trhacích testů napájecích zdrojů diskového pole.</t>
  </si>
  <si>
    <t>Provedení trhacích testů front-end konektivity diskového pole.</t>
  </si>
  <si>
    <t>Dodání včetně vhodných 19" racků.</t>
  </si>
  <si>
    <t>Tabulka akceptace výkonnostních parametrů</t>
  </si>
  <si>
    <t>Následující tři body popisují tři možnosti požadavků Zadavatele na minimální požadovanou rozšiřitelnost diskového pole.</t>
  </si>
  <si>
    <t>Minimálně u jednoho, Zadavatelem určeného, dodaného diskového pole.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odpojení poloviny FC kabelů z diskového pole. Po 10 a více minutách jejich opětovné zapojení a uvedení diskového pole do bezchybného stavu. Po dalších 10 a více minutách totéž opakovat s druhou polovinou FC kabelů. Na hostitelských systémech bude sledováno, zda nedošlo k přerušení dostupnosti dat na diskovém poli pro hostitelské systémy nebo  k poškození uložených dat.</t>
  </si>
  <si>
    <t>Minimálně u jednoho, Zadavatelem určeného, dodaného diskového pole.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vypnutí napájení jedné napájecí větve diskového pole. Po 10 a více minutách jeho opětovné zapnutí a uvedení diskového pole do bezchybného stavu. Po dalších 10 a více minutách totéž opakovat s druhou napájecí větví. Fyzické vysunutí napájecího zdroje z boxu s řadiči a po 10 a více minutách jeho opětovné osazení a zapnutí. Na hostitelských systémech bude sledováno, zda nedošlo k narušení dostupnosti dat na diskovém poli pro hostitelské systémy nebo  k poškození uložených dat.</t>
  </si>
  <si>
    <t>Minimálně u jednoho, Zadavatelem určeného, dodaného diskového pole.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odpojení (vysunutí nebo/a vypnutí) jednoho řadiče diskového pole. Po 10 a více minutách jeho opětovné zapnutí a uvedení diskového pole do bezchybného stavu. Po dalších 10 a více minutách totéž opakovat s druhým a případně dalšími řadiči. Na hostitelských systémech bude sledováno, zda nedošlo k přerušení dostupnosti dat na diskovém poli pro hostitelské systémy nebo  k poškození uložených dat.</t>
  </si>
  <si>
    <t>Minimálně u jednoho, Zadavatelem určeného, dodaného diskového pole.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Za plného provozu odpojení jedné backend sběrnice, po 10 a více minutách její opětovné připojení a po dalších 10 a více minutách provést i s druhou backend sběrnicí.  Na hostitelských systémech bude sledováno, zda nedošlo k přerušení dostupnosti dat na diskovém poli pro hostitelské systémy nebo  k poškození uložených dat.</t>
  </si>
  <si>
    <t>Minimálně u jednoho, Zadavatelem určeného, dodaného diskového pole.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Z diskového pole budou "vytrženy" dvě Zadavatelem určená disková media a bude sledováno, zda dojde k obnovení plné redundance a zda nedojde k poklesu kapacity pod požadované hodnoty. Po obnovení budou disková media opět vložena a zakonfigurována. Na hostitelských systémech bude sledováno, zda nedošlo k narušení dostupnosti dat na diskovém poli pro hostitelské systémy nebo  k poškození uložených dat.</t>
  </si>
  <si>
    <t>Součástí dodávky každého diskového pole musí být provedeny výkonnostní testy specifikované v listu "1C Akceptační kriteria"  v "Tabulce akceptace výkonnostních parametrů". Výkonnostní testy musí být prováděny s parametry specifikovanými na témže listu v tabulce "Parametry a podmínky jednotlivých výkonnostních testů".</t>
  </si>
  <si>
    <t>Jednotlivé typy kapacit musí splňovat výkonnostní parametry uvedené v tabulkách v listu "1B Požadovaná výkonnost".</t>
  </si>
  <si>
    <t>Pro vyhodnocení splnění výkonnostních parametrů bude použita "Tabulka akceptace výkonnostních parametrů" v listu "1C Akceptační kriteria", v odkazovaném listu jsou zároveň popsány parametry a podmínky jednotlivých testů.</t>
  </si>
  <si>
    <t>Uvedená tabulka čerpá údaje z tabulek v listu "1B Požadovaná výkonnost". Pro vyplňování tabulky v listu "1C Akceptační kriteria" je pod tabulkou návod k vyplnění. Tabuku lze také využít k modelování požadovaných parametrů pro všechny kombinace kapacit nabízených diskových polí.</t>
  </si>
  <si>
    <t>Výkonnostní testy musí být prováděny Dodavatelem, jeho technickými prostředky (hardware i software), na jeho náklady a to přímo na dodaném zařízení v místě plnění za přítomnosti zástupce Zadavatele.
Uveďte, jakým způsobem a jakými nástroji (software, hardware) budou provedeny výkonnostní testy diskového pole s prokazatelnými výsledky k prokázání požadovaných parametrů diskového pole.
Zadavatel dále uvádí, že při dodávce více zcela shodně konfigurovaných polí je pro akceptaci dostačují provedení výkonnostních testů pouze na jednom z nich, které určí Zadavatel. Zadavatel může rozhodnout o neprovádění některých testů, pokud obdobný test na jiném dodaném a již testovaném diskovém poli prokáže splnění požadovaných parametrů.</t>
  </si>
  <si>
    <t>Součástí dodávky zařízení musí být manipulace na adrese dodávky, kompletace, smontování, a fyzická instalace zařízení do rackové skříně.</t>
  </si>
  <si>
    <t>Vestavěné administrační rozhraní WEB GUI (WEB graphical user interface) přístupné přes webový prohlížeč zabezpečeným protokolem https na portu 443 TCP z pracovní stanice administrátora zadavatele.</t>
  </si>
  <si>
    <t>Náhradní řešení předchozího bodu: 
Součástí dodávky DPo budou externí management servery s nainstalovaným, nakonfigurovaným a správně zalicencovaným veškerým potřebným softwarem pro poskytování požadovaného uživatelského rozhraní požadovaným protokolem (dále "EMS"). Pro WEB GUI/GUI je požadován zabezpečený protokol RDP na portu 3389 TCP nebo/a https na portu 443 TCP. Pro CLI je požadován protokol ssh2. Administrátor Zadavatele bude přistupovat těmito protokoly ze své pracovní stanice k EMS a bude tak administrovat DPo.</t>
  </si>
  <si>
    <t>Vestavěné administrační rozhraní CLI (command line interface) přístupné protokolem ssh2, s možností autentizace heslem nebo/a klíčem, z pracovní stanice administrátora Zadavatele prostřednictvím standardních ssh2 klientů OpenSSH a PuTTY.</t>
  </si>
  <si>
    <t>Tato operace musí být možná za provozu a „bezvýpadková“. Zásah tohoto typu nesmí způsobit ztrátu či poškození stávajících uložených dat a nesmí mít vliv na dostupnost dat pro připojené systémy a nesmí způsobit výpadek žádné datové cesty pro hostitelské systémy a nesmí způsobit výpadek redundance, byť krátkodobý, na všech úrovních.</t>
  </si>
  <si>
    <t>Dodávka každého diskového pole včetně:
- 12 kusů stejných dvouvláknových LC-LC multimode OM4 50/125um patch kabelů o délce 30 m,
- 12 kusů stejných dvouvláknových LC-LC multimode OM4 50/125um patch kabelů o délce 15 m,
- 6 kusů stejných TP CAT6, ukončených konektory RJ45, nekřížené, o délce 30 m,
- 6 kusů stejných TP CAT6, ukončených konektory RJ45, nekřížené, o délce 15 m,
- silová (napájecí) kabeláž  potřebná k zapojení a plné funkčnosti diskového pole,
- veškerá další kabeláž nutná pro montáž a kompletní zprovoznění diskového pole a propojení jednotlivých komponent diskového pole</t>
  </si>
  <si>
    <t>Zařízení musí být určené pro Český trh (EU) a musí být výrobcem plně podporováno.</t>
  </si>
  <si>
    <t>Včetně neomezené licence, pokud taková existuje. Včetně systému managementu šifrovacích klíčů a zálohování šifrovacích klíčů.
Funkcionalita musí být dostupná minimálně pro požadované způsoby připojení hostitelských systémů bez omezení kapacit na libovolné úrovni.
Data uložená na plotnách fyzických disků (či paměťových čipech u SSD/FLASH medií) musí být zašifrovaná.  Data musí být šifrována výhradně prostředky pole již při primárním zápisu, pozdější šifrování po provedení zápisu je nepřípustné. Realizace funkcionality hardwarem mimo dodané diskové pole samotné je nepřípustné. Administrátor Zadavatele musí mít možnost funkcionalitu šifrování zapnout nebo vypnout, minimálně s granularitou pro jednotlivé diskové pooly. 
Uveďte, na jaké úrovni (s jakou granularitou - např. fyzický disk, pool, logický disk apod.) lze tuto funkcionalitu ovládat.</t>
  </si>
  <si>
    <t>Včetně neomezené licence, pokud taková existuje. Funkcionalita nesmí být kapacitně ani jinak omezena. Realizace funkcionality hardwarem mimo dodané diskové pole samotné je nepřípustné. Požadováno pro všechny typy kapacit. Klony musí být možné vytvářet i mezi různými diskovými pooly.</t>
  </si>
  <si>
    <t>Vytváření lokálních snapshotů a klonů logických disků. Obnovování stavu logických disků z jejich klonů a snaphotů. Vytváření klonů logických disků z jejich snapshotů. Klony logických disků Zadavatel požaduje montovat na hostitelské systémy v režimu ReadWrite. Vytváření consistency groups.
Požadujeme možnost minimálně 100 snapshotů a 3 klony k jednomu logickému disku současně, a minimálně 2000 snapshotů a klonů celkem, bez dalšího omezení počtu zdrojových logických disků a dalších kombinací zdroj-cíl relací.</t>
  </si>
  <si>
    <t>Logické disky musí být možné vytvářet o kapacitě v rozmezí 50 MiB - 20 TiB s krokem 1 MiB.</t>
  </si>
  <si>
    <t>Nejmenší vytvořitelný logický disk musí mít velikost 50 MiB nebo menší. Největší vytvořitelný logický disk musí mít velikost 20 TiB nebo větší. Krok volby kapacity musí být 1MiB nebo menší.</t>
  </si>
  <si>
    <t>Výpadek jednoho řadiče nesmí způsobit ztrátu dat či ztrátu přístupu k datům ze systémů připojených dvěma nebo více cestami. V případě uspořádání řadičů typu ALUA musí být garantováno u všech hostitelských systémů uvedených v této ZD bezproblémové připojení k diskovému poli a to i při výpadku řadiče a po jeho výměně, při poruše FC switche nebo HBA hostitelského systému.</t>
  </si>
  <si>
    <t>Požadujeme provádět upgrade firmware řadičů, FC a LAN adaptérů a všech ostatních komponent za plného provozu, a to bez výpadku přístupu hostitelských systémů k uloženým datům.</t>
  </si>
  <si>
    <t>Přípustná  jsou media, která mají kapacitu jednoho vyměnitelného media daného typu v uvedených mezích. 
Je nepřípustné použití spotřebních SSD nebo/a FLASH technologií.
Uchazeč musí zvolit taková media a jejich počet, aby pole splňovalo požadované výkonnostní parametry.
Použití SATA diskových medií namísto NL-SAS je nepřípustné. 
Všechny disky musí být výrobcem určeny pro nabízené diskové pole a musí být určeny pro provoz 7x24 v enterprise prostředí. 
Pro všechna media daného typu platí, že musí být stejná (parametry a kapacita) pro všechny požadované konfigurace a všechna požadovaná rozšíření včetně spare kapacit a spare disků. 
Zadavatel pro lepší pochopení uvádí příklad: uchazeč vybere např. disk NL-SAS 8 TB a pouze tento typ musí být použit vždy, když je požadovaná kapacita typu NL-SAS. Analogicky platí pro všechny požadované typy kapacit.</t>
  </si>
  <si>
    <t>Diskové prostory v diskovém poli zadavatel požaduje konfigurovat minimálně následujícími způsoby současně:
- Zabezpečení dat jednoduchou paritou (obecně známý jako RAID-5)
- Zabezpečení dat dvojitou paritou (obecně známý jako RAID-6)
- Zabezpečení dat kopií na alespoň 2 mediích (obecně známý jako 2-way RAID-10)</t>
  </si>
  <si>
    <t>Kapacita ve všech požadovaných konfiguracích a všech požadovaných rozšířeních typu SAS musí být vždy konfigurována jako RAID-6 v konfiguraci 6D+2P nebo DRAID-6 &lt;=10D+2P. K uvedenému se také vztahují požadované výkonnostní parametry kapacity typu SAS.</t>
  </si>
  <si>
    <t>Kapacita ve všech požadovaných konfiguracích a všech požadovaných rozšířeních typu SSD/FLASH musí být vždy konfigurována jako RAID-6 v konfiguraci 6D+2P nebo DRAID-6 &lt;=10D+2P. K uvedenému se také vztahují požadované výkonnostní parametry kapacity typu SSD/FLASH .</t>
  </si>
  <si>
    <t>Kapacita ve všech požadovaných konfiguracích a všech požadovaných rozšířeních typu NL-SAS musí být vždy konfigurována jako RAID-6 v konfiguraci 6D+2P nebo DRAID-6 &lt;=10D+2P. K uvedenému se také vztahují požadované výkonnostní parametry kapacity typu NL-SAS.</t>
  </si>
  <si>
    <t>Veškeré kapacity, specifikované kdekoliv v rámci dokumentů této zadávací dokumentace, s jednotkou TiB, zejména (nikoliv pouze) v požadované kapacitě jednotlivých konfigurací diskových polí a jednotlivých rozšířeních diskových polí, jsou uvedeny bez vlivu jakýchkoli redukčních funkcionalit (komprese, deduplikace, thin provisioning a pod.) a po odečtení veškerých režijních kapacit jako jsou zejména spare kapacita, paritní kapacita, služební kapacita pro vnitřní potřeby diskového pole a jsou uvedeny v jednotkách: TiB (1.099.511.627.776 Bytes). Obdobně platí pro jednotky GiB (1.073.741.824 Bytes) a MiB (1.048.576 Bytes).</t>
  </si>
  <si>
    <t>Veškeré konfigurace či ovládání funkcionalit diskového pole, včetně veškerých funkcionalit klonů, snapshotů a vzdálené replikace včetně sledování a monitoringu stavu vzdálených replikací, musí být možné provádět pouze s použitím CLI a WEB GUI / GUI popsaných v předešlých bodech.</t>
  </si>
  <si>
    <t>U OEM Brocade 6510 včetně režimu AG (Access Gateway).</t>
  </si>
  <si>
    <t>Minimálně podporu zařízení od výrobce Brocade(Broadcom) Gen 6 OEM Brocade G630 a OEM Brocade G620 s firmwarem 8.1.2b a vyšší řady 8.x a budoucích.</t>
  </si>
  <si>
    <t>Plná kompatibilita se stávajícími  FCP přepínači Zadavatele: OEM Brocade 6520, OEM Brocade 6510, firmware 7.4.1c a vyšší řady 7.4 a 8.x, OEM Brocade G630, firmware 8.1.2b, 8.1.2h a vyšší řady 8.x a budoucích, pracující v nativním režimu a aktivní zónovou konfigurací s rychlostí portů 16Gbit/s.</t>
  </si>
  <si>
    <t>Popis testu je uveden v listu "1C Akceptační kritéria" v tabulce "Parametry a podmínky jednotlivých výkonnostních testů"</t>
  </si>
  <si>
    <t>Všechny potřebné činnosti, jejichž výsledkem bude zařízení profesionálně a bezvadně hardwarově i softwarově nainstalované na určeném místě a v rackové skříni, připojené do napájení, připojené do SAN a LAN, zalicencované, nakonfigurované a plně funkční, připravené pouze rutinními  konfiguračními kroky k připojení hostitelských systémů a prezentaci diskového prostoru požadovanými protokoly.</t>
  </si>
  <si>
    <t>Zajištění školení ICT specialistů Zadavatele proběhne v sídle Zadavatele ONSITE.</t>
  </si>
  <si>
    <t>Na základě omezení a vývoje situace v souvislosti s pandemií nákazy Covid-19 nebo na základě jiném může Zadavatel určit náhradní formu ONSITE školení, a to formou vzdálené videokonference, realizované prostředky Microsoft Teams.</t>
  </si>
  <si>
    <t>V případě použití jiné technologie, než je Microsoft Teams, musí Dodavatel zajistit veškeré technické prostředky, software , přístupy a licence pro použitou technologii. Instalace jakéhokoliv softwaru na hardware Zadavatele je nepřípustná.</t>
  </si>
  <si>
    <t>Jazyk školení Zadavatel požaduje: český nebo slovenský</t>
  </si>
  <si>
    <t>Tabulky uvádí požadovanou výkonnost diskového pole pro jednotlivé typy a objemy nabízených kapacit, tj. s konkrétními nabízenými diskovými medii a s konkrétním požadovaným zabezpečením a rozdělením do poolů a se zapnutým online šifrováním.
Pod tabulkami je pro lepší pochopení uveden příklad. Sytě zeleně vyznačená pole tabulky pro kapacity typu SSD/FLASH ve sloupci nadepsaném "60" jsou takto označena pouze pro lepší názornost uvedeného příkladu.</t>
  </si>
  <si>
    <t>Vzdálená replikace logických disků mezi dvěma nabízenými diskovými poli. Vytváření klonů a snapshotů z cílových logických disků vzdálené replikace. Otáčení směru replikace. Celkem požadujeme současně provozovat minimálně 1000 relací vzdálených replikací.</t>
  </si>
  <si>
    <t>Zkratky "FC" nebo "FCP" jsou označením pro Fibre Channel resp. Fibre Channel Protocol. Zkratka iSCSI je označením pro standard SCSI over ethernet. 
Zadavatel požaduje současně oba způsoby přístupu k datům.
Veškeré funkcionality a zejména snapshoty, klony, vzdálené replikace, online šifrování a další jsou požadovány minimálně pro tyto uvedené požadované způsoby přístupu hostitelských systémů k datům.</t>
  </si>
  <si>
    <t>Výkonnostní testy ( propustnost, latence a IOPS ) musí být prováděny nástrojem Microsoft Diskspd Utility.</t>
  </si>
  <si>
    <t>- doba testu 10 minut čtení a zápis v poměru 1:1
- diskspd –b8K –d600 –o2 –t3 –h –r –w50 -W20 –L –Z1G –c1024G target1 target2 target3 target4 target5 target6
- každý 512 bytes fragment zapisovaných dat musí obsahovat nenulové bytes, fragmenty nesmí být stejné
- zátěž SSD/FLASH tieru minimálně při 80% požadovaných IOPS
- minimálně 90% IO operací musí splňovat požadované latence (čtení i zápis)
- minimálně 99% IO operací musí splňovat požadované latence navýšené o polovinu (2,25ms zápis / 1,5ms čtení)
- 100 % IO operací musí splňovat požadované latence vynásobené dvěma (3ms zápis / 2ms čtení)
- výsledné hodnoty budou zapsány do buněk E8 a E9 tohoto listu</t>
  </si>
  <si>
    <t>- doba testu 10 minut pro zápis
- diskspd –b256K –d600 –o2 –t2 –h –w100 -W20 –L –Z1G –c1024G target1 target2 target3 target4 target5 target6
- doba testu 10 minut pro čtení
- diskspd –b256K –d600 –o2 –t2 –h –w0 -W20 –L –Z1G –c1024G target1 target2 target3 target4 target5 target6
- každý 512 bytes fragment zapisovaných dat musí obsahovat nenulové bytes, fragmenty nesmí být stejné
- povaha testu musí být simulací reálného provozu
- počet datových streamů minimálně 24
- velikost bloku 256 KB
- naměřené hodnoty budou zapsány do příslušných buněk E10 a E11 tohoto sešitu</t>
  </si>
  <si>
    <t>- doba testu 20 minut pro zápis
- diskspd –b256K –d1200 –o2 –t2 –h –w100 -W20 –L –Z1G –c1024G target1 target2 target3 target4 target5 target6
- doba testu 20 minut pro čtení
- diskspd –b256K –d1200 –o2 –t2 –h –w0 -W20 –L –Z1G –c1024G target1 target2 target3 target4 target5 target6
- každý 512 bytes fragment zapisovaných dat musí obsahovat nenulové bytes, fragmenty nesmí být stejné
- povaha testu musí být simulací reálného provozu
- počet datových streamů minimálně 24
- velikost bloku 256 KB
- tier SAS a NL-SAS budou testovány odděleně, každý s uvedenými parametry
- naměřené hodnoty budou zapsány do příslušných buněk E14, E15, E18 a E19 tohoto sešitu</t>
  </si>
  <si>
    <t>- doba testu 10 minut pro zápis
- diskspd –b8K –d600 –o2 –t4 –h –r –w100 -W20 –L –Z1G –c1024G target1 target2 target3 target4 target5 target6
- doba testu 10 minut pro čtení
- diskspd –b8K –d600 –o2 –t4 –h –r –w0 -W20 –L –Z1G –c1024G target1 target2 target3 target4 target5 target6
- každý 512 bytes fragment zapisovaných dat musí obsahovat nenulové bytes, fragmenty nesmí být stejné
- povaha testu musí být simulací reálného provozu, zpracovávané bloky nesmí následovat v řadě za sebou
- počet datových streamů minimálně 48
- velikost bloku 8 KB
- naměřené hodnoty budou zapsány do příslušných buněk E12 a E13 tohoto sešitu</t>
  </si>
  <si>
    <t xml:space="preserve"> doba testu 20 minut pro zápis
- diskspd –b8K –d1200 –o2 –t4 –h –r –w100 -W20 –L –Z1G –c1024G target1 target2 target3 target4 target5 target6
- doba testu 20 minut pro čtení
- diskspd –b8K –d1200 –o2 –t4 –h –r –w0 -W20 –L –Z1G –c1024G target1 target2 target3 target4 target5 target6
- každý 512 bytes fragment zapisovaných dat musí obsahovat nenulové bytes, fragmenty nesmí být stejné
- povaha testu musí být simulací reálného provozu, zpracovávané bloky nesmí následovat v řadě za sebou
- počet datových streamů minimálně 48
- velikost bloku 8 KB
- tier SAS a NL-SAS budou testovány odděleně, každý s uvedenými parametry
- naměřené hodnoty budou zapsány do příslušných buněk E16, E17, E20 a E21 tohoto sešitu</t>
  </si>
  <si>
    <t>- vytvoření 2 data poolů pro každý typ kapacity (tier)
- kontrola čisté dostupné kapacity data poolů a doplnění do buněk E5, E6 a E7 tohoto listu
- vytvoření host groups pro minimálně 2 hostitelské systémy připojené po 4 cestách každý
- vytvoření minimálně 6 logických disků z každého tieru pro každý hostitelský systém
- prezentace příslušných logických disků pro hostitelské systémy
- během této činnosti bude sledována doba odezvy uživatelského rozhraní GUI a průměrná doba bude doplněna do buňky E4 tohoto listu</t>
  </si>
  <si>
    <t>Výkonnostní testy ( propustnost, latence a IOPS ) musí být prováděny nástrojem Microsoft Diskspd Utility.
https://github.com/Microsoft/diskspd/wiki/Command-line-and-parameters
Během testů nesmí být na diskovém poli využity žádné redukční funkcionality (komprese, deduplikace a pod.) a funkcionalita automatického tieringu.
Během testů musí být zapnuto šifrování na veškeré kapacitě diskového pole.
Výkonnostní testy musí být prováděny pouze s využitím testovaného typu kapacity (např. NL-SAS) a nesmí se použít fukcionalita, která bude zápis nebo / a čtení urychlovat, např. auto-tiering, flash cache a pod.
V případě provádění testů pomocí více než jednoho testovacího serveru, lze pro jednotlivé testovací servery upravit počet threadů tak, aby jich v součtu bylo minimálně požadované množství, testy pak musí běžet současně a výsledné výkony se sčítají ( tato věta neplatí pro latenci SSD/FLASH ).
Test musí být proveden s minimálně šesti logickými disky (targety) na jednom testovacím serveru. Doporučení je použít jako cílová umístění device-target.</t>
  </si>
  <si>
    <t>Uvedený nástroj je dostupný na stránkách výrobce Microsoft a slouží pro testování storage systémů. V listu "1C Akceptační kriteria" jsou uvedeny konfigurační parametry nástroje Diskspd pro jednotlivé typy testů.</t>
  </si>
  <si>
    <t>WEB GUI / GUI i CLI</t>
  </si>
  <si>
    <t>Diskové pole musí disponovat funkcí pro uvolnění perzistentní SCSi rezervace u logického disku bez ovlivnění jeho obsahu.</t>
  </si>
  <si>
    <t>Plná podpora operačních systémů  (FC host types): IBM AIX na IBM Power, verze 6.x, 7.x a všechny novější.</t>
  </si>
  <si>
    <t>Splňuje Obecné parametry diskového pole podle oddílu 1 a  všech jeho podbodů</t>
  </si>
  <si>
    <t>Zahrnuje Službu instalace podle oddílu  2 a všech jeho podbodů</t>
  </si>
  <si>
    <t>Zahrnuje Službu školení podle oddílu 3 a všech jeho podbodů</t>
  </si>
  <si>
    <t>Výrobce nabízeného diskového pole musí mít lokální zastoupení na území ČR, jehož součástí musí být Servisní středisko, které musí být plně podporováno výrobcem nabízených diskových polí a které disponuje techniky vyškolenými přímo výrobcem nabízených diskových polí pro nabízená disková pole.</t>
  </si>
  <si>
    <t>Přiložte do nabídky čestné prohlášení výrobce diskových polí, že má na území ČR lokální zastoupení, jehož součástí je servisní středisko, které je plně podporováno výrobcem nabízených diskových polí a které disponuje techniky vyškolenými přímo výrobcem nabízených diskových polí pro nabízená disková pole a bude tato disková pole plně podporovat.</t>
  </si>
  <si>
    <t>Přiložte do nabídky čestné prohlášení výrobce diskových polí, že diskové pole je určeno pro Český trh (EU) a bude výrobcem plně podporováno po celou dobu požadované podpory.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</si>
</sst>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9"/>
      <color theme="1"/>
      <name val="Verdana"/>
      <family val="2"/>
      <charset val="238"/>
    </font>
    <font>
      <sz val="9"/>
      <color theme="1"/>
      <name val="Verdana"/>
      <family val="2"/>
      <charset val="238"/>
    </font>
    <font>
      <sz val="9"/>
      <name val="Verdana"/>
      <family val="2"/>
      <charset val="238"/>
    </font>
    <font>
      <sz val="11"/>
      <color rgb="FF9C0006"/>
      <name val="Calibri"/>
      <family val="2"/>
      <charset val="238"/>
      <scheme val="minor"/>
    </font>
    <font>
      <b/>
      <sz val="9"/>
      <color theme="1"/>
      <name val="Verdana"/>
      <charset val="238"/>
    </font>
    <font>
      <b/>
      <sz val="16"/>
      <color theme="1"/>
      <name val="Calibri"/>
      <family val="2"/>
      <charset val="238"/>
      <scheme val="minor"/>
    </font>
    <font>
      <b/>
      <i/>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8"/>
      <name val="Calibri"/>
      <family val="2"/>
      <scheme val="minor"/>
    </font>
    <font>
      <sz val="11"/>
      <color theme="0"/>
      <name val="Calibri"/>
      <family val="2"/>
      <scheme val="minor"/>
    </font>
    <font>
      <b/>
      <sz val="12"/>
      <color theme="1"/>
      <name val="Calibri"/>
      <family val="2"/>
      <charset val="238"/>
      <scheme val="minor"/>
    </font>
    <font>
      <i/>
      <sz val="11"/>
      <color theme="1"/>
      <name val="Calibri"/>
      <family val="2"/>
      <charset val="238"/>
      <scheme val="minor"/>
    </font>
    <font>
      <sz val="9"/>
      <color theme="1"/>
      <name val="Verdana"/>
      <charset val="238"/>
    </font>
  </fonts>
  <fills count="13">
    <fill>
      <patternFill patternType="none"/>
    </fill>
    <fill>
      <patternFill patternType="gray125"/>
    </fill>
    <fill>
      <patternFill patternType="solid">
        <fgColor rgb="FFFFFF00"/>
        <bgColor indexed="64"/>
      </patternFill>
    </fill>
    <fill>
      <patternFill patternType="solid">
        <fgColor rgb="FF0096E0"/>
        <bgColor indexed="64"/>
      </patternFill>
    </fill>
    <fill>
      <patternFill patternType="solid">
        <fgColor theme="0" tint="-0.249977111117893"/>
        <bgColor indexed="64"/>
      </patternFill>
    </fill>
    <fill>
      <patternFill patternType="solid">
        <fgColor rgb="FFFFC7CE"/>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50"/>
        <bgColor indexed="64"/>
      </patternFill>
    </fill>
    <fill>
      <patternFill patternType="solid">
        <fgColor theme="8"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6" fillId="5" borderId="0" applyNumberFormat="0" applyBorder="0" applyAlignment="0" applyProtection="0"/>
  </cellStyleXfs>
  <cellXfs count="131">
    <xf numFmtId="0" fontId="0" fillId="0" borderId="0" xfId="0"/>
    <xf numFmtId="0" fontId="0" fillId="0" borderId="0" xfId="0" applyAlignment="1">
      <alignment wrapText="1"/>
    </xf>
    <xf numFmtId="0" fontId="0" fillId="0" borderId="0" xfId="0" applyAlignment="1">
      <alignment horizontal="left" wrapText="1"/>
    </xf>
    <xf numFmtId="164" fontId="0" fillId="0" borderId="0" xfId="0" applyNumberFormat="1" applyAlignment="1">
      <alignment horizontal="center" wrapText="1"/>
    </xf>
    <xf numFmtId="0" fontId="4" fillId="2" borderId="5" xfId="0" applyFont="1" applyFill="1" applyBorder="1" applyAlignment="1">
      <alignment horizontal="left" wrapText="1"/>
    </xf>
    <xf numFmtId="0" fontId="3" fillId="2" borderId="5" xfId="0" applyFont="1" applyFill="1" applyBorder="1" applyAlignment="1">
      <alignment horizontal="left" wrapText="1"/>
    </xf>
    <xf numFmtId="0" fontId="4" fillId="2" borderId="7" xfId="0" applyFont="1" applyFill="1" applyBorder="1" applyAlignment="1">
      <alignment horizontal="left" wrapText="1"/>
    </xf>
    <xf numFmtId="0" fontId="3" fillId="2" borderId="7" xfId="0" applyFont="1" applyFill="1" applyBorder="1" applyAlignment="1">
      <alignment horizontal="left" wrapText="1"/>
    </xf>
    <xf numFmtId="0" fontId="4" fillId="2" borderId="11" xfId="0" applyFont="1" applyFill="1" applyBorder="1" applyAlignment="1">
      <alignment horizontal="left" wrapText="1"/>
    </xf>
    <xf numFmtId="0" fontId="4" fillId="2" borderId="12" xfId="0" applyFont="1" applyFill="1" applyBorder="1" applyAlignment="1">
      <alignment horizontal="left" wrapText="1"/>
    </xf>
    <xf numFmtId="0" fontId="4" fillId="2" borderId="6" xfId="0" applyFont="1" applyFill="1" applyBorder="1" applyAlignment="1">
      <alignment horizontal="left" wrapText="1"/>
    </xf>
    <xf numFmtId="0" fontId="4" fillId="2" borderId="8" xfId="0" applyFont="1" applyFill="1" applyBorder="1" applyAlignment="1">
      <alignment horizontal="left" wrapText="1"/>
    </xf>
    <xf numFmtId="0" fontId="4" fillId="2" borderId="16" xfId="0" applyFont="1" applyFill="1" applyBorder="1" applyAlignment="1">
      <alignment horizontal="left" wrapText="1"/>
    </xf>
    <xf numFmtId="0" fontId="4" fillId="2" borderId="17" xfId="0" applyFont="1" applyFill="1" applyBorder="1" applyAlignment="1">
      <alignment horizontal="left" wrapText="1"/>
    </xf>
    <xf numFmtId="1" fontId="3" fillId="3" borderId="1" xfId="0" applyNumberFormat="1" applyFont="1" applyFill="1" applyBorder="1" applyAlignment="1">
      <alignment horizontal="center" vertical="center" wrapText="1"/>
    </xf>
    <xf numFmtId="0" fontId="3" fillId="3" borderId="2" xfId="0" applyFont="1" applyFill="1" applyBorder="1" applyAlignment="1">
      <alignment vertical="center" wrapText="1"/>
    </xf>
    <xf numFmtId="0" fontId="4" fillId="3" borderId="2" xfId="0" applyFont="1" applyFill="1" applyBorder="1" applyAlignment="1">
      <alignment wrapText="1"/>
    </xf>
    <xf numFmtId="0" fontId="4" fillId="3" borderId="3" xfId="0" applyFont="1" applyFill="1" applyBorder="1" applyAlignment="1">
      <alignment wrapText="1"/>
    </xf>
    <xf numFmtId="164" fontId="4" fillId="3" borderId="1" xfId="0" applyNumberFormat="1"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164" fontId="4" fillId="4" borderId="13" xfId="0" applyNumberFormat="1" applyFont="1" applyFill="1" applyBorder="1" applyAlignment="1">
      <alignment horizontal="center" vertical="center" wrapText="1"/>
    </xf>
    <xf numFmtId="0" fontId="3" fillId="4" borderId="14" xfId="0" applyFont="1" applyFill="1" applyBorder="1" applyAlignment="1">
      <alignment horizontal="left" vertical="center" wrapText="1"/>
    </xf>
    <xf numFmtId="0" fontId="3" fillId="4" borderId="15" xfId="0" applyFont="1" applyFill="1" applyBorder="1" applyAlignment="1">
      <alignment horizontal="left" vertical="center" wrapText="1"/>
    </xf>
    <xf numFmtId="164" fontId="4" fillId="4" borderId="10" xfId="0" applyNumberFormat="1" applyFont="1" applyFill="1" applyBorder="1" applyAlignment="1">
      <alignment horizontal="center"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 fontId="3" fillId="3" borderId="9" xfId="0" applyNumberFormat="1" applyFont="1" applyFill="1" applyBorder="1" applyAlignment="1">
      <alignment horizontal="center" vertical="center" wrapText="1"/>
    </xf>
    <xf numFmtId="0" fontId="3" fillId="3" borderId="5" xfId="0" applyFont="1" applyFill="1" applyBorder="1" applyAlignment="1">
      <alignment vertical="center" wrapText="1"/>
    </xf>
    <xf numFmtId="0" fontId="4" fillId="3" borderId="5" xfId="0" applyFont="1" applyFill="1" applyBorder="1" applyAlignment="1">
      <alignment vertical="center" wrapText="1"/>
    </xf>
    <xf numFmtId="0" fontId="4" fillId="3" borderId="7"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5" xfId="0" quotePrefix="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16" xfId="0" applyFont="1" applyBorder="1" applyAlignment="1">
      <alignment horizontal="left" vertical="center" wrapText="1"/>
    </xf>
    <xf numFmtId="0" fontId="4" fillId="3" borderId="2" xfId="0" applyFont="1" applyFill="1" applyBorder="1" applyAlignment="1">
      <alignment vertical="center" wrapText="1"/>
    </xf>
    <xf numFmtId="0" fontId="4" fillId="0" borderId="6" xfId="0" applyFont="1" applyBorder="1" applyAlignment="1">
      <alignment horizontal="left" vertical="center" wrapText="1"/>
    </xf>
    <xf numFmtId="0" fontId="4" fillId="0" borderId="11" xfId="0" applyFont="1" applyBorder="1" applyAlignment="1">
      <alignment horizontal="left" vertical="center" wrapText="1"/>
    </xf>
    <xf numFmtId="164" fontId="4" fillId="0" borderId="4" xfId="0" applyNumberFormat="1" applyFont="1" applyBorder="1" applyAlignment="1">
      <alignment horizontal="center" vertical="center" wrapText="1"/>
    </xf>
    <xf numFmtId="164" fontId="4" fillId="0" borderId="9" xfId="0" applyNumberFormat="1" applyFont="1" applyBorder="1" applyAlignment="1">
      <alignment horizontal="center" vertical="center" wrapText="1"/>
    </xf>
    <xf numFmtId="164" fontId="0" fillId="0" borderId="0" xfId="0" applyNumberFormat="1" applyAlignment="1">
      <alignment horizontal="center" vertical="center" wrapText="1"/>
    </xf>
    <xf numFmtId="0" fontId="5" fillId="6" borderId="5" xfId="0" applyFont="1" applyFill="1" applyBorder="1" applyAlignment="1">
      <alignment horizontal="left" vertical="center" wrapText="1"/>
    </xf>
    <xf numFmtId="0" fontId="7" fillId="3" borderId="2" xfId="0" applyFont="1" applyFill="1" applyBorder="1" applyAlignment="1">
      <alignment horizontal="left" vertical="center" wrapText="1"/>
    </xf>
    <xf numFmtId="0" fontId="5" fillId="0" borderId="5" xfId="2" applyFont="1" applyFill="1" applyBorder="1" applyAlignment="1">
      <alignment horizontal="left" vertical="center" wrapText="1"/>
    </xf>
    <xf numFmtId="0" fontId="4" fillId="2" borderId="18" xfId="0" applyFont="1" applyFill="1" applyBorder="1" applyAlignment="1">
      <alignment horizontal="left" wrapText="1"/>
    </xf>
    <xf numFmtId="0" fontId="4" fillId="2" borderId="19" xfId="0" applyFont="1" applyFill="1" applyBorder="1" applyAlignment="1">
      <alignment horizontal="left" wrapText="1"/>
    </xf>
    <xf numFmtId="0" fontId="4" fillId="0" borderId="16" xfId="0" applyFont="1" applyFill="1" applyBorder="1" applyAlignment="1">
      <alignment horizontal="left" vertical="center" wrapText="1"/>
    </xf>
    <xf numFmtId="0" fontId="0" fillId="0" borderId="0" xfId="0" applyBorder="1"/>
    <xf numFmtId="0" fontId="0" fillId="7" borderId="20" xfId="0" applyFill="1" applyBorder="1"/>
    <xf numFmtId="0" fontId="0" fillId="8" borderId="14" xfId="0" applyFill="1" applyBorder="1"/>
    <xf numFmtId="0" fontId="0" fillId="8" borderId="15" xfId="0" applyFill="1" applyBorder="1"/>
    <xf numFmtId="0" fontId="0" fillId="9" borderId="9" xfId="0" applyFill="1" applyBorder="1"/>
    <xf numFmtId="0" fontId="0" fillId="9" borderId="10" xfId="0" applyFill="1" applyBorder="1"/>
    <xf numFmtId="3" fontId="0" fillId="0" borderId="5" xfId="0" applyNumberFormat="1" applyBorder="1"/>
    <xf numFmtId="3" fontId="0" fillId="0" borderId="7" xfId="0" applyNumberFormat="1" applyBorder="1"/>
    <xf numFmtId="3" fontId="0" fillId="0" borderId="11" xfId="0" applyNumberFormat="1" applyBorder="1"/>
    <xf numFmtId="3" fontId="0" fillId="0" borderId="12" xfId="0" applyNumberFormat="1" applyBorder="1"/>
    <xf numFmtId="0" fontId="8" fillId="0" borderId="0" xfId="0" applyFont="1"/>
    <xf numFmtId="0" fontId="9" fillId="0" borderId="0" xfId="0" applyFont="1" applyFill="1" applyBorder="1"/>
    <xf numFmtId="0" fontId="9" fillId="0" borderId="0" xfId="0" applyFont="1"/>
    <xf numFmtId="3" fontId="0" fillId="10" borderId="5" xfId="0" applyNumberFormat="1" applyFill="1" applyBorder="1"/>
    <xf numFmtId="3" fontId="0" fillId="10" borderId="11" xfId="0" applyNumberFormat="1" applyFill="1" applyBorder="1"/>
    <xf numFmtId="0" fontId="0" fillId="0" borderId="5" xfId="0" applyBorder="1" applyAlignment="1">
      <alignment horizontal="center" vertical="center"/>
    </xf>
    <xf numFmtId="0" fontId="0" fillId="0" borderId="0" xfId="0" applyAlignment="1">
      <alignment horizontal="center" vertical="center"/>
    </xf>
    <xf numFmtId="0" fontId="0" fillId="0" borderId="5" xfId="0" applyFill="1" applyBorder="1" applyAlignment="1">
      <alignment horizontal="center" vertical="center" wrapText="1"/>
    </xf>
    <xf numFmtId="0" fontId="0" fillId="0" borderId="0" xfId="0" applyAlignment="1">
      <alignment horizontal="center" vertical="center" wrapText="1"/>
    </xf>
    <xf numFmtId="0" fontId="0" fillId="0" borderId="0" xfId="0" applyFill="1" applyBorder="1"/>
    <xf numFmtId="0" fontId="0" fillId="0" borderId="21" xfId="0" applyFill="1" applyBorder="1"/>
    <xf numFmtId="0" fontId="0" fillId="0" borderId="24" xfId="0" applyBorder="1"/>
    <xf numFmtId="0" fontId="0" fillId="0" borderId="22" xfId="0" applyFill="1" applyBorder="1"/>
    <xf numFmtId="0" fontId="0" fillId="0" borderId="23" xfId="0" applyFill="1" applyBorder="1"/>
    <xf numFmtId="0" fontId="0" fillId="0" borderId="22" xfId="0" quotePrefix="1" applyFill="1" applyBorder="1"/>
    <xf numFmtId="0" fontId="0" fillId="12" borderId="9" xfId="0" applyFill="1" applyBorder="1" applyAlignment="1">
      <alignment wrapText="1"/>
    </xf>
    <xf numFmtId="0" fontId="0" fillId="0" borderId="7" xfId="0" applyBorder="1" applyAlignment="1">
      <alignment horizontal="center" vertical="center"/>
    </xf>
    <xf numFmtId="0" fontId="0" fillId="9" borderId="9" xfId="0" applyFill="1" applyBorder="1" applyAlignment="1">
      <alignment wrapText="1"/>
    </xf>
    <xf numFmtId="0" fontId="0" fillId="11" borderId="9" xfId="0" applyFill="1" applyBorder="1" applyAlignment="1">
      <alignment wrapText="1"/>
    </xf>
    <xf numFmtId="0" fontId="0" fillId="8" borderId="9" xfId="0" applyFill="1" applyBorder="1" applyAlignment="1">
      <alignment wrapText="1"/>
    </xf>
    <xf numFmtId="0" fontId="0" fillId="0" borderId="26" xfId="0" applyBorder="1" applyAlignment="1">
      <alignment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27" xfId="0" applyBorder="1" applyAlignment="1">
      <alignment horizontal="center" vertical="center"/>
    </xf>
    <xf numFmtId="0" fontId="10" fillId="0" borderId="11" xfId="0" applyFont="1" applyBorder="1" applyAlignment="1">
      <alignment horizontal="center" vertical="center"/>
    </xf>
    <xf numFmtId="0" fontId="8" fillId="0" borderId="29" xfId="0" applyFont="1" applyBorder="1" applyAlignment="1">
      <alignment wrapText="1"/>
    </xf>
    <xf numFmtId="0" fontId="0" fillId="0" borderId="30" xfId="0" applyBorder="1" applyAlignment="1">
      <alignment horizontal="center" vertical="center" wrapText="1"/>
    </xf>
    <xf numFmtId="0" fontId="0" fillId="0" borderId="30" xfId="0" applyBorder="1" applyAlignment="1">
      <alignment horizontal="center" vertical="center"/>
    </xf>
    <xf numFmtId="0" fontId="0" fillId="0" borderId="5" xfId="0" applyBorder="1" applyAlignment="1">
      <alignment horizontal="right" vertical="center"/>
    </xf>
    <xf numFmtId="0" fontId="0" fillId="2" borderId="5" xfId="0" applyFill="1" applyBorder="1" applyAlignment="1">
      <alignment horizontal="right" vertical="center"/>
    </xf>
    <xf numFmtId="3" fontId="0" fillId="0" borderId="5" xfId="0" applyNumberFormat="1" applyBorder="1" applyAlignment="1">
      <alignment horizontal="right" vertical="center"/>
    </xf>
    <xf numFmtId="0" fontId="0" fillId="0" borderId="5" xfId="0" applyFill="1" applyBorder="1" applyAlignment="1">
      <alignment horizontal="right" vertical="center"/>
    </xf>
    <xf numFmtId="0" fontId="13" fillId="0" borderId="0" xfId="0" applyFont="1" applyAlignment="1">
      <alignment horizontal="center" vertical="center"/>
    </xf>
    <xf numFmtId="49" fontId="0" fillId="0" borderId="0" xfId="0" applyNumberFormat="1" applyAlignment="1"/>
    <xf numFmtId="0" fontId="14" fillId="0" borderId="0" xfId="0" applyFont="1" applyAlignment="1">
      <alignment wrapText="1"/>
    </xf>
    <xf numFmtId="0" fontId="0" fillId="0" borderId="0" xfId="0" applyAlignment="1"/>
    <xf numFmtId="0" fontId="10" fillId="0" borderId="6" xfId="0" applyFont="1" applyBorder="1" applyAlignment="1">
      <alignment wrapText="1"/>
    </xf>
    <xf numFmtId="49" fontId="0" fillId="0" borderId="5" xfId="0" applyNumberFormat="1" applyBorder="1" applyAlignment="1">
      <alignment vertical="center"/>
    </xf>
    <xf numFmtId="0" fontId="3" fillId="2" borderId="16" xfId="0" applyFont="1" applyFill="1" applyBorder="1" applyAlignment="1">
      <alignment horizontal="left" wrapText="1"/>
    </xf>
    <xf numFmtId="0" fontId="3" fillId="2" borderId="17" xfId="0" applyFont="1" applyFill="1" applyBorder="1" applyAlignment="1">
      <alignment horizontal="left" wrapText="1"/>
    </xf>
    <xf numFmtId="0" fontId="0" fillId="0" borderId="0" xfId="0" applyAlignment="1">
      <alignment wrapText="1"/>
    </xf>
    <xf numFmtId="0" fontId="14" fillId="0" borderId="32" xfId="0" applyFont="1" applyBorder="1" applyAlignment="1">
      <alignment wrapText="1"/>
    </xf>
    <xf numFmtId="0" fontId="16" fillId="0" borderId="6" xfId="0" applyFont="1" applyBorder="1" applyAlignment="1">
      <alignment horizontal="left" vertical="center" wrapText="1"/>
    </xf>
    <xf numFmtId="0" fontId="4" fillId="6" borderId="5" xfId="0" applyFont="1" applyFill="1" applyBorder="1" applyAlignment="1">
      <alignment horizontal="left" vertical="center" wrapText="1"/>
    </xf>
    <xf numFmtId="0" fontId="0" fillId="0" borderId="0" xfId="0" applyAlignment="1">
      <alignment wrapText="1"/>
    </xf>
    <xf numFmtId="0" fontId="0" fillId="0" borderId="0" xfId="0" applyAlignment="1">
      <alignment wrapText="1"/>
    </xf>
    <xf numFmtId="49" fontId="15" fillId="0" borderId="0" xfId="0" applyNumberFormat="1" applyFont="1" applyFill="1" applyBorder="1" applyAlignment="1">
      <alignment wrapText="1"/>
    </xf>
    <xf numFmtId="49" fontId="15" fillId="0" borderId="0" xfId="0" applyNumberFormat="1" applyFont="1" applyAlignment="1">
      <alignment wrapText="1"/>
    </xf>
    <xf numFmtId="49" fontId="0" fillId="0" borderId="0" xfId="0" applyNumberFormat="1" applyAlignment="1">
      <alignment wrapText="1"/>
    </xf>
    <xf numFmtId="0" fontId="0" fillId="0" borderId="0" xfId="0" applyAlignment="1">
      <alignment wrapText="1"/>
    </xf>
    <xf numFmtId="0" fontId="11" fillId="0" borderId="14" xfId="0" applyFont="1" applyBorder="1" applyAlignment="1">
      <alignment horizontal="center" vertical="center"/>
    </xf>
    <xf numFmtId="0" fontId="0" fillId="0" borderId="14" xfId="0" applyBorder="1" applyAlignment="1">
      <alignment horizontal="center" vertical="center"/>
    </xf>
    <xf numFmtId="0" fontId="11" fillId="0" borderId="1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xf>
    <xf numFmtId="0" fontId="0" fillId="0" borderId="12" xfId="0" applyBorder="1" applyAlignment="1">
      <alignment horizontal="center" vertical="center"/>
    </xf>
    <xf numFmtId="0" fontId="11" fillId="0" borderId="25" xfId="0" applyFont="1" applyBorder="1" applyAlignment="1">
      <alignment horizontal="center" vertical="center" wrapText="1"/>
    </xf>
    <xf numFmtId="0" fontId="0" fillId="0" borderId="28" xfId="0"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49" fontId="0" fillId="0" borderId="5" xfId="0" applyNumberFormat="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14" fillId="0" borderId="29" xfId="0" applyFont="1"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49" fontId="10" fillId="0" borderId="6"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 fillId="8" borderId="29" xfId="0" applyFont="1" applyFill="1" applyBorder="1" applyAlignment="1">
      <alignment horizontal="left" vertical="top" wrapText="1"/>
    </xf>
    <xf numFmtId="0" fontId="0" fillId="8" borderId="30" xfId="0" applyFill="1" applyBorder="1" applyAlignment="1">
      <alignment horizontal="left" vertical="top"/>
    </xf>
    <xf numFmtId="0" fontId="0" fillId="8" borderId="31" xfId="0" applyFill="1" applyBorder="1" applyAlignment="1">
      <alignment horizontal="left" vertical="top"/>
    </xf>
  </cellXfs>
  <cellStyles count="3">
    <cellStyle name="Normální" xfId="0" builtinId="0"/>
    <cellStyle name="Normální 2" xfId="1" xr:uid="{F847AFBF-E057-46CB-9F29-930BA8B42BDE}"/>
    <cellStyle name="Špatně" xfId="2" builtinId="27"/>
  </cellStyles>
  <dxfs count="3">
    <dxf>
      <fill>
        <patternFill>
          <bgColor rgb="FFFFFF00"/>
        </patternFill>
      </fill>
    </dxf>
    <dxf>
      <font>
        <color rgb="FF006100"/>
      </font>
      <fill>
        <patternFill>
          <bgColor rgb="FFC6EFCE"/>
        </patternFill>
      </fill>
    </dxf>
    <dxf>
      <font>
        <color rgb="FFC00000"/>
      </font>
      <fill>
        <patternFill>
          <fgColor auto="1"/>
          <bgColor theme="5" tint="0.79998168889431442"/>
        </patternFill>
      </fill>
    </dxf>
  </dxfs>
  <tableStyles count="0" defaultTableStyle="TableStyleMedium2" defaultPivotStyle="PivotStyleLight16"/>
  <colors>
    <mruColors>
      <color rgb="FFF879FB"/>
      <color rgb="FF0096E0"/>
      <color rgb="FF75D1FF"/>
      <color rgb="FF004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5E9CB-AC42-45D1-9E2D-0E18516BD93A}">
  <dimension ref="A1:E159"/>
  <sheetViews>
    <sheetView topLeftCell="A17" zoomScale="145" zoomScaleNormal="145" zoomScaleSheetLayoutView="130" workbookViewId="0">
      <selection activeCell="C22" sqref="C22"/>
    </sheetView>
  </sheetViews>
  <sheetFormatPr defaultColWidth="9.1796875" defaultRowHeight="14.5" x14ac:dyDescent="0.35"/>
  <cols>
    <col min="1" max="1" width="9.1796875" style="3"/>
    <col min="2" max="2" width="55.26953125" style="2" customWidth="1"/>
    <col min="3" max="3" width="53.7265625" style="2" customWidth="1"/>
    <col min="4" max="4" width="18.453125" style="2" customWidth="1"/>
    <col min="5" max="5" width="41.81640625" style="2" customWidth="1"/>
    <col min="6" max="16384" width="9.1796875" style="1"/>
  </cols>
  <sheetData>
    <row r="1" spans="1:5" ht="24" customHeight="1" x14ac:dyDescent="0.35">
      <c r="A1" s="21"/>
      <c r="B1" s="22" t="s">
        <v>0</v>
      </c>
      <c r="C1" s="22" t="s">
        <v>1</v>
      </c>
      <c r="D1" s="22" t="s">
        <v>2</v>
      </c>
      <c r="E1" s="23" t="s">
        <v>3</v>
      </c>
    </row>
    <row r="2" spans="1:5" ht="39" customHeight="1" thickBot="1" x14ac:dyDescent="0.4">
      <c r="A2" s="24"/>
      <c r="B2" s="25" t="s">
        <v>4</v>
      </c>
      <c r="C2" s="25" t="s">
        <v>5</v>
      </c>
      <c r="D2" s="25" t="s">
        <v>6</v>
      </c>
      <c r="E2" s="26" t="s">
        <v>7</v>
      </c>
    </row>
    <row r="3" spans="1:5" ht="21" customHeight="1" thickBot="1" x14ac:dyDescent="0.4">
      <c r="A3" s="18">
        <v>1</v>
      </c>
      <c r="B3" s="44" t="s">
        <v>8</v>
      </c>
      <c r="C3" s="19"/>
      <c r="D3" s="19"/>
      <c r="E3" s="20"/>
    </row>
    <row r="4" spans="1:5" ht="105.75" customHeight="1" x14ac:dyDescent="0.35">
      <c r="A4" s="40">
        <f>A3+0.001</f>
        <v>1.0009999999999999</v>
      </c>
      <c r="B4" s="31" t="s">
        <v>9</v>
      </c>
      <c r="C4" s="31" t="s">
        <v>10</v>
      </c>
      <c r="D4" s="10"/>
      <c r="E4" s="11"/>
    </row>
    <row r="5" spans="1:5" ht="69" x14ac:dyDescent="0.35">
      <c r="A5" s="41">
        <f t="shared" ref="A5:A81" si="0">A4+0.001</f>
        <v>1.0019999999999998</v>
      </c>
      <c r="B5" s="32" t="s">
        <v>11</v>
      </c>
      <c r="C5" s="32" t="s">
        <v>290</v>
      </c>
      <c r="D5" s="4"/>
      <c r="E5" s="6"/>
    </row>
    <row r="6" spans="1:5" ht="27.75" customHeight="1" x14ac:dyDescent="0.35">
      <c r="A6" s="41">
        <f t="shared" si="0"/>
        <v>1.0029999999999997</v>
      </c>
      <c r="B6" s="32" t="s">
        <v>12</v>
      </c>
      <c r="C6" s="32"/>
      <c r="D6" s="4"/>
      <c r="E6" s="6"/>
    </row>
    <row r="7" spans="1:5" ht="28.5" customHeight="1" x14ac:dyDescent="0.35">
      <c r="A7" s="41">
        <f t="shared" si="0"/>
        <v>1.0039999999999996</v>
      </c>
      <c r="B7" s="32" t="s">
        <v>13</v>
      </c>
      <c r="C7" s="32"/>
      <c r="D7" s="4"/>
      <c r="E7" s="6"/>
    </row>
    <row r="8" spans="1:5" ht="184" x14ac:dyDescent="0.35">
      <c r="A8" s="41">
        <f t="shared" si="0"/>
        <v>1.0049999999999994</v>
      </c>
      <c r="B8" s="32" t="s">
        <v>273</v>
      </c>
      <c r="C8" s="32" t="s">
        <v>159</v>
      </c>
      <c r="D8" s="4"/>
      <c r="E8" s="6"/>
    </row>
    <row r="9" spans="1:5" x14ac:dyDescent="0.35">
      <c r="A9" s="41">
        <f t="shared" si="0"/>
        <v>1.0059999999999993</v>
      </c>
      <c r="B9" s="33" t="s">
        <v>23</v>
      </c>
      <c r="C9" s="33" t="s">
        <v>128</v>
      </c>
      <c r="D9" s="4"/>
      <c r="E9" s="6"/>
    </row>
    <row r="10" spans="1:5" ht="130.5" customHeight="1" x14ac:dyDescent="0.35">
      <c r="A10" s="41">
        <f t="shared" si="0"/>
        <v>1.0069999999999992</v>
      </c>
      <c r="B10" s="32" t="s">
        <v>14</v>
      </c>
      <c r="C10" s="32" t="s">
        <v>15</v>
      </c>
      <c r="D10" s="4"/>
      <c r="E10" s="6"/>
    </row>
    <row r="11" spans="1:5" ht="135" customHeight="1" x14ac:dyDescent="0.35">
      <c r="A11" s="41">
        <f t="shared" si="0"/>
        <v>1.0079999999999991</v>
      </c>
      <c r="B11" s="32" t="s">
        <v>16</v>
      </c>
      <c r="C11" s="32" t="s">
        <v>17</v>
      </c>
      <c r="D11" s="4"/>
      <c r="E11" s="6"/>
    </row>
    <row r="12" spans="1:5" ht="53.5" customHeight="1" x14ac:dyDescent="0.35">
      <c r="A12" s="41">
        <f t="shared" si="0"/>
        <v>1.008999999999999</v>
      </c>
      <c r="B12" s="33" t="s">
        <v>18</v>
      </c>
      <c r="C12" s="33" t="s">
        <v>19</v>
      </c>
      <c r="D12" s="4"/>
      <c r="E12" s="6"/>
    </row>
    <row r="13" spans="1:5" ht="23" x14ac:dyDescent="0.35">
      <c r="A13" s="41">
        <f t="shared" si="0"/>
        <v>1.0099999999999989</v>
      </c>
      <c r="B13" s="32" t="s">
        <v>242</v>
      </c>
      <c r="C13" s="32" t="s">
        <v>241</v>
      </c>
      <c r="D13" s="4"/>
      <c r="E13" s="6"/>
    </row>
    <row r="14" spans="1:5" ht="46" x14ac:dyDescent="0.35">
      <c r="A14" s="41">
        <f t="shared" si="0"/>
        <v>1.0109999999999988</v>
      </c>
      <c r="B14" s="32" t="s">
        <v>243</v>
      </c>
      <c r="C14" s="32" t="s">
        <v>20</v>
      </c>
      <c r="D14" s="4"/>
      <c r="E14" s="6"/>
    </row>
    <row r="15" spans="1:5" ht="126.5" x14ac:dyDescent="0.35">
      <c r="A15" s="41">
        <f t="shared" si="0"/>
        <v>1.0119999999999987</v>
      </c>
      <c r="B15" s="32" t="s">
        <v>21</v>
      </c>
      <c r="C15" s="32" t="s">
        <v>244</v>
      </c>
      <c r="D15" s="4"/>
      <c r="E15" s="6"/>
    </row>
    <row r="16" spans="1:5" ht="165.75" customHeight="1" x14ac:dyDescent="0.35">
      <c r="A16" s="41">
        <f t="shared" si="0"/>
        <v>1.0129999999999986</v>
      </c>
      <c r="B16" s="32" t="s">
        <v>22</v>
      </c>
      <c r="C16" s="32" t="s">
        <v>291</v>
      </c>
      <c r="D16" s="4"/>
      <c r="E16" s="6"/>
    </row>
    <row r="17" spans="1:5" ht="84.75" customHeight="1" x14ac:dyDescent="0.35">
      <c r="A17" s="41">
        <f t="shared" si="0"/>
        <v>1.0139999999999985</v>
      </c>
      <c r="B17" s="32" t="s">
        <v>24</v>
      </c>
      <c r="C17" s="32" t="s">
        <v>25</v>
      </c>
      <c r="D17" s="4"/>
      <c r="E17" s="6"/>
    </row>
    <row r="18" spans="1:5" s="99" customFormat="1" ht="75" customHeight="1" x14ac:dyDescent="0.35">
      <c r="A18" s="41">
        <f t="shared" si="0"/>
        <v>1.0149999999999983</v>
      </c>
      <c r="B18" s="32" t="s">
        <v>334</v>
      </c>
      <c r="C18" s="32" t="s">
        <v>335</v>
      </c>
      <c r="D18" s="4"/>
      <c r="E18" s="6"/>
    </row>
    <row r="19" spans="1:5" ht="51" customHeight="1" x14ac:dyDescent="0.35">
      <c r="A19" s="41">
        <f t="shared" si="0"/>
        <v>1.0159999999999982</v>
      </c>
      <c r="B19" s="32" t="s">
        <v>292</v>
      </c>
      <c r="C19" s="32" t="s">
        <v>336</v>
      </c>
      <c r="D19" s="4"/>
      <c r="E19" s="6"/>
    </row>
    <row r="20" spans="1:5" ht="50.25" customHeight="1" x14ac:dyDescent="0.35">
      <c r="A20" s="41">
        <f t="shared" si="0"/>
        <v>1.0169999999999981</v>
      </c>
      <c r="B20" s="32" t="s">
        <v>26</v>
      </c>
      <c r="C20" s="32" t="s">
        <v>129</v>
      </c>
      <c r="D20" s="4"/>
      <c r="E20" s="6"/>
    </row>
    <row r="21" spans="1:5" ht="23" x14ac:dyDescent="0.35">
      <c r="A21" s="41">
        <f t="shared" si="0"/>
        <v>1.017999999999998</v>
      </c>
      <c r="B21" s="32" t="s">
        <v>245</v>
      </c>
      <c r="C21" s="32" t="s">
        <v>27</v>
      </c>
      <c r="D21" s="4"/>
      <c r="E21" s="6"/>
    </row>
    <row r="22" spans="1:5" ht="34.5" x14ac:dyDescent="0.35">
      <c r="A22" s="41">
        <f t="shared" si="0"/>
        <v>1.0189999999999979</v>
      </c>
      <c r="B22" s="32" t="s">
        <v>28</v>
      </c>
      <c r="C22" s="32" t="s">
        <v>29</v>
      </c>
      <c r="D22" s="4"/>
      <c r="E22" s="6"/>
    </row>
    <row r="23" spans="1:5" ht="23" x14ac:dyDescent="0.35">
      <c r="A23" s="41">
        <f t="shared" si="0"/>
        <v>1.0199999999999978</v>
      </c>
      <c r="B23" s="32" t="s">
        <v>30</v>
      </c>
      <c r="C23" s="32" t="s">
        <v>27</v>
      </c>
      <c r="D23" s="4"/>
      <c r="E23" s="6"/>
    </row>
    <row r="24" spans="1:5" x14ac:dyDescent="0.35">
      <c r="A24" s="41">
        <f t="shared" si="0"/>
        <v>1.0209999999999977</v>
      </c>
      <c r="B24" s="33" t="s">
        <v>31</v>
      </c>
      <c r="C24" s="33"/>
      <c r="D24" s="4"/>
      <c r="E24" s="6"/>
    </row>
    <row r="25" spans="1:5" ht="212.25" customHeight="1" x14ac:dyDescent="0.35">
      <c r="A25" s="41">
        <f t="shared" si="0"/>
        <v>1.0219999999999976</v>
      </c>
      <c r="B25" s="33" t="s">
        <v>32</v>
      </c>
      <c r="C25" s="33" t="s">
        <v>293</v>
      </c>
      <c r="D25" s="4"/>
      <c r="E25" s="6"/>
    </row>
    <row r="26" spans="1:5" ht="130.5" customHeight="1" x14ac:dyDescent="0.35">
      <c r="A26" s="41">
        <f t="shared" si="0"/>
        <v>1.0229999999999975</v>
      </c>
      <c r="B26" s="32" t="s">
        <v>295</v>
      </c>
      <c r="C26" s="32" t="s">
        <v>294</v>
      </c>
      <c r="D26" s="4"/>
      <c r="E26" s="6"/>
    </row>
    <row r="27" spans="1:5" ht="60" customHeight="1" x14ac:dyDescent="0.35">
      <c r="A27" s="41">
        <f t="shared" si="0"/>
        <v>1.0239999999999974</v>
      </c>
      <c r="B27" s="32" t="s">
        <v>317</v>
      </c>
      <c r="C27" s="32" t="s">
        <v>246</v>
      </c>
      <c r="D27" s="4"/>
      <c r="E27" s="6"/>
    </row>
    <row r="28" spans="1:5" ht="47.25" customHeight="1" x14ac:dyDescent="0.35">
      <c r="A28" s="41">
        <f t="shared" si="0"/>
        <v>1.0249999999999972</v>
      </c>
      <c r="B28" s="32" t="s">
        <v>296</v>
      </c>
      <c r="C28" s="32" t="s">
        <v>297</v>
      </c>
      <c r="D28" s="4"/>
      <c r="E28" s="6"/>
    </row>
    <row r="29" spans="1:5" ht="46" x14ac:dyDescent="0.35">
      <c r="A29" s="41">
        <f t="shared" si="0"/>
        <v>1.0259999999999971</v>
      </c>
      <c r="B29" s="32" t="s">
        <v>33</v>
      </c>
      <c r="C29" s="32" t="s">
        <v>34</v>
      </c>
      <c r="D29" s="4"/>
      <c r="E29" s="6"/>
    </row>
    <row r="30" spans="1:5" ht="49.5" customHeight="1" x14ac:dyDescent="0.35">
      <c r="A30" s="41">
        <f t="shared" si="0"/>
        <v>1.026999999999997</v>
      </c>
      <c r="B30" s="33" t="s">
        <v>35</v>
      </c>
      <c r="C30" s="33" t="s">
        <v>36</v>
      </c>
      <c r="D30" s="4"/>
      <c r="E30" s="6"/>
    </row>
    <row r="31" spans="1:5" ht="97.5" customHeight="1" x14ac:dyDescent="0.35">
      <c r="A31" s="41">
        <f t="shared" si="0"/>
        <v>1.0279999999999969</v>
      </c>
      <c r="B31" s="32" t="s">
        <v>37</v>
      </c>
      <c r="C31" s="34" t="s">
        <v>38</v>
      </c>
      <c r="D31" s="4"/>
      <c r="E31" s="6"/>
    </row>
    <row r="32" spans="1:5" ht="87" customHeight="1" x14ac:dyDescent="0.35">
      <c r="A32" s="41">
        <f t="shared" si="0"/>
        <v>1.0289999999999968</v>
      </c>
      <c r="B32" s="32" t="s">
        <v>131</v>
      </c>
      <c r="C32" s="34" t="s">
        <v>130</v>
      </c>
      <c r="D32" s="4"/>
      <c r="E32" s="6"/>
    </row>
    <row r="33" spans="1:5" s="104" customFormat="1" ht="23" x14ac:dyDescent="0.35">
      <c r="A33" s="41">
        <f t="shared" si="0"/>
        <v>1.0299999999999967</v>
      </c>
      <c r="B33" s="32" t="s">
        <v>329</v>
      </c>
      <c r="C33" s="34" t="s">
        <v>328</v>
      </c>
      <c r="D33" s="4"/>
      <c r="E33" s="6"/>
    </row>
    <row r="34" spans="1:5" ht="94.5" customHeight="1" x14ac:dyDescent="0.35">
      <c r="A34" s="41">
        <f t="shared" si="0"/>
        <v>1.0309999999999966</v>
      </c>
      <c r="B34" s="32" t="s">
        <v>39</v>
      </c>
      <c r="C34" s="34" t="s">
        <v>298</v>
      </c>
      <c r="D34" s="4"/>
      <c r="E34" s="6"/>
    </row>
    <row r="35" spans="1:5" ht="34.5" x14ac:dyDescent="0.35">
      <c r="A35" s="41">
        <f t="shared" si="0"/>
        <v>1.0319999999999965</v>
      </c>
      <c r="B35" s="32" t="s">
        <v>40</v>
      </c>
      <c r="C35" s="34"/>
      <c r="D35" s="4"/>
      <c r="E35" s="6"/>
    </row>
    <row r="36" spans="1:5" ht="57.5" x14ac:dyDescent="0.35">
      <c r="A36" s="41">
        <f t="shared" si="0"/>
        <v>1.0329999999999964</v>
      </c>
      <c r="B36" s="32" t="s">
        <v>132</v>
      </c>
      <c r="C36" s="34" t="s">
        <v>247</v>
      </c>
      <c r="D36" s="4"/>
      <c r="E36" s="6"/>
    </row>
    <row r="37" spans="1:5" ht="43.5" customHeight="1" x14ac:dyDescent="0.35">
      <c r="A37" s="41">
        <f t="shared" si="0"/>
        <v>1.0339999999999963</v>
      </c>
      <c r="B37" s="32" t="s">
        <v>41</v>
      </c>
      <c r="C37" s="34" t="s">
        <v>42</v>
      </c>
      <c r="D37" s="4"/>
      <c r="E37" s="6"/>
    </row>
    <row r="38" spans="1:5" ht="37" customHeight="1" x14ac:dyDescent="0.35">
      <c r="A38" s="41">
        <f t="shared" si="0"/>
        <v>1.0349999999999961</v>
      </c>
      <c r="B38" s="32" t="s">
        <v>43</v>
      </c>
      <c r="C38" s="32" t="s">
        <v>44</v>
      </c>
      <c r="D38" s="4"/>
      <c r="E38" s="6"/>
    </row>
    <row r="39" spans="1:5" ht="208.5" customHeight="1" x14ac:dyDescent="0.35">
      <c r="A39" s="41">
        <f t="shared" si="0"/>
        <v>1.035999999999996</v>
      </c>
      <c r="B39" s="32" t="s">
        <v>45</v>
      </c>
      <c r="C39" s="32" t="s">
        <v>156</v>
      </c>
      <c r="D39" s="4"/>
      <c r="E39" s="6"/>
    </row>
    <row r="40" spans="1:5" ht="95.5" customHeight="1" x14ac:dyDescent="0.35">
      <c r="A40" s="41">
        <f t="shared" si="0"/>
        <v>1.0369999999999959</v>
      </c>
      <c r="B40" s="32" t="s">
        <v>46</v>
      </c>
      <c r="C40" s="32" t="s">
        <v>47</v>
      </c>
      <c r="D40" s="4"/>
      <c r="E40" s="6"/>
    </row>
    <row r="41" spans="1:5" ht="46" x14ac:dyDescent="0.35">
      <c r="A41" s="41">
        <f t="shared" si="0"/>
        <v>1.0379999999999958</v>
      </c>
      <c r="B41" s="32" t="s">
        <v>48</v>
      </c>
      <c r="C41" s="32" t="s">
        <v>49</v>
      </c>
      <c r="D41" s="4"/>
      <c r="E41" s="6"/>
    </row>
    <row r="42" spans="1:5" ht="51" customHeight="1" x14ac:dyDescent="0.35">
      <c r="A42" s="41">
        <f t="shared" si="0"/>
        <v>1.0389999999999957</v>
      </c>
      <c r="B42" s="32" t="s">
        <v>299</v>
      </c>
      <c r="C42" s="32"/>
      <c r="D42" s="4"/>
      <c r="E42" s="6"/>
    </row>
    <row r="43" spans="1:5" ht="60" customHeight="1" x14ac:dyDescent="0.35">
      <c r="A43" s="41">
        <f t="shared" si="0"/>
        <v>1.0399999999999956</v>
      </c>
      <c r="B43" s="32" t="s">
        <v>50</v>
      </c>
      <c r="C43" s="32" t="s">
        <v>51</v>
      </c>
      <c r="D43" s="4"/>
      <c r="E43" s="6"/>
    </row>
    <row r="44" spans="1:5" ht="77.5" customHeight="1" x14ac:dyDescent="0.35">
      <c r="A44" s="41">
        <f t="shared" si="0"/>
        <v>1.0409999999999955</v>
      </c>
      <c r="B44" s="32" t="s">
        <v>52</v>
      </c>
      <c r="C44" s="32" t="s">
        <v>53</v>
      </c>
      <c r="D44" s="4"/>
      <c r="E44" s="6"/>
    </row>
    <row r="45" spans="1:5" ht="67.5" customHeight="1" x14ac:dyDescent="0.35">
      <c r="A45" s="41">
        <f t="shared" si="0"/>
        <v>1.0419999999999954</v>
      </c>
      <c r="B45" s="32" t="s">
        <v>54</v>
      </c>
      <c r="C45" s="32" t="s">
        <v>55</v>
      </c>
      <c r="D45" s="4"/>
      <c r="E45" s="6"/>
    </row>
    <row r="46" spans="1:5" ht="23" x14ac:dyDescent="0.35">
      <c r="A46" s="41">
        <f t="shared" si="0"/>
        <v>1.0429999999999953</v>
      </c>
      <c r="B46" s="32" t="s">
        <v>56</v>
      </c>
      <c r="C46" s="32"/>
      <c r="D46" s="4"/>
      <c r="E46" s="6"/>
    </row>
    <row r="47" spans="1:5" ht="34.5" x14ac:dyDescent="0.35">
      <c r="A47" s="41">
        <f t="shared" si="0"/>
        <v>1.0439999999999952</v>
      </c>
      <c r="B47" s="32" t="s">
        <v>57</v>
      </c>
      <c r="C47" s="32" t="s">
        <v>58</v>
      </c>
      <c r="D47" s="4"/>
      <c r="E47" s="6"/>
    </row>
    <row r="48" spans="1:5" ht="226.5" customHeight="1" x14ac:dyDescent="0.35">
      <c r="A48" s="41">
        <f t="shared" si="0"/>
        <v>1.044999999999995</v>
      </c>
      <c r="B48" s="32" t="s">
        <v>160</v>
      </c>
      <c r="C48" s="32" t="s">
        <v>300</v>
      </c>
      <c r="D48" s="4"/>
      <c r="E48" s="6"/>
    </row>
    <row r="49" spans="1:5" ht="49.5" customHeight="1" x14ac:dyDescent="0.35">
      <c r="A49" s="41">
        <f t="shared" si="0"/>
        <v>1.0459999999999949</v>
      </c>
      <c r="B49" s="32" t="s">
        <v>133</v>
      </c>
      <c r="C49" s="32"/>
      <c r="D49" s="4"/>
      <c r="E49" s="6"/>
    </row>
    <row r="50" spans="1:5" ht="30.65" customHeight="1" x14ac:dyDescent="0.35">
      <c r="A50" s="41">
        <f t="shared" si="0"/>
        <v>1.0469999999999948</v>
      </c>
      <c r="B50" s="32" t="s">
        <v>60</v>
      </c>
      <c r="C50" s="32" t="s">
        <v>61</v>
      </c>
      <c r="D50" s="4"/>
      <c r="E50" s="6"/>
    </row>
    <row r="51" spans="1:5" ht="97.5" customHeight="1" x14ac:dyDescent="0.35">
      <c r="A51" s="41">
        <f t="shared" si="0"/>
        <v>1.0479999999999947</v>
      </c>
      <c r="B51" s="32" t="s">
        <v>301</v>
      </c>
      <c r="C51" s="32" t="s">
        <v>134</v>
      </c>
      <c r="D51" s="4"/>
      <c r="E51" s="6"/>
    </row>
    <row r="52" spans="1:5" ht="194.15" customHeight="1" x14ac:dyDescent="0.35">
      <c r="A52" s="41">
        <f t="shared" si="0"/>
        <v>1.0489999999999946</v>
      </c>
      <c r="B52" s="32" t="s">
        <v>62</v>
      </c>
      <c r="C52" s="32" t="s">
        <v>154</v>
      </c>
      <c r="D52" s="4"/>
      <c r="E52" s="6"/>
    </row>
    <row r="53" spans="1:5" ht="185.15" customHeight="1" x14ac:dyDescent="0.35">
      <c r="A53" s="41">
        <f t="shared" si="0"/>
        <v>1.0499999999999945</v>
      </c>
      <c r="B53" s="32" t="s">
        <v>63</v>
      </c>
      <c r="C53" s="32" t="s">
        <v>155</v>
      </c>
      <c r="D53" s="4"/>
      <c r="E53" s="6"/>
    </row>
    <row r="54" spans="1:5" ht="262" customHeight="1" x14ac:dyDescent="0.35">
      <c r="A54" s="41">
        <f t="shared" si="0"/>
        <v>1.0509999999999944</v>
      </c>
      <c r="B54" s="32" t="s">
        <v>304</v>
      </c>
      <c r="C54" s="32" t="s">
        <v>135</v>
      </c>
      <c r="D54" s="4"/>
      <c r="E54" s="6"/>
    </row>
    <row r="55" spans="1:5" ht="263.5" customHeight="1" x14ac:dyDescent="0.35">
      <c r="A55" s="41">
        <f t="shared" si="0"/>
        <v>1.0519999999999943</v>
      </c>
      <c r="B55" s="32" t="s">
        <v>302</v>
      </c>
      <c r="C55" s="32" t="s">
        <v>136</v>
      </c>
      <c r="D55" s="4"/>
      <c r="E55" s="6"/>
    </row>
    <row r="56" spans="1:5" ht="266.14999999999998" customHeight="1" x14ac:dyDescent="0.35">
      <c r="A56" s="41">
        <f t="shared" si="0"/>
        <v>1.0529999999999942</v>
      </c>
      <c r="B56" s="32" t="s">
        <v>303</v>
      </c>
      <c r="C56" s="32" t="s">
        <v>137</v>
      </c>
      <c r="D56" s="4"/>
      <c r="E56" s="6"/>
    </row>
    <row r="57" spans="1:5" ht="132.75" customHeight="1" x14ac:dyDescent="0.35">
      <c r="A57" s="41">
        <f t="shared" si="0"/>
        <v>1.0539999999999941</v>
      </c>
      <c r="B57" s="32" t="s">
        <v>305</v>
      </c>
      <c r="C57" s="32" t="s">
        <v>64</v>
      </c>
      <c r="D57" s="4"/>
      <c r="E57" s="6"/>
    </row>
    <row r="58" spans="1:5" ht="55" customHeight="1" x14ac:dyDescent="0.35">
      <c r="A58" s="41">
        <f t="shared" si="0"/>
        <v>1.0549999999999939</v>
      </c>
      <c r="B58" s="32" t="s">
        <v>275</v>
      </c>
      <c r="C58" s="43" t="s">
        <v>168</v>
      </c>
      <c r="D58" s="4"/>
      <c r="E58" s="6"/>
    </row>
    <row r="59" spans="1:5" ht="225" customHeight="1" x14ac:dyDescent="0.35">
      <c r="A59" s="41">
        <f t="shared" si="0"/>
        <v>1.0559999999999938</v>
      </c>
      <c r="B59" s="32" t="s">
        <v>195</v>
      </c>
      <c r="C59" s="32" t="s">
        <v>194</v>
      </c>
      <c r="D59" s="4"/>
      <c r="E59" s="6"/>
    </row>
    <row r="60" spans="1:5" ht="219" customHeight="1" x14ac:dyDescent="0.35">
      <c r="A60" s="41">
        <f t="shared" si="0"/>
        <v>1.0569999999999937</v>
      </c>
      <c r="B60" s="32" t="s">
        <v>196</v>
      </c>
      <c r="C60" s="32" t="s">
        <v>194</v>
      </c>
      <c r="D60" s="4"/>
      <c r="E60" s="6"/>
    </row>
    <row r="61" spans="1:5" ht="219.75" customHeight="1" x14ac:dyDescent="0.35">
      <c r="A61" s="41">
        <f t="shared" si="0"/>
        <v>1.0579999999999936</v>
      </c>
      <c r="B61" s="32" t="s">
        <v>197</v>
      </c>
      <c r="C61" s="32" t="s">
        <v>194</v>
      </c>
      <c r="D61" s="4"/>
      <c r="E61" s="6"/>
    </row>
    <row r="62" spans="1:5" ht="36" customHeight="1" x14ac:dyDescent="0.35">
      <c r="A62" s="41">
        <f t="shared" si="0"/>
        <v>1.0589999999999935</v>
      </c>
      <c r="B62" s="32" t="s">
        <v>181</v>
      </c>
      <c r="C62" s="32" t="s">
        <v>182</v>
      </c>
      <c r="D62" s="4"/>
      <c r="E62" s="6"/>
    </row>
    <row r="63" spans="1:5" ht="62.5" customHeight="1" x14ac:dyDescent="0.35">
      <c r="A63" s="41">
        <f t="shared" si="0"/>
        <v>1.0599999999999934</v>
      </c>
      <c r="B63" s="32" t="s">
        <v>248</v>
      </c>
      <c r="C63" s="32" t="s">
        <v>183</v>
      </c>
      <c r="D63" s="4"/>
      <c r="E63" s="6"/>
    </row>
    <row r="64" spans="1:5" ht="107.25" customHeight="1" x14ac:dyDescent="0.35">
      <c r="A64" s="41">
        <f t="shared" si="0"/>
        <v>1.0609999999999933</v>
      </c>
      <c r="B64" s="32" t="s">
        <v>282</v>
      </c>
      <c r="C64" s="32" t="s">
        <v>316</v>
      </c>
      <c r="D64" s="4"/>
      <c r="E64" s="6"/>
    </row>
    <row r="65" spans="1:5" ht="120.65" customHeight="1" x14ac:dyDescent="0.35">
      <c r="A65" s="41">
        <f t="shared" si="0"/>
        <v>1.0619999999999932</v>
      </c>
      <c r="B65" s="48" t="s">
        <v>198</v>
      </c>
      <c r="C65" s="36" t="s">
        <v>199</v>
      </c>
      <c r="D65" s="4"/>
      <c r="E65" s="6"/>
    </row>
    <row r="66" spans="1:5" ht="57.5" x14ac:dyDescent="0.35">
      <c r="A66" s="41">
        <f t="shared" si="0"/>
        <v>1.0629999999999931</v>
      </c>
      <c r="B66" s="32" t="s">
        <v>166</v>
      </c>
      <c r="C66" s="32" t="s">
        <v>59</v>
      </c>
      <c r="D66" s="4"/>
      <c r="E66" s="6"/>
    </row>
    <row r="67" spans="1:5" s="103" customFormat="1" ht="49.5" customHeight="1" x14ac:dyDescent="0.35">
      <c r="A67" s="41">
        <f t="shared" si="0"/>
        <v>1.063999999999993</v>
      </c>
      <c r="B67" s="48" t="s">
        <v>319</v>
      </c>
      <c r="C67" s="36" t="s">
        <v>327</v>
      </c>
      <c r="D67" s="4"/>
      <c r="E67" s="6"/>
    </row>
    <row r="68" spans="1:5" ht="57.5" x14ac:dyDescent="0.35">
      <c r="A68" s="41">
        <f t="shared" si="0"/>
        <v>1.0649999999999928</v>
      </c>
      <c r="B68" s="32" t="s">
        <v>283</v>
      </c>
      <c r="C68" s="32" t="s">
        <v>284</v>
      </c>
      <c r="D68" s="4"/>
      <c r="E68" s="6"/>
    </row>
    <row r="69" spans="1:5" ht="174.65" customHeight="1" x14ac:dyDescent="0.35">
      <c r="A69" s="41">
        <f t="shared" si="0"/>
        <v>1.0659999999999927</v>
      </c>
      <c r="B69" s="32" t="s">
        <v>180</v>
      </c>
      <c r="C69" s="32" t="s">
        <v>192</v>
      </c>
      <c r="D69" s="4"/>
      <c r="E69" s="6"/>
    </row>
    <row r="70" spans="1:5" ht="99.75" customHeight="1" x14ac:dyDescent="0.35">
      <c r="A70" s="41">
        <f t="shared" si="0"/>
        <v>1.0669999999999926</v>
      </c>
      <c r="B70" s="32" t="s">
        <v>138</v>
      </c>
      <c r="C70" s="32" t="s">
        <v>318</v>
      </c>
      <c r="D70" s="4"/>
      <c r="E70" s="6"/>
    </row>
    <row r="71" spans="1:5" ht="72" customHeight="1" x14ac:dyDescent="0.35">
      <c r="A71" s="41">
        <f t="shared" si="0"/>
        <v>1.0679999999999925</v>
      </c>
      <c r="B71" s="32" t="s">
        <v>139</v>
      </c>
      <c r="C71" s="32" t="s">
        <v>65</v>
      </c>
      <c r="D71" s="4"/>
      <c r="E71" s="6"/>
    </row>
    <row r="72" spans="1:5" ht="46.5" customHeight="1" x14ac:dyDescent="0.35">
      <c r="A72" s="41">
        <f t="shared" si="0"/>
        <v>1.0689999999999924</v>
      </c>
      <c r="B72" s="32" t="s">
        <v>66</v>
      </c>
      <c r="C72" s="32" t="s">
        <v>67</v>
      </c>
      <c r="D72" s="4"/>
      <c r="E72" s="6"/>
    </row>
    <row r="73" spans="1:5" ht="54.65" customHeight="1" x14ac:dyDescent="0.35">
      <c r="A73" s="41">
        <f t="shared" si="0"/>
        <v>1.0699999999999923</v>
      </c>
      <c r="B73" s="32" t="s">
        <v>68</v>
      </c>
      <c r="C73" s="32" t="s">
        <v>27</v>
      </c>
      <c r="D73" s="4"/>
      <c r="E73" s="6"/>
    </row>
    <row r="74" spans="1:5" ht="49.5" customHeight="1" x14ac:dyDescent="0.35">
      <c r="A74" s="41">
        <f t="shared" si="0"/>
        <v>1.0709999999999922</v>
      </c>
      <c r="B74" s="32" t="s">
        <v>127</v>
      </c>
      <c r="C74" s="32" t="s">
        <v>69</v>
      </c>
      <c r="D74" s="4"/>
      <c r="E74" s="6"/>
    </row>
    <row r="75" spans="1:5" ht="34.5" x14ac:dyDescent="0.35">
      <c r="A75" s="41">
        <f t="shared" si="0"/>
        <v>1.0719999999999921</v>
      </c>
      <c r="B75" s="32" t="s">
        <v>249</v>
      </c>
      <c r="C75" s="32"/>
      <c r="D75" s="4"/>
      <c r="E75" s="6"/>
    </row>
    <row r="76" spans="1:5" ht="42" customHeight="1" x14ac:dyDescent="0.35">
      <c r="A76" s="41">
        <f t="shared" si="0"/>
        <v>1.072999999999992</v>
      </c>
      <c r="B76" s="32" t="s">
        <v>140</v>
      </c>
      <c r="C76" s="32" t="s">
        <v>70</v>
      </c>
      <c r="D76" s="4"/>
      <c r="E76" s="6"/>
    </row>
    <row r="77" spans="1:5" ht="108" customHeight="1" x14ac:dyDescent="0.35">
      <c r="A77" s="41">
        <f t="shared" si="0"/>
        <v>1.0739999999999919</v>
      </c>
      <c r="B77" s="32" t="s">
        <v>287</v>
      </c>
      <c r="C77" s="32" t="s">
        <v>122</v>
      </c>
      <c r="D77" s="4"/>
      <c r="E77" s="6"/>
    </row>
    <row r="78" spans="1:5" ht="326.25" customHeight="1" x14ac:dyDescent="0.35">
      <c r="A78" s="41">
        <f t="shared" si="0"/>
        <v>1.0749999999999917</v>
      </c>
      <c r="B78" s="45" t="s">
        <v>288</v>
      </c>
      <c r="C78" s="32" t="s">
        <v>167</v>
      </c>
      <c r="D78" s="4"/>
      <c r="E78" s="6"/>
    </row>
    <row r="79" spans="1:5" ht="115" customHeight="1" x14ac:dyDescent="0.35">
      <c r="A79" s="41">
        <f t="shared" si="0"/>
        <v>1.0759999999999916</v>
      </c>
      <c r="B79" s="32" t="s">
        <v>71</v>
      </c>
      <c r="C79" s="32" t="s">
        <v>72</v>
      </c>
      <c r="D79" s="4"/>
      <c r="E79" s="6"/>
    </row>
    <row r="80" spans="1:5" ht="63.75" customHeight="1" x14ac:dyDescent="0.35">
      <c r="A80" s="41">
        <f t="shared" si="0"/>
        <v>1.0769999999999915</v>
      </c>
      <c r="B80" s="32" t="s">
        <v>73</v>
      </c>
      <c r="C80" s="32" t="s">
        <v>74</v>
      </c>
      <c r="D80" s="4"/>
      <c r="E80" s="6"/>
    </row>
    <row r="81" spans="1:5" ht="205" customHeight="1" x14ac:dyDescent="0.35">
      <c r="A81" s="41">
        <f t="shared" si="0"/>
        <v>1.0779999999999914</v>
      </c>
      <c r="B81" s="32" t="s">
        <v>289</v>
      </c>
      <c r="C81" s="32" t="s">
        <v>252</v>
      </c>
      <c r="D81" s="4"/>
      <c r="E81" s="6"/>
    </row>
    <row r="82" spans="1:5" ht="57.65" customHeight="1" x14ac:dyDescent="0.35">
      <c r="A82" s="41">
        <f t="shared" ref="A82:A135" si="1">A81+0.001</f>
        <v>1.0789999999999913</v>
      </c>
      <c r="B82" s="32" t="s">
        <v>75</v>
      </c>
      <c r="C82" s="32"/>
      <c r="D82" s="4"/>
      <c r="E82" s="6"/>
    </row>
    <row r="83" spans="1:5" ht="93.65" customHeight="1" x14ac:dyDescent="0.35">
      <c r="A83" s="41">
        <f t="shared" si="1"/>
        <v>1.0799999999999912</v>
      </c>
      <c r="B83" s="32" t="s">
        <v>76</v>
      </c>
      <c r="C83" s="32" t="s">
        <v>77</v>
      </c>
      <c r="D83" s="4"/>
      <c r="E83" s="6"/>
    </row>
    <row r="84" spans="1:5" ht="127" customHeight="1" x14ac:dyDescent="0.35">
      <c r="A84" s="41">
        <f t="shared" si="1"/>
        <v>1.0809999999999911</v>
      </c>
      <c r="B84" s="32" t="s">
        <v>78</v>
      </c>
      <c r="C84" s="32" t="s">
        <v>79</v>
      </c>
      <c r="D84" s="4"/>
      <c r="E84" s="6"/>
    </row>
    <row r="85" spans="1:5" ht="161" x14ac:dyDescent="0.35">
      <c r="A85" s="41">
        <f t="shared" si="1"/>
        <v>1.081999999999991</v>
      </c>
      <c r="B85" s="32" t="s">
        <v>250</v>
      </c>
      <c r="C85" s="32" t="s">
        <v>251</v>
      </c>
      <c r="D85" s="4"/>
      <c r="E85" s="6"/>
    </row>
    <row r="86" spans="1:5" ht="40" customHeight="1" x14ac:dyDescent="0.35">
      <c r="A86" s="41">
        <f t="shared" si="1"/>
        <v>1.0829999999999909</v>
      </c>
      <c r="B86" s="32" t="s">
        <v>80</v>
      </c>
      <c r="C86" s="32" t="s">
        <v>81</v>
      </c>
      <c r="D86" s="4"/>
      <c r="E86" s="6"/>
    </row>
    <row r="87" spans="1:5" ht="82.5" customHeight="1" x14ac:dyDescent="0.35">
      <c r="A87" s="41">
        <f t="shared" si="1"/>
        <v>1.0839999999999907</v>
      </c>
      <c r="B87" s="32" t="s">
        <v>82</v>
      </c>
      <c r="C87" s="32" t="s">
        <v>83</v>
      </c>
      <c r="D87" s="4"/>
      <c r="E87" s="6"/>
    </row>
    <row r="88" spans="1:5" ht="76.5" customHeight="1" x14ac:dyDescent="0.35">
      <c r="A88" s="41">
        <f t="shared" si="1"/>
        <v>1.0849999999999906</v>
      </c>
      <c r="B88" s="32" t="s">
        <v>306</v>
      </c>
      <c r="C88" s="32" t="s">
        <v>84</v>
      </c>
      <c r="D88" s="4"/>
      <c r="E88" s="6"/>
    </row>
    <row r="89" spans="1:5" ht="23" x14ac:dyDescent="0.35">
      <c r="A89" s="41">
        <f t="shared" si="1"/>
        <v>1.0859999999999905</v>
      </c>
      <c r="B89" s="32" t="s">
        <v>85</v>
      </c>
      <c r="C89" s="32" t="s">
        <v>86</v>
      </c>
      <c r="D89" s="4"/>
      <c r="E89" s="6"/>
    </row>
    <row r="90" spans="1:5" ht="34.5" x14ac:dyDescent="0.35">
      <c r="A90" s="41">
        <f t="shared" si="1"/>
        <v>1.0869999999999904</v>
      </c>
      <c r="B90" s="32" t="s">
        <v>123</v>
      </c>
      <c r="C90" s="32" t="s">
        <v>87</v>
      </c>
      <c r="D90" s="4"/>
      <c r="E90" s="6"/>
    </row>
    <row r="91" spans="1:5" ht="34.5" x14ac:dyDescent="0.35">
      <c r="A91" s="41">
        <f t="shared" si="1"/>
        <v>1.0879999999999903</v>
      </c>
      <c r="B91" s="32" t="s">
        <v>124</v>
      </c>
      <c r="C91" s="32" t="s">
        <v>88</v>
      </c>
      <c r="D91" s="4"/>
      <c r="E91" s="6"/>
    </row>
    <row r="92" spans="1:5" s="2" customFormat="1" ht="34.5" x14ac:dyDescent="0.35">
      <c r="A92" s="41">
        <f t="shared" si="1"/>
        <v>1.0889999999999902</v>
      </c>
      <c r="B92" s="32" t="s">
        <v>125</v>
      </c>
      <c r="C92" s="32" t="s">
        <v>89</v>
      </c>
      <c r="D92" s="4"/>
      <c r="E92" s="6"/>
    </row>
    <row r="93" spans="1:5" s="2" customFormat="1" ht="130" customHeight="1" x14ac:dyDescent="0.35">
      <c r="A93" s="41">
        <f t="shared" si="1"/>
        <v>1.0899999999999901</v>
      </c>
      <c r="B93" s="32" t="s">
        <v>330</v>
      </c>
      <c r="C93" s="32" t="s">
        <v>147</v>
      </c>
      <c r="D93" s="5"/>
      <c r="E93" s="7"/>
    </row>
    <row r="94" spans="1:5" s="2" customFormat="1" ht="108.65" customHeight="1" x14ac:dyDescent="0.35">
      <c r="A94" s="41">
        <f t="shared" si="1"/>
        <v>1.09099999999999</v>
      </c>
      <c r="B94" s="32" t="s">
        <v>253</v>
      </c>
      <c r="C94" s="32" t="s">
        <v>148</v>
      </c>
      <c r="D94" s="4"/>
      <c r="E94" s="6"/>
    </row>
    <row r="95" spans="1:5" s="2" customFormat="1" ht="75.650000000000006" customHeight="1" x14ac:dyDescent="0.35">
      <c r="A95" s="41">
        <f t="shared" si="1"/>
        <v>1.0919999999999899</v>
      </c>
      <c r="B95" s="32" t="s">
        <v>254</v>
      </c>
      <c r="C95" s="32" t="s">
        <v>149</v>
      </c>
      <c r="D95" s="4"/>
      <c r="E95" s="6"/>
    </row>
    <row r="96" spans="1:5" s="2" customFormat="1" ht="53.15" customHeight="1" x14ac:dyDescent="0.35">
      <c r="A96" s="41">
        <f t="shared" si="1"/>
        <v>1.0929999999999898</v>
      </c>
      <c r="B96" s="32" t="s">
        <v>141</v>
      </c>
      <c r="C96" s="32" t="s">
        <v>90</v>
      </c>
      <c r="D96" s="4"/>
      <c r="E96" s="6"/>
    </row>
    <row r="97" spans="1:5" s="2" customFormat="1" ht="53.15" customHeight="1" x14ac:dyDescent="0.35">
      <c r="A97" s="41">
        <f t="shared" si="1"/>
        <v>1.0939999999999896</v>
      </c>
      <c r="B97" s="32" t="s">
        <v>91</v>
      </c>
      <c r="C97" s="32"/>
      <c r="D97" s="4"/>
      <c r="E97" s="6"/>
    </row>
    <row r="98" spans="1:5" s="2" customFormat="1" ht="62.25" customHeight="1" x14ac:dyDescent="0.35">
      <c r="A98" s="41">
        <f t="shared" si="1"/>
        <v>1.0949999999999895</v>
      </c>
      <c r="B98" s="32" t="s">
        <v>309</v>
      </c>
      <c r="C98" s="32" t="s">
        <v>307</v>
      </c>
      <c r="D98" s="4"/>
      <c r="E98" s="6"/>
    </row>
    <row r="99" spans="1:5" s="2" customFormat="1" ht="36.65" customHeight="1" x14ac:dyDescent="0.35">
      <c r="A99" s="41">
        <f t="shared" si="1"/>
        <v>1.0959999999999894</v>
      </c>
      <c r="B99" s="32" t="s">
        <v>92</v>
      </c>
      <c r="C99" s="32" t="s">
        <v>308</v>
      </c>
      <c r="D99" s="4"/>
      <c r="E99" s="6"/>
    </row>
    <row r="100" spans="1:5" s="2" customFormat="1" ht="67.5" customHeight="1" x14ac:dyDescent="0.35">
      <c r="A100" s="41">
        <f t="shared" si="1"/>
        <v>1.0969999999999893</v>
      </c>
      <c r="B100" s="32" t="s">
        <v>126</v>
      </c>
      <c r="C100" s="32"/>
      <c r="D100" s="5"/>
      <c r="E100" s="7"/>
    </row>
    <row r="101" spans="1:5" s="2" customFormat="1" ht="138" x14ac:dyDescent="0.35">
      <c r="A101" s="41">
        <f t="shared" si="1"/>
        <v>1.0979999999999892</v>
      </c>
      <c r="B101" s="32" t="s">
        <v>142</v>
      </c>
      <c r="C101" s="32" t="s">
        <v>143</v>
      </c>
      <c r="D101" s="4"/>
      <c r="E101" s="6"/>
    </row>
    <row r="102" spans="1:5" s="2" customFormat="1" ht="30.65" customHeight="1" x14ac:dyDescent="0.35">
      <c r="A102" s="41">
        <f t="shared" si="1"/>
        <v>1.0989999999999891</v>
      </c>
      <c r="B102" s="32" t="s">
        <v>93</v>
      </c>
      <c r="C102" s="32" t="s">
        <v>94</v>
      </c>
      <c r="D102" s="4"/>
      <c r="E102" s="6"/>
    </row>
    <row r="103" spans="1:5" s="2" customFormat="1" ht="35.15" customHeight="1" x14ac:dyDescent="0.35">
      <c r="A103" s="41">
        <f t="shared" si="1"/>
        <v>1.099999999999989</v>
      </c>
      <c r="B103" s="32" t="s">
        <v>255</v>
      </c>
      <c r="C103" s="32" t="s">
        <v>157</v>
      </c>
      <c r="D103" s="4"/>
      <c r="E103" s="6"/>
    </row>
    <row r="104" spans="1:5" s="2" customFormat="1" ht="23" x14ac:dyDescent="0.35">
      <c r="A104" s="41">
        <f t="shared" si="1"/>
        <v>1.1009999999999889</v>
      </c>
      <c r="B104" s="32" t="s">
        <v>95</v>
      </c>
      <c r="C104" s="32" t="s">
        <v>158</v>
      </c>
      <c r="D104" s="4"/>
      <c r="E104" s="6"/>
    </row>
    <row r="105" spans="1:5" s="2" customFormat="1" ht="107.15" customHeight="1" x14ac:dyDescent="0.35">
      <c r="A105" s="41">
        <f t="shared" si="1"/>
        <v>1.1019999999999888</v>
      </c>
      <c r="B105" s="32" t="s">
        <v>96</v>
      </c>
      <c r="C105" s="32" t="s">
        <v>144</v>
      </c>
      <c r="D105" s="4"/>
      <c r="E105" s="6"/>
    </row>
    <row r="106" spans="1:5" s="2" customFormat="1" ht="64.5" customHeight="1" x14ac:dyDescent="0.35">
      <c r="A106" s="41">
        <f t="shared" si="1"/>
        <v>1.1029999999999887</v>
      </c>
      <c r="B106" s="32" t="s">
        <v>97</v>
      </c>
      <c r="C106" s="32" t="s">
        <v>145</v>
      </c>
      <c r="D106" s="4"/>
      <c r="E106" s="6"/>
    </row>
    <row r="107" spans="1:5" s="2" customFormat="1" ht="80.5" customHeight="1" x14ac:dyDescent="0.35">
      <c r="A107" s="41">
        <f t="shared" si="1"/>
        <v>1.1039999999999885</v>
      </c>
      <c r="B107" s="32" t="s">
        <v>257</v>
      </c>
      <c r="C107" s="32" t="s">
        <v>258</v>
      </c>
      <c r="D107" s="4"/>
      <c r="E107" s="6"/>
    </row>
    <row r="108" spans="1:5" s="2" customFormat="1" ht="43.5" customHeight="1" x14ac:dyDescent="0.35">
      <c r="A108" s="41">
        <f t="shared" si="1"/>
        <v>1.1049999999999884</v>
      </c>
      <c r="B108" s="32" t="s">
        <v>98</v>
      </c>
      <c r="C108" s="32" t="s">
        <v>256</v>
      </c>
      <c r="D108" s="4"/>
      <c r="E108" s="6"/>
    </row>
    <row r="109" spans="1:5" s="2" customFormat="1" ht="34.5" x14ac:dyDescent="0.35">
      <c r="A109" s="41">
        <f t="shared" si="1"/>
        <v>1.1059999999999883</v>
      </c>
      <c r="B109" s="32" t="s">
        <v>146</v>
      </c>
      <c r="C109" s="32"/>
      <c r="D109" s="4"/>
      <c r="E109" s="6"/>
    </row>
    <row r="110" spans="1:5" s="2" customFormat="1" ht="190" customHeight="1" x14ac:dyDescent="0.35">
      <c r="A110" s="41">
        <f t="shared" si="1"/>
        <v>1.1069999999999882</v>
      </c>
      <c r="B110" s="32" t="s">
        <v>268</v>
      </c>
      <c r="C110" s="32" t="s">
        <v>280</v>
      </c>
      <c r="D110" s="5"/>
      <c r="E110" s="7"/>
    </row>
    <row r="111" spans="1:5" s="2" customFormat="1" ht="165.75" customHeight="1" x14ac:dyDescent="0.35">
      <c r="A111" s="41">
        <f t="shared" si="1"/>
        <v>1.1079999999999881</v>
      </c>
      <c r="B111" s="32" t="s">
        <v>269</v>
      </c>
      <c r="C111" s="32" t="s">
        <v>279</v>
      </c>
      <c r="D111" s="5"/>
      <c r="E111" s="7"/>
    </row>
    <row r="112" spans="1:5" s="2" customFormat="1" ht="176.25" customHeight="1" x14ac:dyDescent="0.35">
      <c r="A112" s="41">
        <f t="shared" si="1"/>
        <v>1.108999999999988</v>
      </c>
      <c r="B112" s="32" t="s">
        <v>270</v>
      </c>
      <c r="C112" s="32" t="s">
        <v>278</v>
      </c>
      <c r="D112" s="5"/>
      <c r="E112" s="7"/>
    </row>
    <row r="113" spans="1:5" s="2" customFormat="1" ht="198" customHeight="1" x14ac:dyDescent="0.35">
      <c r="A113" s="41">
        <f t="shared" si="1"/>
        <v>1.1099999999999879</v>
      </c>
      <c r="B113" s="48" t="s">
        <v>271</v>
      </c>
      <c r="C113" s="32" t="s">
        <v>277</v>
      </c>
      <c r="D113" s="97"/>
      <c r="E113" s="98"/>
    </row>
    <row r="114" spans="1:5" s="2" customFormat="1" ht="176.25" customHeight="1" x14ac:dyDescent="0.35">
      <c r="A114" s="41">
        <f t="shared" si="1"/>
        <v>1.1109999999999878</v>
      </c>
      <c r="B114" s="32" t="s">
        <v>272</v>
      </c>
      <c r="C114" s="32" t="s">
        <v>276</v>
      </c>
      <c r="D114" s="97"/>
      <c r="E114" s="98"/>
    </row>
    <row r="115" spans="1:5" s="2" customFormat="1" ht="42.65" customHeight="1" x14ac:dyDescent="0.35">
      <c r="A115" s="41">
        <f t="shared" si="1"/>
        <v>1.1119999999999877</v>
      </c>
      <c r="B115" s="48" t="s">
        <v>99</v>
      </c>
      <c r="C115" s="36" t="s">
        <v>310</v>
      </c>
      <c r="D115" s="12"/>
      <c r="E115" s="13"/>
    </row>
    <row r="116" spans="1:5" s="2" customFormat="1" ht="179.15" customHeight="1" x14ac:dyDescent="0.35">
      <c r="A116" s="41">
        <f t="shared" si="1"/>
        <v>1.1129999999999876</v>
      </c>
      <c r="B116" s="102" t="s">
        <v>281</v>
      </c>
      <c r="C116" s="102" t="s">
        <v>285</v>
      </c>
      <c r="D116" s="4"/>
      <c r="E116" s="4"/>
    </row>
    <row r="117" spans="1:5" s="2" customFormat="1" ht="54" customHeight="1" thickBot="1" x14ac:dyDescent="0.4">
      <c r="A117" s="41">
        <f t="shared" si="1"/>
        <v>1.1139999999999874</v>
      </c>
      <c r="B117" s="32" t="s">
        <v>164</v>
      </c>
      <c r="C117" s="32" t="s">
        <v>165</v>
      </c>
      <c r="D117" s="46"/>
      <c r="E117" s="47"/>
    </row>
    <row r="118" spans="1:5" s="2" customFormat="1" ht="22.5" customHeight="1" thickBot="1" x14ac:dyDescent="0.4">
      <c r="A118" s="14">
        <v>2</v>
      </c>
      <c r="B118" s="15" t="s">
        <v>100</v>
      </c>
      <c r="C118" s="37"/>
      <c r="D118" s="16"/>
      <c r="E118" s="17"/>
    </row>
    <row r="119" spans="1:5" s="2" customFormat="1" ht="34.5" x14ac:dyDescent="0.35">
      <c r="A119" s="40">
        <f t="shared" si="1"/>
        <v>2.0009999999999999</v>
      </c>
      <c r="B119" s="101" t="s">
        <v>101</v>
      </c>
      <c r="C119" s="38"/>
      <c r="D119" s="10"/>
      <c r="E119" s="11"/>
    </row>
    <row r="120" spans="1:5" s="2" customFormat="1" ht="34.5" x14ac:dyDescent="0.35">
      <c r="A120" s="41">
        <f t="shared" si="1"/>
        <v>2.0019999999999998</v>
      </c>
      <c r="B120" s="35" t="s">
        <v>286</v>
      </c>
      <c r="C120" s="35" t="s">
        <v>102</v>
      </c>
      <c r="D120" s="4"/>
      <c r="E120" s="6"/>
    </row>
    <row r="121" spans="1:5" s="2" customFormat="1" ht="34.5" x14ac:dyDescent="0.35">
      <c r="A121" s="41">
        <f t="shared" si="1"/>
        <v>2.0029999999999997</v>
      </c>
      <c r="B121" s="35" t="s">
        <v>103</v>
      </c>
      <c r="C121" s="35"/>
      <c r="D121" s="4"/>
      <c r="E121" s="6"/>
    </row>
    <row r="122" spans="1:5" s="2" customFormat="1" ht="34.5" x14ac:dyDescent="0.35">
      <c r="A122" s="41">
        <f t="shared" si="1"/>
        <v>2.0039999999999996</v>
      </c>
      <c r="B122" s="35" t="s">
        <v>104</v>
      </c>
      <c r="C122" s="35"/>
      <c r="D122" s="4"/>
      <c r="E122" s="6"/>
    </row>
    <row r="123" spans="1:5" s="2" customFormat="1" ht="63.65" customHeight="1" x14ac:dyDescent="0.35">
      <c r="A123" s="41">
        <f t="shared" si="1"/>
        <v>2.0049999999999994</v>
      </c>
      <c r="B123" s="35" t="s">
        <v>105</v>
      </c>
      <c r="C123" s="35" t="s">
        <v>106</v>
      </c>
      <c r="D123" s="4"/>
      <c r="E123" s="6"/>
    </row>
    <row r="124" spans="1:5" s="2" customFormat="1" ht="98.15" customHeight="1" x14ac:dyDescent="0.35">
      <c r="A124" s="41">
        <f t="shared" si="1"/>
        <v>2.0059999999999993</v>
      </c>
      <c r="B124" s="35" t="s">
        <v>107</v>
      </c>
      <c r="C124" s="35" t="s">
        <v>311</v>
      </c>
      <c r="D124" s="4"/>
      <c r="E124" s="6"/>
    </row>
    <row r="125" spans="1:5" s="2" customFormat="1" ht="81" customHeight="1" x14ac:dyDescent="0.35">
      <c r="A125" s="41">
        <f t="shared" si="1"/>
        <v>2.0069999999999992</v>
      </c>
      <c r="B125" s="35" t="s">
        <v>108</v>
      </c>
      <c r="C125" s="35"/>
      <c r="D125" s="4"/>
      <c r="E125" s="6"/>
    </row>
    <row r="126" spans="1:5" s="2" customFormat="1" ht="37.5" customHeight="1" x14ac:dyDescent="0.35">
      <c r="A126" s="41">
        <f t="shared" si="1"/>
        <v>2.0079999999999991</v>
      </c>
      <c r="B126" s="35" t="s">
        <v>109</v>
      </c>
      <c r="C126" s="35"/>
      <c r="D126" s="4"/>
      <c r="E126" s="6"/>
    </row>
    <row r="127" spans="1:5" s="2" customFormat="1" ht="73.5" customHeight="1" thickBot="1" x14ac:dyDescent="0.4">
      <c r="A127" s="41">
        <f t="shared" si="1"/>
        <v>2.008999999999999</v>
      </c>
      <c r="B127" s="35" t="s">
        <v>110</v>
      </c>
      <c r="C127" s="35" t="s">
        <v>111</v>
      </c>
      <c r="D127" s="4"/>
      <c r="E127" s="6"/>
    </row>
    <row r="128" spans="1:5" s="2" customFormat="1" ht="20.25" customHeight="1" thickBot="1" x14ac:dyDescent="0.4">
      <c r="A128" s="14">
        <v>3</v>
      </c>
      <c r="B128" s="15" t="s">
        <v>112</v>
      </c>
      <c r="C128" s="37"/>
      <c r="D128" s="16"/>
      <c r="E128" s="17"/>
    </row>
    <row r="129" spans="1:5" s="2" customFormat="1" ht="39" customHeight="1" x14ac:dyDescent="0.35">
      <c r="A129" s="40">
        <f t="shared" si="1"/>
        <v>3.0009999999999999</v>
      </c>
      <c r="B129" s="38" t="s">
        <v>312</v>
      </c>
      <c r="C129" s="38" t="s">
        <v>113</v>
      </c>
      <c r="D129" s="10"/>
      <c r="E129" s="11"/>
    </row>
    <row r="130" spans="1:5" s="2" customFormat="1" ht="60.75" customHeight="1" x14ac:dyDescent="0.35">
      <c r="A130" s="40">
        <f t="shared" si="1"/>
        <v>3.0019999999999998</v>
      </c>
      <c r="B130" s="38" t="s">
        <v>313</v>
      </c>
      <c r="C130" s="38" t="s">
        <v>314</v>
      </c>
      <c r="D130" s="10"/>
      <c r="E130" s="11"/>
    </row>
    <row r="131" spans="1:5" s="2" customFormat="1" ht="103.5" x14ac:dyDescent="0.35">
      <c r="A131" s="40">
        <f t="shared" si="1"/>
        <v>3.0029999999999997</v>
      </c>
      <c r="B131" s="35" t="s">
        <v>114</v>
      </c>
      <c r="C131" s="35" t="s">
        <v>115</v>
      </c>
      <c r="D131" s="4"/>
      <c r="E131" s="6"/>
    </row>
    <row r="132" spans="1:5" s="2" customFormat="1" ht="53.5" customHeight="1" x14ac:dyDescent="0.35">
      <c r="A132" s="41">
        <f t="shared" si="1"/>
        <v>3.0039999999999996</v>
      </c>
      <c r="B132" s="35" t="s">
        <v>116</v>
      </c>
      <c r="C132" s="35"/>
      <c r="D132" s="4"/>
      <c r="E132" s="6"/>
    </row>
    <row r="133" spans="1:5" s="2" customFormat="1" ht="66.650000000000006" customHeight="1" x14ac:dyDescent="0.35">
      <c r="A133" s="41">
        <f t="shared" si="1"/>
        <v>3.0049999999999994</v>
      </c>
      <c r="B133" s="35" t="s">
        <v>117</v>
      </c>
      <c r="C133" s="35"/>
      <c r="D133" s="4"/>
      <c r="E133" s="6"/>
    </row>
    <row r="134" spans="1:5" s="2" customFormat="1" x14ac:dyDescent="0.35">
      <c r="A134" s="41">
        <f t="shared" si="1"/>
        <v>3.0059999999999993</v>
      </c>
      <c r="B134" s="35" t="s">
        <v>315</v>
      </c>
      <c r="C134" s="35"/>
      <c r="D134" s="4"/>
      <c r="E134" s="6"/>
    </row>
    <row r="135" spans="1:5" s="2" customFormat="1" ht="70.5" customHeight="1" x14ac:dyDescent="0.35">
      <c r="A135" s="41">
        <f t="shared" si="1"/>
        <v>3.0069999999999992</v>
      </c>
      <c r="B135" s="35" t="s">
        <v>118</v>
      </c>
      <c r="C135" s="35" t="s">
        <v>119</v>
      </c>
      <c r="D135" s="4"/>
      <c r="E135" s="6"/>
    </row>
    <row r="136" spans="1:5" s="2" customFormat="1" ht="26.25" customHeight="1" x14ac:dyDescent="0.35">
      <c r="A136" s="27">
        <v>4</v>
      </c>
      <c r="B136" s="28" t="s">
        <v>186</v>
      </c>
      <c r="C136" s="29"/>
      <c r="D136" s="29"/>
      <c r="E136" s="30"/>
    </row>
    <row r="137" spans="1:5" s="2" customFormat="1" ht="23" x14ac:dyDescent="0.35">
      <c r="A137" s="41">
        <f t="shared" ref="A137:A157" si="2">A136+0.001</f>
        <v>4.0010000000000003</v>
      </c>
      <c r="B137" s="35" t="s">
        <v>331</v>
      </c>
      <c r="C137" s="35"/>
      <c r="D137" s="4"/>
      <c r="E137" s="6"/>
    </row>
    <row r="138" spans="1:5" s="2" customFormat="1" ht="25.5" customHeight="1" x14ac:dyDescent="0.35">
      <c r="A138" s="41">
        <f t="shared" si="2"/>
        <v>4.0020000000000007</v>
      </c>
      <c r="B138" s="35" t="s">
        <v>332</v>
      </c>
      <c r="C138" s="35"/>
      <c r="D138" s="4"/>
      <c r="E138" s="6"/>
    </row>
    <row r="139" spans="1:5" s="2" customFormat="1" ht="20.5" customHeight="1" x14ac:dyDescent="0.35">
      <c r="A139" s="41">
        <f t="shared" si="2"/>
        <v>4.003000000000001</v>
      </c>
      <c r="B139" s="35" t="s">
        <v>333</v>
      </c>
      <c r="C139" s="35"/>
      <c r="D139" s="4"/>
      <c r="E139" s="6"/>
    </row>
    <row r="140" spans="1:5" s="2" customFormat="1" ht="19" customHeight="1" x14ac:dyDescent="0.35">
      <c r="A140" s="41">
        <f t="shared" si="2"/>
        <v>4.0040000000000013</v>
      </c>
      <c r="B140" s="32" t="s">
        <v>188</v>
      </c>
      <c r="C140" s="32"/>
      <c r="D140" s="4"/>
      <c r="E140" s="6"/>
    </row>
    <row r="141" spans="1:5" s="2" customFormat="1" ht="17.5" customHeight="1" x14ac:dyDescent="0.35">
      <c r="A141" s="41">
        <f t="shared" si="2"/>
        <v>4.0050000000000017</v>
      </c>
      <c r="B141" s="32" t="s">
        <v>184</v>
      </c>
      <c r="C141" s="32"/>
      <c r="D141" s="4"/>
      <c r="E141" s="6"/>
    </row>
    <row r="142" spans="1:5" s="2" customFormat="1" ht="20.149999999999999" customHeight="1" x14ac:dyDescent="0.35">
      <c r="A142" s="41">
        <f t="shared" si="2"/>
        <v>4.006000000000002</v>
      </c>
      <c r="B142" s="32" t="s">
        <v>185</v>
      </c>
      <c r="C142" s="32"/>
      <c r="D142" s="4"/>
      <c r="E142" s="6"/>
    </row>
    <row r="143" spans="1:5" s="2" customFormat="1" ht="132.65" customHeight="1" x14ac:dyDescent="0.35">
      <c r="A143" s="41">
        <f t="shared" si="2"/>
        <v>4.0070000000000023</v>
      </c>
      <c r="B143" s="32" t="s">
        <v>161</v>
      </c>
      <c r="C143" s="43" t="s">
        <v>163</v>
      </c>
      <c r="D143" s="4"/>
      <c r="E143" s="6"/>
    </row>
    <row r="144" spans="1:5" s="2" customFormat="1" ht="27" customHeight="1" x14ac:dyDescent="0.35">
      <c r="A144" s="27">
        <v>5</v>
      </c>
      <c r="B144" s="28" t="s">
        <v>187</v>
      </c>
      <c r="C144" s="29"/>
      <c r="D144" s="29"/>
      <c r="E144" s="30"/>
    </row>
    <row r="145" spans="1:5" s="2" customFormat="1" ht="25.5" customHeight="1" x14ac:dyDescent="0.35">
      <c r="A145" s="41">
        <f t="shared" si="2"/>
        <v>5.0010000000000003</v>
      </c>
      <c r="B145" s="35" t="s">
        <v>331</v>
      </c>
      <c r="C145" s="35"/>
      <c r="D145" s="46"/>
      <c r="E145" s="47"/>
    </row>
    <row r="146" spans="1:5" s="2" customFormat="1" ht="24" customHeight="1" x14ac:dyDescent="0.35">
      <c r="A146" s="41">
        <f t="shared" si="2"/>
        <v>5.0020000000000007</v>
      </c>
      <c r="B146" s="35" t="s">
        <v>332</v>
      </c>
      <c r="C146" s="35"/>
      <c r="D146" s="46"/>
      <c r="E146" s="47"/>
    </row>
    <row r="147" spans="1:5" s="2" customFormat="1" ht="18.649999999999999" customHeight="1" x14ac:dyDescent="0.35">
      <c r="A147" s="41">
        <f t="shared" si="2"/>
        <v>5.003000000000001</v>
      </c>
      <c r="B147" s="35" t="s">
        <v>333</v>
      </c>
      <c r="C147" s="35"/>
      <c r="D147" s="46"/>
      <c r="E147" s="47"/>
    </row>
    <row r="148" spans="1:5" s="2" customFormat="1" ht="18.649999999999999" customHeight="1" x14ac:dyDescent="0.35">
      <c r="A148" s="41">
        <f t="shared" si="2"/>
        <v>5.0040000000000013</v>
      </c>
      <c r="B148" s="32" t="s">
        <v>189</v>
      </c>
      <c r="C148" s="32"/>
      <c r="D148" s="46"/>
      <c r="E148" s="47"/>
    </row>
    <row r="149" spans="1:5" s="2" customFormat="1" ht="17.5" customHeight="1" x14ac:dyDescent="0.35">
      <c r="A149" s="41">
        <f t="shared" si="2"/>
        <v>5.0050000000000017</v>
      </c>
      <c r="B149" s="32" t="s">
        <v>190</v>
      </c>
      <c r="C149" s="32"/>
      <c r="D149" s="46"/>
      <c r="E149" s="47"/>
    </row>
    <row r="150" spans="1:5" s="2" customFormat="1" ht="26.5" customHeight="1" x14ac:dyDescent="0.35">
      <c r="A150" s="41">
        <f t="shared" si="2"/>
        <v>5.006000000000002</v>
      </c>
      <c r="B150" s="32" t="s">
        <v>191</v>
      </c>
      <c r="C150" s="32"/>
      <c r="D150" s="46"/>
      <c r="E150" s="47"/>
    </row>
    <row r="151" spans="1:5" s="2" customFormat="1" ht="147.65" customHeight="1" thickBot="1" x14ac:dyDescent="0.4">
      <c r="A151" s="41">
        <f t="shared" si="2"/>
        <v>5.0070000000000023</v>
      </c>
      <c r="B151" s="32" t="s">
        <v>161</v>
      </c>
      <c r="C151" s="43" t="s">
        <v>163</v>
      </c>
      <c r="D151" s="46"/>
      <c r="E151" s="47"/>
    </row>
    <row r="152" spans="1:5" s="2" customFormat="1" ht="21" customHeight="1" thickBot="1" x14ac:dyDescent="0.4">
      <c r="A152" s="14">
        <v>6</v>
      </c>
      <c r="B152" s="15" t="s">
        <v>120</v>
      </c>
      <c r="C152" s="37"/>
      <c r="D152" s="16"/>
      <c r="E152" s="17"/>
    </row>
    <row r="153" spans="1:5" s="2" customFormat="1" ht="108" customHeight="1" x14ac:dyDescent="0.35">
      <c r="A153" s="40">
        <f t="shared" si="2"/>
        <v>6.0010000000000003</v>
      </c>
      <c r="B153" s="38" t="s">
        <v>162</v>
      </c>
      <c r="C153" s="38" t="s">
        <v>121</v>
      </c>
      <c r="D153" s="10"/>
      <c r="E153" s="11"/>
    </row>
    <row r="154" spans="1:5" s="2" customFormat="1" ht="108" customHeight="1" x14ac:dyDescent="0.35">
      <c r="A154" s="40">
        <f t="shared" si="2"/>
        <v>6.0020000000000007</v>
      </c>
      <c r="B154" s="38" t="s">
        <v>150</v>
      </c>
      <c r="C154" s="38" t="s">
        <v>121</v>
      </c>
      <c r="D154" s="10"/>
      <c r="E154" s="11"/>
    </row>
    <row r="155" spans="1:5" s="2" customFormat="1" ht="103.5" x14ac:dyDescent="0.35">
      <c r="A155" s="40">
        <f t="shared" si="2"/>
        <v>6.003000000000001</v>
      </c>
      <c r="B155" s="35" t="s">
        <v>151</v>
      </c>
      <c r="C155" s="35" t="s">
        <v>121</v>
      </c>
      <c r="D155" s="4"/>
      <c r="E155" s="6"/>
    </row>
    <row r="156" spans="1:5" s="2" customFormat="1" ht="103.5" x14ac:dyDescent="0.35">
      <c r="A156" s="40">
        <f t="shared" si="2"/>
        <v>6.0040000000000013</v>
      </c>
      <c r="B156" s="35" t="s">
        <v>152</v>
      </c>
      <c r="C156" s="35" t="s">
        <v>121</v>
      </c>
      <c r="D156" s="5"/>
      <c r="E156" s="7"/>
    </row>
    <row r="157" spans="1:5" s="2" customFormat="1" ht="112.5" customHeight="1" thickBot="1" x14ac:dyDescent="0.4">
      <c r="A157" s="40">
        <f t="shared" si="2"/>
        <v>6.0050000000000017</v>
      </c>
      <c r="B157" s="39" t="s">
        <v>153</v>
      </c>
      <c r="C157" s="39" t="s">
        <v>121</v>
      </c>
      <c r="D157" s="8"/>
      <c r="E157" s="9"/>
    </row>
    <row r="158" spans="1:5" x14ac:dyDescent="0.35">
      <c r="A158" s="42"/>
    </row>
    <row r="159" spans="1:5" x14ac:dyDescent="0.35">
      <c r="A159" s="42"/>
    </row>
  </sheetData>
  <pageMargins left="0.70866141732283472" right="0.70866141732283472" top="0.78740157480314965" bottom="0.78740157480314965" header="0.31496062992125984" footer="0.31496062992125984"/>
  <pageSetup paperSize="9" scale="64" orientation="landscape" horizontalDpi="4294967293" r:id="rId1"/>
  <headerFooter>
    <oddHeader xml:space="preserve">&amp;CZadávací dokumentace
VZ2020019 Disková pole pro zálohování a archivaci II
Příloha č. 1 A - Technická specifikace </oddHeader>
  </headerFooter>
  <rowBreaks count="5" manualBreakCount="5">
    <brk id="10" max="16383" man="1"/>
    <brk id="117" max="16383" man="1"/>
    <brk id="127" max="16383" man="1"/>
    <brk id="135" max="16383" man="1"/>
    <brk id="1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24703-7F96-4F35-B724-EE30E6EF8DE7}">
  <dimension ref="B2:J28"/>
  <sheetViews>
    <sheetView tabSelected="1" view="pageBreakPreview" zoomScale="60" zoomScaleNormal="100" workbookViewId="0"/>
  </sheetViews>
  <sheetFormatPr defaultRowHeight="14.5" x14ac:dyDescent="0.35"/>
  <cols>
    <col min="2" max="2" width="36.54296875" customWidth="1"/>
    <col min="3" max="3" width="2.81640625" customWidth="1"/>
    <col min="4" max="4" width="9.1796875" customWidth="1"/>
  </cols>
  <sheetData>
    <row r="2" spans="2:8" ht="22.5" customHeight="1" x14ac:dyDescent="0.5">
      <c r="B2" s="59" t="s">
        <v>173</v>
      </c>
      <c r="C2" s="59"/>
      <c r="D2" s="59"/>
      <c r="E2" s="59"/>
      <c r="F2" s="59"/>
    </row>
    <row r="3" spans="2:8" ht="15" thickBot="1" x14ac:dyDescent="0.4"/>
    <row r="4" spans="2:8" ht="15" thickBot="1" x14ac:dyDescent="0.4">
      <c r="B4" s="70" t="s">
        <v>169</v>
      </c>
      <c r="C4" s="49"/>
    </row>
    <row r="5" spans="2:8" x14ac:dyDescent="0.35">
      <c r="B5" s="50" t="s">
        <v>172</v>
      </c>
      <c r="C5" s="51">
        <v>0</v>
      </c>
      <c r="D5" s="51">
        <v>20</v>
      </c>
      <c r="E5" s="51">
        <v>40</v>
      </c>
      <c r="F5" s="51">
        <v>60</v>
      </c>
      <c r="G5" s="52">
        <v>80</v>
      </c>
      <c r="H5" s="68">
        <v>0</v>
      </c>
    </row>
    <row r="6" spans="2:8" x14ac:dyDescent="0.35">
      <c r="B6" s="53" t="s">
        <v>176</v>
      </c>
      <c r="C6" s="71" t="s">
        <v>225</v>
      </c>
      <c r="D6" s="55">
        <v>1750</v>
      </c>
      <c r="E6" s="55">
        <v>3500</v>
      </c>
      <c r="F6" s="62">
        <f>E6+0.97*D6</f>
        <v>5197.5</v>
      </c>
      <c r="G6" s="56">
        <f>E6+0.95*E6</f>
        <v>6825</v>
      </c>
      <c r="H6">
        <v>0</v>
      </c>
    </row>
    <row r="7" spans="2:8" x14ac:dyDescent="0.35">
      <c r="B7" s="53" t="s">
        <v>177</v>
      </c>
      <c r="C7" s="71" t="s">
        <v>225</v>
      </c>
      <c r="D7" s="55">
        <v>3500</v>
      </c>
      <c r="E7" s="55">
        <v>7000</v>
      </c>
      <c r="F7" s="62">
        <f t="shared" ref="F7:F9" si="0">E7+0.97*D7</f>
        <v>10395</v>
      </c>
      <c r="G7" s="56">
        <f t="shared" ref="G7:G9" si="1">E7+0.95*E7</f>
        <v>13650</v>
      </c>
      <c r="H7">
        <v>0</v>
      </c>
    </row>
    <row r="8" spans="2:8" x14ac:dyDescent="0.35">
      <c r="B8" s="53" t="s">
        <v>178</v>
      </c>
      <c r="C8" s="71" t="s">
        <v>225</v>
      </c>
      <c r="D8" s="55">
        <v>20000</v>
      </c>
      <c r="E8" s="55">
        <v>40000</v>
      </c>
      <c r="F8" s="62">
        <f t="shared" si="0"/>
        <v>59400</v>
      </c>
      <c r="G8" s="56">
        <f t="shared" si="1"/>
        <v>78000</v>
      </c>
      <c r="H8">
        <v>0</v>
      </c>
    </row>
    <row r="9" spans="2:8" ht="15" thickBot="1" x14ac:dyDescent="0.4">
      <c r="B9" s="54" t="s">
        <v>179</v>
      </c>
      <c r="C9" s="72" t="s">
        <v>225</v>
      </c>
      <c r="D9" s="57">
        <v>40000</v>
      </c>
      <c r="E9" s="57">
        <v>80000</v>
      </c>
      <c r="F9" s="63">
        <f t="shared" si="0"/>
        <v>118800</v>
      </c>
      <c r="G9" s="58">
        <f t="shared" si="1"/>
        <v>156000</v>
      </c>
      <c r="H9">
        <v>0</v>
      </c>
    </row>
    <row r="10" spans="2:8" ht="15" thickBot="1" x14ac:dyDescent="0.4"/>
    <row r="11" spans="2:8" ht="15" thickBot="1" x14ac:dyDescent="0.4">
      <c r="B11" s="70" t="s">
        <v>170</v>
      </c>
      <c r="C11" s="49"/>
    </row>
    <row r="12" spans="2:8" x14ac:dyDescent="0.35">
      <c r="B12" s="50" t="s">
        <v>172</v>
      </c>
      <c r="C12" s="51">
        <v>0</v>
      </c>
      <c r="D12" s="51">
        <v>100</v>
      </c>
      <c r="E12" s="52">
        <v>200</v>
      </c>
      <c r="F12" s="49">
        <v>0</v>
      </c>
      <c r="G12" s="49"/>
    </row>
    <row r="13" spans="2:8" x14ac:dyDescent="0.35">
      <c r="B13" s="53" t="s">
        <v>176</v>
      </c>
      <c r="C13" s="71" t="s">
        <v>225</v>
      </c>
      <c r="D13" s="55">
        <v>2000</v>
      </c>
      <c r="E13" s="56">
        <v>4000</v>
      </c>
      <c r="F13" s="49">
        <v>0</v>
      </c>
      <c r="G13" s="49"/>
    </row>
    <row r="14" spans="2:8" x14ac:dyDescent="0.35">
      <c r="B14" s="53" t="s">
        <v>177</v>
      </c>
      <c r="C14" s="71" t="s">
        <v>225</v>
      </c>
      <c r="D14" s="55">
        <v>4000</v>
      </c>
      <c r="E14" s="56">
        <v>8000</v>
      </c>
      <c r="F14" s="49">
        <v>0</v>
      </c>
      <c r="G14" s="49"/>
    </row>
    <row r="15" spans="2:8" x14ac:dyDescent="0.35">
      <c r="B15" s="53" t="s">
        <v>178</v>
      </c>
      <c r="C15" s="71" t="s">
        <v>225</v>
      </c>
      <c r="D15" s="55">
        <v>1500</v>
      </c>
      <c r="E15" s="56">
        <v>3000</v>
      </c>
      <c r="F15" s="68">
        <v>0</v>
      </c>
      <c r="G15" s="49"/>
    </row>
    <row r="16" spans="2:8" ht="15" thickBot="1" x14ac:dyDescent="0.4">
      <c r="B16" s="54" t="s">
        <v>179</v>
      </c>
      <c r="C16" s="72" t="s">
        <v>225</v>
      </c>
      <c r="D16" s="57">
        <v>4000</v>
      </c>
      <c r="E16" s="58">
        <v>8000</v>
      </c>
      <c r="F16" s="68">
        <v>0</v>
      </c>
      <c r="G16" s="49"/>
    </row>
    <row r="17" spans="2:10" ht="15" thickBot="1" x14ac:dyDescent="0.4"/>
    <row r="18" spans="2:10" ht="15" thickBot="1" x14ac:dyDescent="0.4">
      <c r="B18" s="70" t="s">
        <v>171</v>
      </c>
      <c r="C18" s="49"/>
    </row>
    <row r="19" spans="2:10" x14ac:dyDescent="0.35">
      <c r="B19" s="50" t="s">
        <v>172</v>
      </c>
      <c r="C19" s="51">
        <v>0</v>
      </c>
      <c r="D19" s="51">
        <v>400</v>
      </c>
      <c r="E19" s="51">
        <v>800</v>
      </c>
      <c r="F19" s="51">
        <v>1200</v>
      </c>
      <c r="G19" s="51">
        <v>1600</v>
      </c>
      <c r="H19" s="51">
        <v>2000</v>
      </c>
      <c r="I19" s="52">
        <v>2400</v>
      </c>
      <c r="J19" s="69">
        <v>0</v>
      </c>
    </row>
    <row r="20" spans="2:10" x14ac:dyDescent="0.35">
      <c r="B20" s="53" t="s">
        <v>176</v>
      </c>
      <c r="C20" s="73" t="s">
        <v>225</v>
      </c>
      <c r="D20" s="55">
        <v>1800</v>
      </c>
      <c r="E20" s="55">
        <v>3600</v>
      </c>
      <c r="F20" s="55">
        <f>E20+0.95*D20</f>
        <v>5310</v>
      </c>
      <c r="G20" s="55">
        <f>E20+0.85*E20</f>
        <v>6660</v>
      </c>
      <c r="H20" s="55">
        <f>G20+0.75*D20</f>
        <v>8010</v>
      </c>
      <c r="I20" s="56">
        <f>G20+0.6*E20</f>
        <v>8820</v>
      </c>
      <c r="J20">
        <v>0</v>
      </c>
    </row>
    <row r="21" spans="2:10" x14ac:dyDescent="0.35">
      <c r="B21" s="53" t="s">
        <v>177</v>
      </c>
      <c r="C21" s="71" t="s">
        <v>225</v>
      </c>
      <c r="D21" s="55">
        <v>3600</v>
      </c>
      <c r="E21" s="55">
        <v>7200</v>
      </c>
      <c r="F21" s="55">
        <f>E21+0.95*D21</f>
        <v>10620</v>
      </c>
      <c r="G21" s="55">
        <f>E21+0.85*E21</f>
        <v>13320</v>
      </c>
      <c r="H21" s="55">
        <f>G21+0.75*D21</f>
        <v>16020</v>
      </c>
      <c r="I21" s="56">
        <f>G21+0.6*E21</f>
        <v>17640</v>
      </c>
      <c r="J21">
        <v>0</v>
      </c>
    </row>
    <row r="22" spans="2:10" x14ac:dyDescent="0.35">
      <c r="B22" s="53" t="s">
        <v>178</v>
      </c>
      <c r="C22" s="71" t="s">
        <v>225</v>
      </c>
      <c r="D22" s="55">
        <v>1800</v>
      </c>
      <c r="E22" s="55">
        <v>3600</v>
      </c>
      <c r="F22" s="55">
        <f>E22+0.95*D22</f>
        <v>5310</v>
      </c>
      <c r="G22" s="55">
        <f>E22+0.9*E22</f>
        <v>6840</v>
      </c>
      <c r="H22" s="55">
        <f>G22+0.85*D22</f>
        <v>8370</v>
      </c>
      <c r="I22" s="56">
        <f>G22+0.8*E22</f>
        <v>9720</v>
      </c>
      <c r="J22">
        <v>0</v>
      </c>
    </row>
    <row r="23" spans="2:10" ht="15" thickBot="1" x14ac:dyDescent="0.4">
      <c r="B23" s="54" t="s">
        <v>179</v>
      </c>
      <c r="C23" s="72" t="s">
        <v>225</v>
      </c>
      <c r="D23" s="57">
        <v>4000</v>
      </c>
      <c r="E23" s="57">
        <v>8000</v>
      </c>
      <c r="F23" s="57">
        <f>E23+0.95*D23</f>
        <v>11800</v>
      </c>
      <c r="G23" s="57">
        <f>E23+0.9*E23</f>
        <v>15200</v>
      </c>
      <c r="H23" s="57">
        <f>G23+0.85*D23</f>
        <v>18600</v>
      </c>
      <c r="I23" s="58">
        <f>G23+0.8*E23</f>
        <v>21600</v>
      </c>
      <c r="J23">
        <v>0</v>
      </c>
    </row>
    <row r="25" spans="2:10" ht="13.5" customHeight="1" x14ac:dyDescent="0.35"/>
    <row r="26" spans="2:10" ht="21.65" customHeight="1" x14ac:dyDescent="0.35">
      <c r="B26" s="60" t="s">
        <v>174</v>
      </c>
      <c r="C26" s="60"/>
      <c r="D26" s="61"/>
    </row>
    <row r="27" spans="2:10" ht="105.75" customHeight="1" x14ac:dyDescent="0.35">
      <c r="B27" s="105" t="s">
        <v>175</v>
      </c>
      <c r="C27" s="105"/>
      <c r="D27" s="106"/>
      <c r="E27" s="106"/>
      <c r="F27" s="106"/>
      <c r="G27" s="106"/>
      <c r="H27" s="106"/>
      <c r="I27" s="106"/>
    </row>
    <row r="28" spans="2:10" x14ac:dyDescent="0.35">
      <c r="B28" t="s">
        <v>193</v>
      </c>
    </row>
  </sheetData>
  <mergeCells count="1">
    <mergeCell ref="B27:I27"/>
  </mergeCells>
  <pageMargins left="0.70866141732283472" right="0.70866141732283472" top="1.1811023622047245" bottom="0.78740157480314965" header="0.31496062992125984" footer="0.31496062992125984"/>
  <pageSetup paperSize="9" orientation="landscape" r:id="rId1"/>
  <headerFooter>
    <oddHeader>&amp;CZadávací dokumentace
VZ2020019 Disková pole pro zálohování a archivaci II
Příloha č. 1 B - Požadovaná výkonnost</oddHeader>
  </headerFooter>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7C0F6-2DC3-40C7-8EC9-6D2C7F96F03D}">
  <dimension ref="A1:F45"/>
  <sheetViews>
    <sheetView view="pageBreakPreview" zoomScale="60" zoomScaleNormal="130" workbookViewId="0">
      <selection activeCell="A13" sqref="A13"/>
    </sheetView>
  </sheetViews>
  <sheetFormatPr defaultRowHeight="14.5" x14ac:dyDescent="0.35"/>
  <cols>
    <col min="1" max="1" width="51.1796875" style="1" customWidth="1"/>
    <col min="2" max="2" width="8.81640625" style="67" customWidth="1"/>
    <col min="3" max="3" width="12.1796875" style="65" customWidth="1"/>
    <col min="4" max="4" width="6.81640625" style="65" customWidth="1"/>
    <col min="5" max="5" width="11.453125" style="65" customWidth="1"/>
    <col min="6" max="6" width="14.54296875" style="65" customWidth="1"/>
  </cols>
  <sheetData>
    <row r="1" spans="1:6" ht="15" thickBot="1" x14ac:dyDescent="0.4">
      <c r="C1" s="91" t="s">
        <v>225</v>
      </c>
    </row>
    <row r="2" spans="1:6" ht="16" thickBot="1" x14ac:dyDescent="0.4">
      <c r="A2" s="100" t="s">
        <v>274</v>
      </c>
      <c r="C2" s="91"/>
    </row>
    <row r="3" spans="1:6" ht="18.5" x14ac:dyDescent="0.35">
      <c r="A3" s="111" t="s">
        <v>200</v>
      </c>
      <c r="B3" s="115" t="s">
        <v>224</v>
      </c>
      <c r="C3" s="109" t="s">
        <v>201</v>
      </c>
      <c r="D3" s="109"/>
      <c r="E3" s="110"/>
      <c r="F3" s="113" t="s">
        <v>232</v>
      </c>
    </row>
    <row r="4" spans="1:6" ht="15" thickBot="1" x14ac:dyDescent="0.4">
      <c r="A4" s="112"/>
      <c r="B4" s="116"/>
      <c r="C4" s="83" t="s">
        <v>202</v>
      </c>
      <c r="D4" s="83" t="s">
        <v>203</v>
      </c>
      <c r="E4" s="83" t="s">
        <v>210</v>
      </c>
      <c r="F4" s="114"/>
    </row>
    <row r="5" spans="1:6" x14ac:dyDescent="0.35">
      <c r="A5" s="74" t="s">
        <v>204</v>
      </c>
      <c r="B5" s="66" t="s">
        <v>226</v>
      </c>
      <c r="C5" s="87">
        <v>3</v>
      </c>
      <c r="D5" s="64" t="s">
        <v>222</v>
      </c>
      <c r="E5" s="88">
        <v>0</v>
      </c>
      <c r="F5" s="75" t="str">
        <f>IF(C5&gt;=E5,"ANO","NE")</f>
        <v>ANO</v>
      </c>
    </row>
    <row r="6" spans="1:6" x14ac:dyDescent="0.35">
      <c r="A6" s="76" t="s">
        <v>211</v>
      </c>
      <c r="B6" s="66" t="s">
        <v>227</v>
      </c>
      <c r="C6" s="88">
        <v>0</v>
      </c>
      <c r="D6" s="64" t="s">
        <v>223</v>
      </c>
      <c r="E6" s="90" t="str">
        <f>IF($C6&lt;&gt;0,0,$C$1)</f>
        <v>---</v>
      </c>
      <c r="F6" s="75" t="str">
        <f>IF($E6=$C$1,$C$1,IF(C6&lt;=E6,"ANO","NE"))</f>
        <v>---</v>
      </c>
    </row>
    <row r="7" spans="1:6" x14ac:dyDescent="0.35">
      <c r="A7" s="78" t="s">
        <v>212</v>
      </c>
      <c r="B7" s="66" t="s">
        <v>227</v>
      </c>
      <c r="C7" s="88">
        <v>0</v>
      </c>
      <c r="D7" s="64" t="s">
        <v>223</v>
      </c>
      <c r="E7" s="90" t="str">
        <f>IF($C7&lt;&gt;0,0,$C$1)</f>
        <v>---</v>
      </c>
      <c r="F7" s="75" t="str">
        <f t="shared" ref="F7:F10" si="0">IF($E7=$C$1,$C$1,IF(C7&lt;=E7,"ANO","NE"))</f>
        <v>---</v>
      </c>
    </row>
    <row r="8" spans="1:6" x14ac:dyDescent="0.35">
      <c r="A8" s="77" t="s">
        <v>213</v>
      </c>
      <c r="B8" s="66" t="s">
        <v>227</v>
      </c>
      <c r="C8" s="88">
        <v>0</v>
      </c>
      <c r="D8" s="64" t="s">
        <v>223</v>
      </c>
      <c r="E8" s="90" t="str">
        <f>IF($C8&lt;&gt;0,0,$C$1)</f>
        <v>---</v>
      </c>
      <c r="F8" s="75" t="str">
        <f t="shared" si="0"/>
        <v>---</v>
      </c>
    </row>
    <row r="9" spans="1:6" x14ac:dyDescent="0.35">
      <c r="A9" s="76" t="s">
        <v>228</v>
      </c>
      <c r="B9" s="66" t="s">
        <v>229</v>
      </c>
      <c r="C9" s="87">
        <v>1.5</v>
      </c>
      <c r="D9" s="64" t="s">
        <v>222</v>
      </c>
      <c r="E9" s="90" t="str">
        <f>IF($C$6&lt;&gt;0,0,$C$1)</f>
        <v>---</v>
      </c>
      <c r="F9" s="75" t="str">
        <f t="shared" si="0"/>
        <v>---</v>
      </c>
    </row>
    <row r="10" spans="1:6" x14ac:dyDescent="0.35">
      <c r="A10" s="76" t="s">
        <v>205</v>
      </c>
      <c r="B10" s="66" t="s">
        <v>229</v>
      </c>
      <c r="C10" s="87">
        <v>1</v>
      </c>
      <c r="D10" s="64" t="s">
        <v>222</v>
      </c>
      <c r="E10" s="90" t="str">
        <f>IF($C$6&lt;&gt;0,0,$C$1)</f>
        <v>---</v>
      </c>
      <c r="F10" s="75" t="str">
        <f t="shared" si="0"/>
        <v>---</v>
      </c>
    </row>
    <row r="11" spans="1:6" ht="15" customHeight="1" x14ac:dyDescent="0.35">
      <c r="A11" s="76" t="s">
        <v>206</v>
      </c>
      <c r="B11" s="66" t="s">
        <v>230</v>
      </c>
      <c r="C11" s="89" t="str">
        <f>HLOOKUP(C6,'1B Požadovaná výkonnost'!C5:G9,2,FALSE)</f>
        <v>---</v>
      </c>
      <c r="D11" s="64" t="s">
        <v>223</v>
      </c>
      <c r="E11" s="90" t="str">
        <f t="shared" ref="E11:E22" si="1">IF($C11&lt;&gt;$C$1,0,$C$1)</f>
        <v>---</v>
      </c>
      <c r="F11" s="75" t="str">
        <f t="shared" ref="F11:F22" si="2">IF($E11=$C$1,$C$1,IF(C11&lt;=E11,"ANO","NE"))</f>
        <v>---</v>
      </c>
    </row>
    <row r="12" spans="1:6" ht="15" customHeight="1" x14ac:dyDescent="0.35">
      <c r="A12" s="76" t="s">
        <v>207</v>
      </c>
      <c r="B12" s="66" t="s">
        <v>230</v>
      </c>
      <c r="C12" s="89" t="str">
        <f>HLOOKUP(C6,'1B Požadovaná výkonnost'!C5:G9,3,FALSE)</f>
        <v>---</v>
      </c>
      <c r="D12" s="64" t="s">
        <v>223</v>
      </c>
      <c r="E12" s="90" t="str">
        <f t="shared" si="1"/>
        <v>---</v>
      </c>
      <c r="F12" s="75" t="str">
        <f t="shared" si="2"/>
        <v>---</v>
      </c>
    </row>
    <row r="13" spans="1:6" x14ac:dyDescent="0.35">
      <c r="A13" s="76" t="s">
        <v>208</v>
      </c>
      <c r="B13" s="66" t="s">
        <v>231</v>
      </c>
      <c r="C13" s="89" t="str">
        <f>HLOOKUP(C6,'1B Požadovaná výkonnost'!C5:G9,4,FALSE)</f>
        <v>---</v>
      </c>
      <c r="D13" s="64" t="s">
        <v>223</v>
      </c>
      <c r="E13" s="90" t="str">
        <f t="shared" si="1"/>
        <v>---</v>
      </c>
      <c r="F13" s="75" t="str">
        <f t="shared" si="2"/>
        <v>---</v>
      </c>
    </row>
    <row r="14" spans="1:6" x14ac:dyDescent="0.35">
      <c r="A14" s="76" t="s">
        <v>209</v>
      </c>
      <c r="B14" s="66" t="s">
        <v>231</v>
      </c>
      <c r="C14" s="89" t="str">
        <f>HLOOKUP(C6,'1B Požadovaná výkonnost'!C5:G9,5,FALSE)</f>
        <v>---</v>
      </c>
      <c r="D14" s="64" t="s">
        <v>223</v>
      </c>
      <c r="E14" s="90" t="str">
        <f t="shared" si="1"/>
        <v>---</v>
      </c>
      <c r="F14" s="75" t="str">
        <f t="shared" si="2"/>
        <v>---</v>
      </c>
    </row>
    <row r="15" spans="1:6" x14ac:dyDescent="0.35">
      <c r="A15" s="78" t="s">
        <v>214</v>
      </c>
      <c r="B15" s="66" t="s">
        <v>230</v>
      </c>
      <c r="C15" s="89" t="str">
        <f>HLOOKUP(C7,'1B Požadovaná výkonnost'!C12:E16,2,FALSE)</f>
        <v>---</v>
      </c>
      <c r="D15" s="64" t="s">
        <v>223</v>
      </c>
      <c r="E15" s="90" t="str">
        <f t="shared" si="1"/>
        <v>---</v>
      </c>
      <c r="F15" s="75" t="str">
        <f t="shared" si="2"/>
        <v>---</v>
      </c>
    </row>
    <row r="16" spans="1:6" x14ac:dyDescent="0.35">
      <c r="A16" s="78" t="s">
        <v>215</v>
      </c>
      <c r="B16" s="66" t="s">
        <v>230</v>
      </c>
      <c r="C16" s="89" t="str">
        <f>HLOOKUP(C7,'1B Požadovaná výkonnost'!C12:E16,3,FALSE)</f>
        <v>---</v>
      </c>
      <c r="D16" s="64" t="s">
        <v>223</v>
      </c>
      <c r="E16" s="90" t="str">
        <f t="shared" si="1"/>
        <v>---</v>
      </c>
      <c r="F16" s="75" t="str">
        <f t="shared" si="2"/>
        <v>---</v>
      </c>
    </row>
    <row r="17" spans="1:6" x14ac:dyDescent="0.35">
      <c r="A17" s="78" t="s">
        <v>216</v>
      </c>
      <c r="B17" s="66" t="s">
        <v>231</v>
      </c>
      <c r="C17" s="89" t="str">
        <f>HLOOKUP(C7,'1B Požadovaná výkonnost'!C12:E16,4,FALSE)</f>
        <v>---</v>
      </c>
      <c r="D17" s="64" t="s">
        <v>223</v>
      </c>
      <c r="E17" s="90" t="str">
        <f t="shared" si="1"/>
        <v>---</v>
      </c>
      <c r="F17" s="75" t="str">
        <f t="shared" si="2"/>
        <v>---</v>
      </c>
    </row>
    <row r="18" spans="1:6" x14ac:dyDescent="0.35">
      <c r="A18" s="78" t="s">
        <v>217</v>
      </c>
      <c r="B18" s="66" t="s">
        <v>231</v>
      </c>
      <c r="C18" s="89" t="str">
        <f>HLOOKUP(C7,'1B Požadovaná výkonnost'!C12:E16,5,FALSE)</f>
        <v>---</v>
      </c>
      <c r="D18" s="64" t="s">
        <v>223</v>
      </c>
      <c r="E18" s="90" t="str">
        <f t="shared" si="1"/>
        <v>---</v>
      </c>
      <c r="F18" s="75" t="str">
        <f t="shared" si="2"/>
        <v>---</v>
      </c>
    </row>
    <row r="19" spans="1:6" x14ac:dyDescent="0.35">
      <c r="A19" s="77" t="s">
        <v>218</v>
      </c>
      <c r="B19" s="66" t="s">
        <v>230</v>
      </c>
      <c r="C19" s="89" t="str">
        <f>HLOOKUP(C8,'1B Požadovaná výkonnost'!C19:I23,2,FALSE)</f>
        <v>---</v>
      </c>
      <c r="D19" s="64" t="s">
        <v>223</v>
      </c>
      <c r="E19" s="90" t="str">
        <f t="shared" si="1"/>
        <v>---</v>
      </c>
      <c r="F19" s="75" t="str">
        <f t="shared" si="2"/>
        <v>---</v>
      </c>
    </row>
    <row r="20" spans="1:6" x14ac:dyDescent="0.35">
      <c r="A20" s="77" t="s">
        <v>219</v>
      </c>
      <c r="B20" s="66" t="s">
        <v>230</v>
      </c>
      <c r="C20" s="89" t="str">
        <f>HLOOKUP(C8,'1B Požadovaná výkonnost'!C19:I23,3,FALSE)</f>
        <v>---</v>
      </c>
      <c r="D20" s="64" t="s">
        <v>223</v>
      </c>
      <c r="E20" s="90" t="str">
        <f t="shared" si="1"/>
        <v>---</v>
      </c>
      <c r="F20" s="75" t="str">
        <f t="shared" si="2"/>
        <v>---</v>
      </c>
    </row>
    <row r="21" spans="1:6" x14ac:dyDescent="0.35">
      <c r="A21" s="77" t="s">
        <v>220</v>
      </c>
      <c r="B21" s="66" t="s">
        <v>231</v>
      </c>
      <c r="C21" s="89" t="str">
        <f>HLOOKUP(C8,'1B Požadovaná výkonnost'!C19:I23,4,FALSE)</f>
        <v>---</v>
      </c>
      <c r="D21" s="64" t="s">
        <v>223</v>
      </c>
      <c r="E21" s="90" t="str">
        <f t="shared" si="1"/>
        <v>---</v>
      </c>
      <c r="F21" s="75" t="str">
        <f t="shared" si="2"/>
        <v>---</v>
      </c>
    </row>
    <row r="22" spans="1:6" x14ac:dyDescent="0.35">
      <c r="A22" s="77" t="s">
        <v>221</v>
      </c>
      <c r="B22" s="66" t="s">
        <v>231</v>
      </c>
      <c r="C22" s="89" t="str">
        <f>HLOOKUP(C8,'1B Požadovaná výkonnost'!C19:I23,5,FALSE)</f>
        <v>---</v>
      </c>
      <c r="D22" s="64" t="s">
        <v>223</v>
      </c>
      <c r="E22" s="90" t="str">
        <f t="shared" si="1"/>
        <v>---</v>
      </c>
      <c r="F22" s="75" t="str">
        <f t="shared" si="2"/>
        <v>---</v>
      </c>
    </row>
    <row r="23" spans="1:6" ht="15" thickBot="1" x14ac:dyDescent="0.4">
      <c r="A23" s="79"/>
      <c r="B23" s="80"/>
      <c r="C23" s="81"/>
      <c r="D23" s="81"/>
      <c r="E23" s="81"/>
      <c r="F23" s="82"/>
    </row>
    <row r="24" spans="1:6" ht="21.5" thickBot="1" x14ac:dyDescent="0.55000000000000004">
      <c r="A24" s="84" t="s">
        <v>233</v>
      </c>
      <c r="B24" s="85"/>
      <c r="C24" s="86"/>
      <c r="D24" s="117" t="str">
        <f>IF(ISERROR(VLOOKUP("NE",F5:F22,1,FALSE)),"Akceptováno","Neakceptováno")</f>
        <v>Akceptováno</v>
      </c>
      <c r="E24" s="118"/>
      <c r="F24" s="119"/>
    </row>
    <row r="26" spans="1:6" ht="15.5" x14ac:dyDescent="0.35">
      <c r="A26" s="93" t="s">
        <v>234</v>
      </c>
    </row>
    <row r="27" spans="1:6" ht="30.75" customHeight="1" x14ac:dyDescent="0.35">
      <c r="A27" s="107" t="s">
        <v>235</v>
      </c>
      <c r="B27" s="108"/>
      <c r="C27" s="108"/>
      <c r="D27" s="108"/>
      <c r="E27" s="108"/>
      <c r="F27" s="108"/>
    </row>
    <row r="28" spans="1:6" x14ac:dyDescent="0.35">
      <c r="A28" s="108" t="s">
        <v>236</v>
      </c>
      <c r="B28" s="108"/>
      <c r="C28" s="108"/>
      <c r="D28" s="108"/>
      <c r="E28" s="108"/>
      <c r="F28" s="108"/>
    </row>
    <row r="29" spans="1:6" ht="47.25" customHeight="1" x14ac:dyDescent="0.35">
      <c r="A29" s="107" t="s">
        <v>237</v>
      </c>
      <c r="B29" s="108"/>
      <c r="C29" s="108"/>
      <c r="D29" s="108"/>
      <c r="E29" s="108"/>
      <c r="F29" s="108"/>
    </row>
    <row r="30" spans="1:6" x14ac:dyDescent="0.35">
      <c r="A30" s="108" t="s">
        <v>238</v>
      </c>
      <c r="B30" s="108"/>
      <c r="C30" s="108"/>
      <c r="D30" s="108"/>
      <c r="E30" s="108"/>
      <c r="F30" s="108"/>
    </row>
    <row r="31" spans="1:6" ht="30" customHeight="1" x14ac:dyDescent="0.35">
      <c r="A31" s="107" t="s">
        <v>239</v>
      </c>
      <c r="B31" s="108"/>
      <c r="C31" s="108"/>
      <c r="D31" s="108"/>
      <c r="E31" s="108"/>
      <c r="F31" s="108"/>
    </row>
    <row r="32" spans="1:6" x14ac:dyDescent="0.35">
      <c r="A32" s="107" t="s">
        <v>240</v>
      </c>
      <c r="B32" s="108"/>
      <c r="C32" s="108"/>
      <c r="D32" s="108"/>
      <c r="E32" s="108"/>
      <c r="F32" s="108"/>
    </row>
    <row r="33" spans="1:6" ht="15" thickBot="1" x14ac:dyDescent="0.4">
      <c r="A33" s="92"/>
      <c r="B33" s="94"/>
      <c r="C33" s="94"/>
      <c r="D33" s="94"/>
      <c r="E33" s="94"/>
      <c r="F33" s="94"/>
    </row>
    <row r="34" spans="1:6" ht="16" thickBot="1" x14ac:dyDescent="0.4">
      <c r="A34" s="123" t="s">
        <v>267</v>
      </c>
      <c r="B34" s="124"/>
      <c r="C34" s="124"/>
      <c r="D34" s="124"/>
      <c r="E34" s="124"/>
      <c r="F34" s="125"/>
    </row>
    <row r="35" spans="1:6" ht="183.75" customHeight="1" thickBot="1" x14ac:dyDescent="0.4">
      <c r="A35" s="128" t="s">
        <v>326</v>
      </c>
      <c r="B35" s="129"/>
      <c r="C35" s="129"/>
      <c r="D35" s="129"/>
      <c r="E35" s="129"/>
      <c r="F35" s="130"/>
    </row>
    <row r="36" spans="1:6" x14ac:dyDescent="0.35">
      <c r="A36" s="95" t="s">
        <v>260</v>
      </c>
      <c r="B36" s="126" t="s">
        <v>261</v>
      </c>
      <c r="C36" s="127"/>
      <c r="D36" s="127"/>
      <c r="E36" s="127"/>
      <c r="F36" s="127"/>
    </row>
    <row r="37" spans="1:6" ht="206.25" customHeight="1" x14ac:dyDescent="0.35">
      <c r="A37" s="96" t="s">
        <v>266</v>
      </c>
      <c r="B37" s="120" t="s">
        <v>325</v>
      </c>
      <c r="C37" s="121"/>
      <c r="D37" s="121"/>
      <c r="E37" s="121"/>
      <c r="F37" s="121"/>
    </row>
    <row r="38" spans="1:6" ht="235.5" customHeight="1" x14ac:dyDescent="0.35">
      <c r="A38" s="96" t="s">
        <v>259</v>
      </c>
      <c r="B38" s="120" t="s">
        <v>320</v>
      </c>
      <c r="C38" s="121"/>
      <c r="D38" s="121"/>
      <c r="E38" s="121"/>
      <c r="F38" s="121"/>
    </row>
    <row r="39" spans="1:6" ht="198" customHeight="1" x14ac:dyDescent="0.35">
      <c r="A39" s="96" t="s">
        <v>262</v>
      </c>
      <c r="B39" s="120" t="s">
        <v>321</v>
      </c>
      <c r="C39" s="121"/>
      <c r="D39" s="121"/>
      <c r="E39" s="121"/>
      <c r="F39" s="121"/>
    </row>
    <row r="40" spans="1:6" ht="232.5" customHeight="1" x14ac:dyDescent="0.35">
      <c r="A40" s="96" t="s">
        <v>263</v>
      </c>
      <c r="B40" s="120" t="s">
        <v>322</v>
      </c>
      <c r="C40" s="121"/>
      <c r="D40" s="121"/>
      <c r="E40" s="121"/>
      <c r="F40" s="121"/>
    </row>
    <row r="41" spans="1:6" ht="216.75" customHeight="1" x14ac:dyDescent="0.35">
      <c r="A41" s="96" t="s">
        <v>264</v>
      </c>
      <c r="B41" s="120" t="s">
        <v>323</v>
      </c>
      <c r="C41" s="121"/>
      <c r="D41" s="121"/>
      <c r="E41" s="121"/>
      <c r="F41" s="121"/>
    </row>
    <row r="42" spans="1:6" ht="243.75" customHeight="1" x14ac:dyDescent="0.35">
      <c r="A42" s="96" t="s">
        <v>265</v>
      </c>
      <c r="B42" s="120" t="s">
        <v>324</v>
      </c>
      <c r="C42" s="121"/>
      <c r="D42" s="121"/>
      <c r="E42" s="121"/>
      <c r="F42" s="121"/>
    </row>
    <row r="43" spans="1:6" x14ac:dyDescent="0.35">
      <c r="B43" s="122"/>
      <c r="C43" s="122"/>
      <c r="D43" s="122"/>
      <c r="E43" s="122"/>
      <c r="F43" s="122"/>
    </row>
    <row r="44" spans="1:6" x14ac:dyDescent="0.35">
      <c r="B44" s="122"/>
      <c r="C44" s="122"/>
      <c r="D44" s="122"/>
      <c r="E44" s="122"/>
      <c r="F44" s="122"/>
    </row>
    <row r="45" spans="1:6" x14ac:dyDescent="0.35">
      <c r="B45" s="122"/>
      <c r="C45" s="122"/>
      <c r="D45" s="122"/>
      <c r="E45" s="122"/>
      <c r="F45" s="122"/>
    </row>
  </sheetData>
  <mergeCells count="23">
    <mergeCell ref="B42:F42"/>
    <mergeCell ref="B43:F43"/>
    <mergeCell ref="B44:F44"/>
    <mergeCell ref="B45:F45"/>
    <mergeCell ref="A34:F34"/>
    <mergeCell ref="B36:F36"/>
    <mergeCell ref="B38:F38"/>
    <mergeCell ref="B39:F39"/>
    <mergeCell ref="B40:F40"/>
    <mergeCell ref="B41:F41"/>
    <mergeCell ref="B37:F37"/>
    <mergeCell ref="A35:F35"/>
    <mergeCell ref="A32:F32"/>
    <mergeCell ref="C3:E3"/>
    <mergeCell ref="A3:A4"/>
    <mergeCell ref="F3:F4"/>
    <mergeCell ref="B3:B4"/>
    <mergeCell ref="D24:F24"/>
    <mergeCell ref="A28:F28"/>
    <mergeCell ref="A30:F30"/>
    <mergeCell ref="A29:F29"/>
    <mergeCell ref="A27:F27"/>
    <mergeCell ref="A31:F31"/>
  </mergeCells>
  <phoneticPr fontId="12" type="noConversion"/>
  <conditionalFormatting sqref="D24:F24">
    <cfRule type="beginsWith" dxfId="2" priority="2" operator="beginsWith" text="Ne">
      <formula>LEFT(D24,LEN("Ne"))="Ne"</formula>
    </cfRule>
    <cfRule type="beginsWith" dxfId="1" priority="3" operator="beginsWith" text="Akc">
      <formula>LEFT(D24,LEN("Akc"))="Akc"</formula>
    </cfRule>
  </conditionalFormatting>
  <pageMargins left="0.70866141732283472" right="0.70866141732283472" top="1.1811023622047245" bottom="0.78740157480314965" header="0.31496062992125984" footer="0.31496062992125984"/>
  <pageSetup paperSize="9" orientation="landscape" r:id="rId1"/>
  <headerFooter>
    <oddHeader>&amp;CZadávací dokumentace
VZ2020019 Disková pole pro zálohování a archivaci II
Příloha č. 1 C - Akceptační kritéria</oddHeader>
  </headerFooter>
  <rowBreaks count="2" manualBreakCount="2">
    <brk id="25" max="16383" man="1"/>
    <brk id="35" max="16383" man="1"/>
  </rowBreaks>
  <extLst>
    <ext xmlns:x14="http://schemas.microsoft.com/office/spreadsheetml/2009/9/main" uri="{78C0D931-6437-407d-A8EE-F0AAD7539E65}">
      <x14:conditionalFormattings>
        <x14:conditionalFormatting xmlns:xm="http://schemas.microsoft.com/office/excel/2006/main">
          <x14:cfRule type="notContainsText" priority="1" operator="notContains" id="{6D068349-7438-4AE0-A9E5-46F625F6C2EE}">
            <xm:f>ISERROR(SEARCH($C$1,E6))</xm:f>
            <xm:f>$C$1</xm:f>
            <x14:dxf>
              <fill>
                <patternFill>
                  <bgColor rgb="FFFFFF00"/>
                </patternFill>
              </fill>
            </x14:dxf>
          </x14:cfRule>
          <xm:sqref>E6:E22</xm:sqref>
        </x14:conditionalFormatting>
      </x14:conditionalFormattings>
    </ext>
    <ext xmlns:x14="http://schemas.microsoft.com/office/spreadsheetml/2009/9/main" uri="{CCE6A557-97BC-4b89-ADB6-D9C93CAAB3DF}">
      <x14:dataValidations xmlns:xm="http://schemas.microsoft.com/office/excel/2006/main" disablePrompts="1" count="3">
        <x14:dataValidation type="list" allowBlank="1" showInputMessage="1" showErrorMessage="1" xr:uid="{E924E4B2-1DB8-451C-91AB-C792D0AA97B8}">
          <x14:formula1>
            <xm:f>'1B Požadovaná výkonnost'!$C$5:$G$5</xm:f>
          </x14:formula1>
          <xm:sqref>C6</xm:sqref>
        </x14:dataValidation>
        <x14:dataValidation type="list" allowBlank="1" showInputMessage="1" showErrorMessage="1" xr:uid="{43802A4F-51AF-4482-9A86-8D4768833B87}">
          <x14:formula1>
            <xm:f>'1B Požadovaná výkonnost'!$C$12:$E$12</xm:f>
          </x14:formula1>
          <xm:sqref>C7</xm:sqref>
        </x14:dataValidation>
        <x14:dataValidation type="list" allowBlank="1" showInputMessage="1" showErrorMessage="1" xr:uid="{9ADAC038-C3B7-4509-B0B6-13E7478D1855}">
          <x14:formula1>
            <xm:f>'1B Požadovaná výkonnost'!$C$19:$I$19</xm:f>
          </x14:formula1>
          <xm:sqref>C8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23DC19E6DFA3C429A6E53B3636E8B9E" ma:contentTypeVersion="2" ma:contentTypeDescription="Create a new document." ma:contentTypeScope="" ma:versionID="ac294036453be635c6f6655eb8e9c8e3">
  <xsd:schema xmlns:xsd="http://www.w3.org/2001/XMLSchema" xmlns:xs="http://www.w3.org/2001/XMLSchema" xmlns:p="http://schemas.microsoft.com/office/2006/metadata/properties" xmlns:ns2="c78d7ef9-9477-40f6-90aa-a2e28135f84d" targetNamespace="http://schemas.microsoft.com/office/2006/metadata/properties" ma:root="true" ma:fieldsID="69955572646bf9f7f74842685862e93b" ns2:_="">
    <xsd:import namespace="c78d7ef9-9477-40f6-90aa-a2e28135f84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d7ef9-9477-40f6-90aa-a2e28135f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221AF-03B1-4322-AA2B-B7707C062E00}">
  <ds:schemaRefs>
    <ds:schemaRef ds:uri="http://schemas.microsoft.com/sharepoint/v3/contenttype/forms"/>
  </ds:schemaRefs>
</ds:datastoreItem>
</file>

<file path=customXml/itemProps2.xml><?xml version="1.0" encoding="utf-8"?>
<ds:datastoreItem xmlns:ds="http://schemas.openxmlformats.org/officeDocument/2006/customXml" ds:itemID="{DF6A4C7D-A01A-4346-98BC-FCC22CDCD199}">
  <ds:schemaRef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terms/"/>
    <ds:schemaRef ds:uri="c78d7ef9-9477-40f6-90aa-a2e28135f84d"/>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48788FA-7EDB-443A-B500-5460610530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d7ef9-9477-40f6-90aa-a2e28135f8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1A Technická specifikace</vt:lpstr>
      <vt:lpstr>1B Požadovaná výkonnost</vt:lpstr>
      <vt:lpstr>1C Akceptační kritéria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2020-04-29T19:00:06Z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33fbad-f6f4-45bd-b8c1-f46f3711dcc6_Enabled">
    <vt:lpwstr>True</vt:lpwstr>
  </property>
  <property fmtid="{D5CDD505-2E9C-101B-9397-08002B2CF9AE}" pid="3" name="MSIP_Label_8b33fbad-f6f4-45bd-b8c1-f46f3711dcc6_SiteId">
    <vt:lpwstr>8ef2ef64-61e6-4033-9f7f-48ccd5d03c90</vt:lpwstr>
  </property>
  <property fmtid="{D5CDD505-2E9C-101B-9397-08002B2CF9AE}" pid="4" name="MSIP_Label_8b33fbad-f6f4-45bd-b8c1-f46f3711dcc6_Owner">
    <vt:lpwstr>martin.majer@spcss.cz</vt:lpwstr>
  </property>
  <property fmtid="{D5CDD505-2E9C-101B-9397-08002B2CF9AE}" pid="5" name="MSIP_Label_8b33fbad-f6f4-45bd-b8c1-f46f3711dcc6_SetDate">
    <vt:lpwstr>2018-09-27T07:02:39.5627722Z</vt:lpwstr>
  </property>
  <property fmtid="{D5CDD505-2E9C-101B-9397-08002B2CF9AE}" pid="6" name="MSIP_Label_8b33fbad-f6f4-45bd-b8c1-f46f3711dcc6_Name">
    <vt:lpwstr>Veřejné</vt:lpwstr>
  </property>
  <property fmtid="{D5CDD505-2E9C-101B-9397-08002B2CF9AE}" pid="7" name="MSIP_Label_8b33fbad-f6f4-45bd-b8c1-f46f3711dcc6_Application">
    <vt:lpwstr>Microsoft Azure Information Protection</vt:lpwstr>
  </property>
  <property fmtid="{D5CDD505-2E9C-101B-9397-08002B2CF9AE}" pid="8" name="MSIP_Label_8b33fbad-f6f4-45bd-b8c1-f46f3711dcc6_Extended_MSFT_Method">
    <vt:lpwstr>Automatic</vt:lpwstr>
  </property>
  <property fmtid="{D5CDD505-2E9C-101B-9397-08002B2CF9AE}" pid="9" name="Sensitivity">
    <vt:lpwstr>Veřejné</vt:lpwstr>
  </property>
  <property fmtid="{D5CDD505-2E9C-101B-9397-08002B2CF9AE}" pid="10" name="ContentTypeId">
    <vt:lpwstr>0x010100323DC19E6DFA3C429A6E53B3636E8B9E</vt:lpwstr>
  </property>
</Properties>
</file>