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Pavel Otruba\Documents\Rozpočty\Ateliér A4\Budova STC v Praze\Suterén 1.PP\"/>
    </mc:Choice>
  </mc:AlternateContent>
  <xr:revisionPtr revIDLastSave="0" documentId="13_ncr:1_{847EF4CA-2AFE-4F23-890F-89A0FEFA1F5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kapitulace stavby" sheetId="1" r:id="rId1"/>
    <sheet name="24069 - Stavební úpravy p..." sheetId="2" r:id="rId2"/>
    <sheet name="Pokyny pro vyplnění" sheetId="3" r:id="rId3"/>
  </sheets>
  <definedNames>
    <definedName name="_xlnm._FilterDatabase" localSheetId="1" hidden="1">'24069 - Stavební úpravy p...'!$C$109:$K$955</definedName>
    <definedName name="_xlnm.Print_Titles" localSheetId="1">'24069 - Stavební úpravy p...'!$109:$109</definedName>
    <definedName name="_xlnm.Print_Titles" localSheetId="0">'Rekapitulace stavby'!$52:$52</definedName>
    <definedName name="_xlnm.Print_Area" localSheetId="1">'24069 - Stavební úpravy p...'!$C$4:$J$37,'24069 - Stavební úpravy p...'!$C$43:$J$93,'24069 - Stavební úpravy p...'!$C$99:$K$955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5" i="2" l="1"/>
  <c r="J35" i="2"/>
  <c r="J34" i="2"/>
  <c r="AY55" i="1" s="1"/>
  <c r="J33" i="2"/>
  <c r="AX55" i="1"/>
  <c r="BI954" i="2"/>
  <c r="BH954" i="2"/>
  <c r="BG954" i="2"/>
  <c r="BF954" i="2"/>
  <c r="T954" i="2"/>
  <c r="R954" i="2"/>
  <c r="P954" i="2"/>
  <c r="BI952" i="2"/>
  <c r="BH952" i="2"/>
  <c r="BG952" i="2"/>
  <c r="BF952" i="2"/>
  <c r="T952" i="2"/>
  <c r="R952" i="2"/>
  <c r="P952" i="2"/>
  <c r="BI950" i="2"/>
  <c r="BH950" i="2"/>
  <c r="BG950" i="2"/>
  <c r="BF950" i="2"/>
  <c r="T950" i="2"/>
  <c r="R950" i="2"/>
  <c r="P950" i="2"/>
  <c r="BI945" i="2"/>
  <c r="BH945" i="2"/>
  <c r="BG945" i="2"/>
  <c r="BF945" i="2"/>
  <c r="T945" i="2"/>
  <c r="T944" i="2" s="1"/>
  <c r="R945" i="2"/>
  <c r="R944" i="2" s="1"/>
  <c r="P945" i="2"/>
  <c r="P944" i="2"/>
  <c r="BI940" i="2"/>
  <c r="BH940" i="2"/>
  <c r="BG940" i="2"/>
  <c r="BF940" i="2"/>
  <c r="T940" i="2"/>
  <c r="T939" i="2"/>
  <c r="R940" i="2"/>
  <c r="R939" i="2"/>
  <c r="P940" i="2"/>
  <c r="P939" i="2"/>
  <c r="BI935" i="2"/>
  <c r="BH935" i="2"/>
  <c r="BG935" i="2"/>
  <c r="BF935" i="2"/>
  <c r="T935" i="2"/>
  <c r="R935" i="2"/>
  <c r="P935" i="2"/>
  <c r="BI931" i="2"/>
  <c r="BH931" i="2"/>
  <c r="BG931" i="2"/>
  <c r="BF931" i="2"/>
  <c r="T931" i="2"/>
  <c r="R931" i="2"/>
  <c r="P931" i="2"/>
  <c r="BI928" i="2"/>
  <c r="BH928" i="2"/>
  <c r="BG928" i="2"/>
  <c r="BF928" i="2"/>
  <c r="T928" i="2"/>
  <c r="R928" i="2"/>
  <c r="P928" i="2"/>
  <c r="BI924" i="2"/>
  <c r="BH924" i="2"/>
  <c r="BG924" i="2"/>
  <c r="BF924" i="2"/>
  <c r="T924" i="2"/>
  <c r="R924" i="2"/>
  <c r="P924" i="2"/>
  <c r="BI917" i="2"/>
  <c r="BH917" i="2"/>
  <c r="BG917" i="2"/>
  <c r="BF917" i="2"/>
  <c r="T917" i="2"/>
  <c r="R917" i="2"/>
  <c r="P917" i="2"/>
  <c r="BI912" i="2"/>
  <c r="BH912" i="2"/>
  <c r="BG912" i="2"/>
  <c r="BF912" i="2"/>
  <c r="T912" i="2"/>
  <c r="R912" i="2"/>
  <c r="P912" i="2"/>
  <c r="BI910" i="2"/>
  <c r="BH910" i="2"/>
  <c r="BG910" i="2"/>
  <c r="BF910" i="2"/>
  <c r="T910" i="2"/>
  <c r="R910" i="2"/>
  <c r="P910" i="2"/>
  <c r="BI908" i="2"/>
  <c r="BH908" i="2"/>
  <c r="BG908" i="2"/>
  <c r="BF908" i="2"/>
  <c r="T908" i="2"/>
  <c r="R908" i="2"/>
  <c r="P908" i="2"/>
  <c r="BI892" i="2"/>
  <c r="BH892" i="2"/>
  <c r="BG892" i="2"/>
  <c r="BF892" i="2"/>
  <c r="T892" i="2"/>
  <c r="R892" i="2"/>
  <c r="P892" i="2"/>
  <c r="BI881" i="2"/>
  <c r="BH881" i="2"/>
  <c r="BG881" i="2"/>
  <c r="BF881" i="2"/>
  <c r="T881" i="2"/>
  <c r="R881" i="2"/>
  <c r="P881" i="2"/>
  <c r="BI876" i="2"/>
  <c r="BH876" i="2"/>
  <c r="BG876" i="2"/>
  <c r="BF876" i="2"/>
  <c r="T876" i="2"/>
  <c r="R876" i="2"/>
  <c r="P876" i="2"/>
  <c r="BI872" i="2"/>
  <c r="BH872" i="2"/>
  <c r="BG872" i="2"/>
  <c r="BF872" i="2"/>
  <c r="T872" i="2"/>
  <c r="R872" i="2"/>
  <c r="P872" i="2"/>
  <c r="BI868" i="2"/>
  <c r="BH868" i="2"/>
  <c r="BG868" i="2"/>
  <c r="BF868" i="2"/>
  <c r="T868" i="2"/>
  <c r="R868" i="2"/>
  <c r="P868" i="2"/>
  <c r="BI862" i="2"/>
  <c r="BH862" i="2"/>
  <c r="BG862" i="2"/>
  <c r="BF862" i="2"/>
  <c r="T862" i="2"/>
  <c r="R862" i="2"/>
  <c r="P862" i="2"/>
  <c r="BI851" i="2"/>
  <c r="BH851" i="2"/>
  <c r="BG851" i="2"/>
  <c r="BF851" i="2"/>
  <c r="T851" i="2"/>
  <c r="R851" i="2"/>
  <c r="P851" i="2"/>
  <c r="BI840" i="2"/>
  <c r="BH840" i="2"/>
  <c r="BG840" i="2"/>
  <c r="BF840" i="2"/>
  <c r="T840" i="2"/>
  <c r="R840" i="2"/>
  <c r="P840" i="2"/>
  <c r="BI834" i="2"/>
  <c r="BH834" i="2"/>
  <c r="BG834" i="2"/>
  <c r="BF834" i="2"/>
  <c r="T834" i="2"/>
  <c r="R834" i="2"/>
  <c r="P834" i="2"/>
  <c r="BI831" i="2"/>
  <c r="BH831" i="2"/>
  <c r="BG831" i="2"/>
  <c r="BF831" i="2"/>
  <c r="T831" i="2"/>
  <c r="R831" i="2"/>
  <c r="P831" i="2"/>
  <c r="BI828" i="2"/>
  <c r="BH828" i="2"/>
  <c r="BG828" i="2"/>
  <c r="BF828" i="2"/>
  <c r="T828" i="2"/>
  <c r="R828" i="2"/>
  <c r="P828" i="2"/>
  <c r="BI824" i="2"/>
  <c r="BH824" i="2"/>
  <c r="BG824" i="2"/>
  <c r="BF824" i="2"/>
  <c r="T824" i="2"/>
  <c r="R824" i="2"/>
  <c r="P824" i="2"/>
  <c r="BI821" i="2"/>
  <c r="BH821" i="2"/>
  <c r="BG821" i="2"/>
  <c r="BF821" i="2"/>
  <c r="T821" i="2"/>
  <c r="R821" i="2"/>
  <c r="P821" i="2"/>
  <c r="BI817" i="2"/>
  <c r="BH817" i="2"/>
  <c r="BG817" i="2"/>
  <c r="BF817" i="2"/>
  <c r="T817" i="2"/>
  <c r="R817" i="2"/>
  <c r="P817" i="2"/>
  <c r="BI815" i="2"/>
  <c r="BH815" i="2"/>
  <c r="BG815" i="2"/>
  <c r="BF815" i="2"/>
  <c r="T815" i="2"/>
  <c r="R815" i="2"/>
  <c r="P815" i="2"/>
  <c r="BI811" i="2"/>
  <c r="BH811" i="2"/>
  <c r="BG811" i="2"/>
  <c r="BF811" i="2"/>
  <c r="T811" i="2"/>
  <c r="R811" i="2"/>
  <c r="P811" i="2"/>
  <c r="BI807" i="2"/>
  <c r="BH807" i="2"/>
  <c r="BG807" i="2"/>
  <c r="BF807" i="2"/>
  <c r="T807" i="2"/>
  <c r="R807" i="2"/>
  <c r="P807" i="2"/>
  <c r="BI803" i="2"/>
  <c r="BH803" i="2"/>
  <c r="BG803" i="2"/>
  <c r="BF803" i="2"/>
  <c r="T803" i="2"/>
  <c r="R803" i="2"/>
  <c r="P803" i="2"/>
  <c r="BI799" i="2"/>
  <c r="BH799" i="2"/>
  <c r="BG799" i="2"/>
  <c r="BF799" i="2"/>
  <c r="T799" i="2"/>
  <c r="R799" i="2"/>
  <c r="P799" i="2"/>
  <c r="BI796" i="2"/>
  <c r="BH796" i="2"/>
  <c r="BG796" i="2"/>
  <c r="BF796" i="2"/>
  <c r="T796" i="2"/>
  <c r="R796" i="2"/>
  <c r="P796" i="2"/>
  <c r="BI790" i="2"/>
  <c r="BH790" i="2"/>
  <c r="BG790" i="2"/>
  <c r="BF790" i="2"/>
  <c r="T790" i="2"/>
  <c r="R790" i="2"/>
  <c r="P790" i="2"/>
  <c r="BI786" i="2"/>
  <c r="BH786" i="2"/>
  <c r="BG786" i="2"/>
  <c r="BF786" i="2"/>
  <c r="T786" i="2"/>
  <c r="R786" i="2"/>
  <c r="P786" i="2"/>
  <c r="BI782" i="2"/>
  <c r="BH782" i="2"/>
  <c r="BG782" i="2"/>
  <c r="BF782" i="2"/>
  <c r="T782" i="2"/>
  <c r="R782" i="2"/>
  <c r="P782" i="2"/>
  <c r="BI776" i="2"/>
  <c r="BH776" i="2"/>
  <c r="BG776" i="2"/>
  <c r="BF776" i="2"/>
  <c r="T776" i="2"/>
  <c r="R776" i="2"/>
  <c r="P776" i="2"/>
  <c r="BI772" i="2"/>
  <c r="BH772" i="2"/>
  <c r="BG772" i="2"/>
  <c r="BF772" i="2"/>
  <c r="T772" i="2"/>
  <c r="R772" i="2"/>
  <c r="P772" i="2"/>
  <c r="BI766" i="2"/>
  <c r="BH766" i="2"/>
  <c r="BG766" i="2"/>
  <c r="BF766" i="2"/>
  <c r="T766" i="2"/>
  <c r="R766" i="2"/>
  <c r="P766" i="2"/>
  <c r="BI760" i="2"/>
  <c r="BH760" i="2"/>
  <c r="BG760" i="2"/>
  <c r="BF760" i="2"/>
  <c r="T760" i="2"/>
  <c r="R760" i="2"/>
  <c r="P760" i="2"/>
  <c r="BI757" i="2"/>
  <c r="BH757" i="2"/>
  <c r="BG757" i="2"/>
  <c r="BF757" i="2"/>
  <c r="T757" i="2"/>
  <c r="R757" i="2"/>
  <c r="P757" i="2"/>
  <c r="BI756" i="2"/>
  <c r="BH756" i="2"/>
  <c r="BG756" i="2"/>
  <c r="BF756" i="2"/>
  <c r="T756" i="2"/>
  <c r="R756" i="2"/>
  <c r="P756" i="2"/>
  <c r="BI750" i="2"/>
  <c r="BH750" i="2"/>
  <c r="BG750" i="2"/>
  <c r="BF750" i="2"/>
  <c r="T750" i="2"/>
  <c r="R750" i="2"/>
  <c r="P750" i="2"/>
  <c r="BI747" i="2"/>
  <c r="BH747" i="2"/>
  <c r="BG747" i="2"/>
  <c r="BF747" i="2"/>
  <c r="T747" i="2"/>
  <c r="R747" i="2"/>
  <c r="P747" i="2"/>
  <c r="BI743" i="2"/>
  <c r="BH743" i="2"/>
  <c r="BG743" i="2"/>
  <c r="BF743" i="2"/>
  <c r="T743" i="2"/>
  <c r="R743" i="2"/>
  <c r="P743" i="2"/>
  <c r="BI739" i="2"/>
  <c r="BH739" i="2"/>
  <c r="BG739" i="2"/>
  <c r="BF739" i="2"/>
  <c r="T739" i="2"/>
  <c r="R739" i="2"/>
  <c r="P739" i="2"/>
  <c r="BI738" i="2"/>
  <c r="BH738" i="2"/>
  <c r="BG738" i="2"/>
  <c r="BF738" i="2"/>
  <c r="T738" i="2"/>
  <c r="R738" i="2"/>
  <c r="P738" i="2"/>
  <c r="BI735" i="2"/>
  <c r="BH735" i="2"/>
  <c r="BG735" i="2"/>
  <c r="BF735" i="2"/>
  <c r="T735" i="2"/>
  <c r="R735" i="2"/>
  <c r="P735" i="2"/>
  <c r="BI733" i="2"/>
  <c r="BH733" i="2"/>
  <c r="BG733" i="2"/>
  <c r="BF733" i="2"/>
  <c r="T733" i="2"/>
  <c r="R733" i="2"/>
  <c r="P733" i="2"/>
  <c r="BI729" i="2"/>
  <c r="BH729" i="2"/>
  <c r="BG729" i="2"/>
  <c r="BF729" i="2"/>
  <c r="T729" i="2"/>
  <c r="R729" i="2"/>
  <c r="P729" i="2"/>
  <c r="BI727" i="2"/>
  <c r="BH727" i="2"/>
  <c r="BG727" i="2"/>
  <c r="BF727" i="2"/>
  <c r="T727" i="2"/>
  <c r="R727" i="2"/>
  <c r="P727" i="2"/>
  <c r="BI723" i="2"/>
  <c r="BH723" i="2"/>
  <c r="BG723" i="2"/>
  <c r="BF723" i="2"/>
  <c r="T723" i="2"/>
  <c r="R723" i="2"/>
  <c r="P723" i="2"/>
  <c r="BI720" i="2"/>
  <c r="BH720" i="2"/>
  <c r="BG720" i="2"/>
  <c r="BF720" i="2"/>
  <c r="T720" i="2"/>
  <c r="R720" i="2"/>
  <c r="P720" i="2"/>
  <c r="BI716" i="2"/>
  <c r="BH716" i="2"/>
  <c r="BG716" i="2"/>
  <c r="BF716" i="2"/>
  <c r="T716" i="2"/>
  <c r="R716" i="2"/>
  <c r="P716" i="2"/>
  <c r="BI714" i="2"/>
  <c r="BH714" i="2"/>
  <c r="BG714" i="2"/>
  <c r="BF714" i="2"/>
  <c r="T714" i="2"/>
  <c r="R714" i="2"/>
  <c r="P714" i="2"/>
  <c r="BI710" i="2"/>
  <c r="BH710" i="2"/>
  <c r="BG710" i="2"/>
  <c r="BF710" i="2"/>
  <c r="T710" i="2"/>
  <c r="R710" i="2"/>
  <c r="P710" i="2"/>
  <c r="BI707" i="2"/>
  <c r="BH707" i="2"/>
  <c r="BG707" i="2"/>
  <c r="BF707" i="2"/>
  <c r="T707" i="2"/>
  <c r="R707" i="2"/>
  <c r="P707" i="2"/>
  <c r="BI704" i="2"/>
  <c r="BH704" i="2"/>
  <c r="BG704" i="2"/>
  <c r="BF704" i="2"/>
  <c r="T704" i="2"/>
  <c r="R704" i="2"/>
  <c r="P704" i="2"/>
  <c r="BI702" i="2"/>
  <c r="BH702" i="2"/>
  <c r="BG702" i="2"/>
  <c r="BF702" i="2"/>
  <c r="T702" i="2"/>
  <c r="R702" i="2"/>
  <c r="P702" i="2"/>
  <c r="BI699" i="2"/>
  <c r="BH699" i="2"/>
  <c r="BG699" i="2"/>
  <c r="BF699" i="2"/>
  <c r="T699" i="2"/>
  <c r="R699" i="2"/>
  <c r="P699" i="2"/>
  <c r="BI698" i="2"/>
  <c r="BH698" i="2"/>
  <c r="BG698" i="2"/>
  <c r="BF698" i="2"/>
  <c r="T698" i="2"/>
  <c r="R698" i="2"/>
  <c r="P698" i="2"/>
  <c r="BI696" i="2"/>
  <c r="BH696" i="2"/>
  <c r="BG696" i="2"/>
  <c r="BF696" i="2"/>
  <c r="T696" i="2"/>
  <c r="R696" i="2"/>
  <c r="P696" i="2"/>
  <c r="BI693" i="2"/>
  <c r="BH693" i="2"/>
  <c r="BG693" i="2"/>
  <c r="BF693" i="2"/>
  <c r="T693" i="2"/>
  <c r="R693" i="2"/>
  <c r="P693" i="2"/>
  <c r="BI690" i="2"/>
  <c r="BH690" i="2"/>
  <c r="BG690" i="2"/>
  <c r="BF690" i="2"/>
  <c r="T690" i="2"/>
  <c r="R690" i="2"/>
  <c r="P690" i="2"/>
  <c r="BI687" i="2"/>
  <c r="BH687" i="2"/>
  <c r="BG687" i="2"/>
  <c r="BF687" i="2"/>
  <c r="T687" i="2"/>
  <c r="R687" i="2"/>
  <c r="P687" i="2"/>
  <c r="BI683" i="2"/>
  <c r="BH683" i="2"/>
  <c r="BG683" i="2"/>
  <c r="BF683" i="2"/>
  <c r="T683" i="2"/>
  <c r="R683" i="2"/>
  <c r="P683" i="2"/>
  <c r="BI680" i="2"/>
  <c r="BH680" i="2"/>
  <c r="BG680" i="2"/>
  <c r="BF680" i="2"/>
  <c r="T680" i="2"/>
  <c r="R680" i="2"/>
  <c r="P680" i="2"/>
  <c r="BI676" i="2"/>
  <c r="BH676" i="2"/>
  <c r="BG676" i="2"/>
  <c r="BF676" i="2"/>
  <c r="T676" i="2"/>
  <c r="R676" i="2"/>
  <c r="P676" i="2"/>
  <c r="BI673" i="2"/>
  <c r="BH673" i="2"/>
  <c r="BG673" i="2"/>
  <c r="BF673" i="2"/>
  <c r="T673" i="2"/>
  <c r="R673" i="2"/>
  <c r="P673" i="2"/>
  <c r="BI670" i="2"/>
  <c r="BH670" i="2"/>
  <c r="BG670" i="2"/>
  <c r="BF670" i="2"/>
  <c r="T670" i="2"/>
  <c r="R670" i="2"/>
  <c r="P670" i="2"/>
  <c r="BI666" i="2"/>
  <c r="BH666" i="2"/>
  <c r="BG666" i="2"/>
  <c r="BF666" i="2"/>
  <c r="T666" i="2"/>
  <c r="R666" i="2"/>
  <c r="P666" i="2"/>
  <c r="BI665" i="2"/>
  <c r="BH665" i="2"/>
  <c r="BG665" i="2"/>
  <c r="BF665" i="2"/>
  <c r="T665" i="2"/>
  <c r="R665" i="2"/>
  <c r="P665" i="2"/>
  <c r="BI663" i="2"/>
  <c r="BH663" i="2"/>
  <c r="BG663" i="2"/>
  <c r="BF663" i="2"/>
  <c r="T663" i="2"/>
  <c r="R663" i="2"/>
  <c r="P663" i="2"/>
  <c r="BI660" i="2"/>
  <c r="BH660" i="2"/>
  <c r="BG660" i="2"/>
  <c r="BF660" i="2"/>
  <c r="T660" i="2"/>
  <c r="R660" i="2"/>
  <c r="P660" i="2"/>
  <c r="BI657" i="2"/>
  <c r="BH657" i="2"/>
  <c r="BG657" i="2"/>
  <c r="BF657" i="2"/>
  <c r="T657" i="2"/>
  <c r="R657" i="2"/>
  <c r="P657" i="2"/>
  <c r="BI654" i="2"/>
  <c r="BH654" i="2"/>
  <c r="BG654" i="2"/>
  <c r="BF654" i="2"/>
  <c r="T654" i="2"/>
  <c r="R654" i="2"/>
  <c r="P654" i="2"/>
  <c r="BI651" i="2"/>
  <c r="BH651" i="2"/>
  <c r="BG651" i="2"/>
  <c r="BF651" i="2"/>
  <c r="T651" i="2"/>
  <c r="R651" i="2"/>
  <c r="P651" i="2"/>
  <c r="BI650" i="2"/>
  <c r="BH650" i="2"/>
  <c r="BG650" i="2"/>
  <c r="BF650" i="2"/>
  <c r="T650" i="2"/>
  <c r="R650" i="2"/>
  <c r="P650" i="2"/>
  <c r="BI648" i="2"/>
  <c r="BH648" i="2"/>
  <c r="BG648" i="2"/>
  <c r="BF648" i="2"/>
  <c r="T648" i="2"/>
  <c r="R648" i="2"/>
  <c r="P648" i="2"/>
  <c r="BI645" i="2"/>
  <c r="BH645" i="2"/>
  <c r="BG645" i="2"/>
  <c r="BF645" i="2"/>
  <c r="T645" i="2"/>
  <c r="R645" i="2"/>
  <c r="P645" i="2"/>
  <c r="BI641" i="2"/>
  <c r="BH641" i="2"/>
  <c r="BG641" i="2"/>
  <c r="BF641" i="2"/>
  <c r="T641" i="2"/>
  <c r="R641" i="2"/>
  <c r="P641" i="2"/>
  <c r="BI640" i="2"/>
  <c r="BH640" i="2"/>
  <c r="BG640" i="2"/>
  <c r="BF640" i="2"/>
  <c r="T640" i="2"/>
  <c r="R640" i="2"/>
  <c r="P640" i="2"/>
  <c r="BI637" i="2"/>
  <c r="BH637" i="2"/>
  <c r="BG637" i="2"/>
  <c r="BF637" i="2"/>
  <c r="T637" i="2"/>
  <c r="R637" i="2"/>
  <c r="P637" i="2"/>
  <c r="BI634" i="2"/>
  <c r="BH634" i="2"/>
  <c r="BG634" i="2"/>
  <c r="BF634" i="2"/>
  <c r="T634" i="2"/>
  <c r="R634" i="2"/>
  <c r="P634" i="2"/>
  <c r="BI632" i="2"/>
  <c r="BH632" i="2"/>
  <c r="BG632" i="2"/>
  <c r="BF632" i="2"/>
  <c r="T632" i="2"/>
  <c r="R632" i="2"/>
  <c r="P632" i="2"/>
  <c r="BI630" i="2"/>
  <c r="BH630" i="2"/>
  <c r="BG630" i="2"/>
  <c r="BF630" i="2"/>
  <c r="T630" i="2"/>
  <c r="R630" i="2"/>
  <c r="P630" i="2"/>
  <c r="BI627" i="2"/>
  <c r="BH627" i="2"/>
  <c r="BG627" i="2"/>
  <c r="BF627" i="2"/>
  <c r="T627" i="2"/>
  <c r="R627" i="2"/>
  <c r="P627" i="2"/>
  <c r="BI626" i="2"/>
  <c r="BH626" i="2"/>
  <c r="BG626" i="2"/>
  <c r="BF626" i="2"/>
  <c r="T626" i="2"/>
  <c r="R626" i="2"/>
  <c r="P626" i="2"/>
  <c r="BI622" i="2"/>
  <c r="BH622" i="2"/>
  <c r="BG622" i="2"/>
  <c r="BF622" i="2"/>
  <c r="T622" i="2"/>
  <c r="R622" i="2"/>
  <c r="P622" i="2"/>
  <c r="BI621" i="2"/>
  <c r="BH621" i="2"/>
  <c r="BG621" i="2"/>
  <c r="BF621" i="2"/>
  <c r="T621" i="2"/>
  <c r="R621" i="2"/>
  <c r="P621" i="2"/>
  <c r="BI619" i="2"/>
  <c r="BH619" i="2"/>
  <c r="BG619" i="2"/>
  <c r="BF619" i="2"/>
  <c r="T619" i="2"/>
  <c r="R619" i="2"/>
  <c r="P619" i="2"/>
  <c r="BI617" i="2"/>
  <c r="BH617" i="2"/>
  <c r="BG617" i="2"/>
  <c r="BF617" i="2"/>
  <c r="T617" i="2"/>
  <c r="R617" i="2"/>
  <c r="P617" i="2"/>
  <c r="BI615" i="2"/>
  <c r="BH615" i="2"/>
  <c r="BG615" i="2"/>
  <c r="BF615" i="2"/>
  <c r="T615" i="2"/>
  <c r="R615" i="2"/>
  <c r="P615" i="2"/>
  <c r="BI614" i="2"/>
  <c r="BH614" i="2"/>
  <c r="BG614" i="2"/>
  <c r="BF614" i="2"/>
  <c r="T614" i="2"/>
  <c r="R614" i="2"/>
  <c r="P614" i="2"/>
  <c r="BI611" i="2"/>
  <c r="BH611" i="2"/>
  <c r="BG611" i="2"/>
  <c r="BF611" i="2"/>
  <c r="T611" i="2"/>
  <c r="R611" i="2"/>
  <c r="P611" i="2"/>
  <c r="BI610" i="2"/>
  <c r="BH610" i="2"/>
  <c r="BG610" i="2"/>
  <c r="BF610" i="2"/>
  <c r="T610" i="2"/>
  <c r="R610" i="2"/>
  <c r="P610" i="2"/>
  <c r="BI608" i="2"/>
  <c r="BH608" i="2"/>
  <c r="BG608" i="2"/>
  <c r="BF608" i="2"/>
  <c r="T608" i="2"/>
  <c r="R608" i="2"/>
  <c r="P608" i="2"/>
  <c r="BI606" i="2"/>
  <c r="BH606" i="2"/>
  <c r="BG606" i="2"/>
  <c r="BF606" i="2"/>
  <c r="T606" i="2"/>
  <c r="R606" i="2"/>
  <c r="P606" i="2"/>
  <c r="BI605" i="2"/>
  <c r="BH605" i="2"/>
  <c r="BG605" i="2"/>
  <c r="BF605" i="2"/>
  <c r="T605" i="2"/>
  <c r="R605" i="2"/>
  <c r="P605" i="2"/>
  <c r="BI603" i="2"/>
  <c r="BH603" i="2"/>
  <c r="BG603" i="2"/>
  <c r="BF603" i="2"/>
  <c r="T603" i="2"/>
  <c r="R603" i="2"/>
  <c r="P603" i="2"/>
  <c r="BI602" i="2"/>
  <c r="BH602" i="2"/>
  <c r="BG602" i="2"/>
  <c r="BF602" i="2"/>
  <c r="T602" i="2"/>
  <c r="R602" i="2"/>
  <c r="P602" i="2"/>
  <c r="BI600" i="2"/>
  <c r="BH600" i="2"/>
  <c r="BG600" i="2"/>
  <c r="BF600" i="2"/>
  <c r="T600" i="2"/>
  <c r="R600" i="2"/>
  <c r="P600" i="2"/>
  <c r="BI599" i="2"/>
  <c r="BH599" i="2"/>
  <c r="BG599" i="2"/>
  <c r="BF599" i="2"/>
  <c r="T599" i="2"/>
  <c r="R599" i="2"/>
  <c r="P599" i="2"/>
  <c r="BI597" i="2"/>
  <c r="BH597" i="2"/>
  <c r="BG597" i="2"/>
  <c r="BF597" i="2"/>
  <c r="T597" i="2"/>
  <c r="R597" i="2"/>
  <c r="P597" i="2"/>
  <c r="BI596" i="2"/>
  <c r="BH596" i="2"/>
  <c r="BG596" i="2"/>
  <c r="BF596" i="2"/>
  <c r="T596" i="2"/>
  <c r="R596" i="2"/>
  <c r="P596" i="2"/>
  <c r="BI594" i="2"/>
  <c r="BH594" i="2"/>
  <c r="BG594" i="2"/>
  <c r="BF594" i="2"/>
  <c r="T594" i="2"/>
  <c r="R594" i="2"/>
  <c r="P594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8" i="2"/>
  <c r="BH588" i="2"/>
  <c r="BG588" i="2"/>
  <c r="BF588" i="2"/>
  <c r="T588" i="2"/>
  <c r="R588" i="2"/>
  <c r="P588" i="2"/>
  <c r="BI586" i="2"/>
  <c r="BH586" i="2"/>
  <c r="BG586" i="2"/>
  <c r="BF586" i="2"/>
  <c r="T586" i="2"/>
  <c r="R586" i="2"/>
  <c r="P586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78" i="2"/>
  <c r="BH578" i="2"/>
  <c r="BG578" i="2"/>
  <c r="BF578" i="2"/>
  <c r="T578" i="2"/>
  <c r="R578" i="2"/>
  <c r="P578" i="2"/>
  <c r="BI576" i="2"/>
  <c r="BH576" i="2"/>
  <c r="BG576" i="2"/>
  <c r="BF576" i="2"/>
  <c r="T576" i="2"/>
  <c r="R576" i="2"/>
  <c r="P576" i="2"/>
  <c r="BI573" i="2"/>
  <c r="BH573" i="2"/>
  <c r="BG573" i="2"/>
  <c r="BF573" i="2"/>
  <c r="T573" i="2"/>
  <c r="R573" i="2"/>
  <c r="P573" i="2"/>
  <c r="BI571" i="2"/>
  <c r="BH571" i="2"/>
  <c r="BG571" i="2"/>
  <c r="BF571" i="2"/>
  <c r="T571" i="2"/>
  <c r="R571" i="2"/>
  <c r="P571" i="2"/>
  <c r="BI566" i="2"/>
  <c r="BH566" i="2"/>
  <c r="BG566" i="2"/>
  <c r="BF566" i="2"/>
  <c r="T566" i="2"/>
  <c r="R566" i="2"/>
  <c r="P566" i="2"/>
  <c r="BI564" i="2"/>
  <c r="BH564" i="2"/>
  <c r="BG564" i="2"/>
  <c r="BF564" i="2"/>
  <c r="T564" i="2"/>
  <c r="R564" i="2"/>
  <c r="P564" i="2"/>
  <c r="BI561" i="2"/>
  <c r="BH561" i="2"/>
  <c r="BG561" i="2"/>
  <c r="BF561" i="2"/>
  <c r="T561" i="2"/>
  <c r="R561" i="2"/>
  <c r="P561" i="2"/>
  <c r="BI558" i="2"/>
  <c r="BH558" i="2"/>
  <c r="BG558" i="2"/>
  <c r="BF558" i="2"/>
  <c r="T558" i="2"/>
  <c r="R558" i="2"/>
  <c r="P558" i="2"/>
  <c r="BI555" i="2"/>
  <c r="BH555" i="2"/>
  <c r="BG555" i="2"/>
  <c r="BF555" i="2"/>
  <c r="T555" i="2"/>
  <c r="R555" i="2"/>
  <c r="P555" i="2"/>
  <c r="BI550" i="2"/>
  <c r="BH550" i="2"/>
  <c r="BG550" i="2"/>
  <c r="BF550" i="2"/>
  <c r="T550" i="2"/>
  <c r="R550" i="2"/>
  <c r="P550" i="2"/>
  <c r="BI549" i="2"/>
  <c r="BH549" i="2"/>
  <c r="BG549" i="2"/>
  <c r="BF549" i="2"/>
  <c r="T549" i="2"/>
  <c r="R549" i="2"/>
  <c r="P549" i="2"/>
  <c r="BI546" i="2"/>
  <c r="BH546" i="2"/>
  <c r="BG546" i="2"/>
  <c r="BF546" i="2"/>
  <c r="T546" i="2"/>
  <c r="R546" i="2"/>
  <c r="P546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6" i="2"/>
  <c r="BH536" i="2"/>
  <c r="BG536" i="2"/>
  <c r="BF536" i="2"/>
  <c r="T536" i="2"/>
  <c r="R536" i="2"/>
  <c r="P536" i="2"/>
  <c r="BI532" i="2"/>
  <c r="BH532" i="2"/>
  <c r="BG532" i="2"/>
  <c r="BF532" i="2"/>
  <c r="T532" i="2"/>
  <c r="R532" i="2"/>
  <c r="P532" i="2"/>
  <c r="BI528" i="2"/>
  <c r="BH528" i="2"/>
  <c r="BG528" i="2"/>
  <c r="BF528" i="2"/>
  <c r="T528" i="2"/>
  <c r="R528" i="2"/>
  <c r="P528" i="2"/>
  <c r="BI524" i="2"/>
  <c r="BH524" i="2"/>
  <c r="BG524" i="2"/>
  <c r="BF524" i="2"/>
  <c r="T524" i="2"/>
  <c r="R524" i="2"/>
  <c r="P524" i="2"/>
  <c r="BI520" i="2"/>
  <c r="BH520" i="2"/>
  <c r="BG520" i="2"/>
  <c r="BF520" i="2"/>
  <c r="T520" i="2"/>
  <c r="R520" i="2"/>
  <c r="P520" i="2"/>
  <c r="BI514" i="2"/>
  <c r="BH514" i="2"/>
  <c r="BG514" i="2"/>
  <c r="BF514" i="2"/>
  <c r="T514" i="2"/>
  <c r="R514" i="2"/>
  <c r="P514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503" i="2"/>
  <c r="BH503" i="2"/>
  <c r="BG503" i="2"/>
  <c r="BF503" i="2"/>
  <c r="T503" i="2"/>
  <c r="R503" i="2"/>
  <c r="P503" i="2"/>
  <c r="BI500" i="2"/>
  <c r="BH500" i="2"/>
  <c r="BG500" i="2"/>
  <c r="BF500" i="2"/>
  <c r="T500" i="2"/>
  <c r="R500" i="2"/>
  <c r="P500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T487" i="2" s="1"/>
  <c r="R488" i="2"/>
  <c r="R487" i="2"/>
  <c r="P488" i="2"/>
  <c r="P487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2" i="2"/>
  <c r="BH482" i="2"/>
  <c r="BG482" i="2"/>
  <c r="BF482" i="2"/>
  <c r="T482" i="2"/>
  <c r="R482" i="2"/>
  <c r="P482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0" i="2"/>
  <c r="BH470" i="2"/>
  <c r="BG470" i="2"/>
  <c r="BF470" i="2"/>
  <c r="T470" i="2"/>
  <c r="R470" i="2"/>
  <c r="P470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1" i="2"/>
  <c r="BH451" i="2"/>
  <c r="BG451" i="2"/>
  <c r="BF451" i="2"/>
  <c r="T451" i="2"/>
  <c r="R451" i="2"/>
  <c r="P451" i="2"/>
  <c r="BI447" i="2"/>
  <c r="BH447" i="2"/>
  <c r="BG447" i="2"/>
  <c r="BF447" i="2"/>
  <c r="T447" i="2"/>
  <c r="R447" i="2"/>
  <c r="P447" i="2"/>
  <c r="BI443" i="2"/>
  <c r="BH443" i="2"/>
  <c r="BG443" i="2"/>
  <c r="BF443" i="2"/>
  <c r="T443" i="2"/>
  <c r="R443" i="2"/>
  <c r="P443" i="2"/>
  <c r="BI439" i="2"/>
  <c r="BH439" i="2"/>
  <c r="BG439" i="2"/>
  <c r="BF439" i="2"/>
  <c r="T439" i="2"/>
  <c r="R439" i="2"/>
  <c r="P439" i="2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5" i="2"/>
  <c r="BH425" i="2"/>
  <c r="BG425" i="2"/>
  <c r="BF425" i="2"/>
  <c r="T425" i="2"/>
  <c r="R425" i="2"/>
  <c r="P425" i="2"/>
  <c r="BI421" i="2"/>
  <c r="BH421" i="2"/>
  <c r="BG421" i="2"/>
  <c r="BF421" i="2"/>
  <c r="T421" i="2"/>
  <c r="R421" i="2"/>
  <c r="P421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T389" i="2"/>
  <c r="R390" i="2"/>
  <c r="R389" i="2"/>
  <c r="P390" i="2"/>
  <c r="P389" i="2"/>
  <c r="BI387" i="2"/>
  <c r="BH387" i="2"/>
  <c r="BG387" i="2"/>
  <c r="BF387" i="2"/>
  <c r="T387" i="2"/>
  <c r="R387" i="2"/>
  <c r="P387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P363" i="2" s="1"/>
  <c r="BI364" i="2"/>
  <c r="BH364" i="2"/>
  <c r="BG364" i="2"/>
  <c r="BF364" i="2"/>
  <c r="T364" i="2"/>
  <c r="T363" i="2" s="1"/>
  <c r="R364" i="2"/>
  <c r="R363" i="2" s="1"/>
  <c r="P364" i="2"/>
  <c r="BI359" i="2"/>
  <c r="BH359" i="2"/>
  <c r="BG359" i="2"/>
  <c r="BF359" i="2"/>
  <c r="T359" i="2"/>
  <c r="R359" i="2"/>
  <c r="P359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27" i="2"/>
  <c r="BH327" i="2"/>
  <c r="BG327" i="2"/>
  <c r="BF327" i="2"/>
  <c r="T327" i="2"/>
  <c r="R327" i="2"/>
  <c r="P327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J62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1" i="2"/>
  <c r="BH141" i="2"/>
  <c r="BG141" i="2"/>
  <c r="BF141" i="2"/>
  <c r="T141" i="2"/>
  <c r="R141" i="2"/>
  <c r="P141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3" i="2"/>
  <c r="BH113" i="2"/>
  <c r="BG113" i="2"/>
  <c r="BF113" i="2"/>
  <c r="T113" i="2"/>
  <c r="R113" i="2"/>
  <c r="P113" i="2"/>
  <c r="J107" i="2"/>
  <c r="J106" i="2"/>
  <c r="F106" i="2"/>
  <c r="F104" i="2"/>
  <c r="E102" i="2"/>
  <c r="J51" i="2"/>
  <c r="J50" i="2"/>
  <c r="F50" i="2"/>
  <c r="F48" i="2"/>
  <c r="E46" i="2"/>
  <c r="J16" i="2"/>
  <c r="E16" i="2"/>
  <c r="F51" i="2"/>
  <c r="J15" i="2"/>
  <c r="J10" i="2"/>
  <c r="J48" i="2"/>
  <c r="L50" i="1"/>
  <c r="AM50" i="1"/>
  <c r="AM49" i="1"/>
  <c r="L49" i="1"/>
  <c r="AM47" i="1"/>
  <c r="L47" i="1"/>
  <c r="L45" i="1"/>
  <c r="L44" i="1"/>
  <c r="BK760" i="2"/>
  <c r="J735" i="2"/>
  <c r="J606" i="2"/>
  <c r="BK611" i="2"/>
  <c r="BK274" i="2"/>
  <c r="BK928" i="2"/>
  <c r="BK610" i="2"/>
  <c r="J235" i="2"/>
  <c r="BK606" i="2"/>
  <c r="BK550" i="2"/>
  <c r="BK581" i="2"/>
  <c r="BK359" i="2"/>
  <c r="BK817" i="2"/>
  <c r="BK481" i="2"/>
  <c r="J750" i="2"/>
  <c r="J309" i="2"/>
  <c r="BK443" i="2"/>
  <c r="J260" i="2"/>
  <c r="BK600" i="2"/>
  <c r="J594" i="2"/>
  <c r="J578" i="2"/>
  <c r="J640" i="2"/>
  <c r="BK702" i="2"/>
  <c r="J231" i="2"/>
  <c r="BK417" i="2"/>
  <c r="BK121" i="2"/>
  <c r="BK117" i="2"/>
  <c r="J550" i="2"/>
  <c r="J239" i="2"/>
  <c r="BK431" i="2"/>
  <c r="J605" i="2"/>
  <c r="BK720" i="2"/>
  <c r="J435" i="2"/>
  <c r="J274" i="2"/>
  <c r="BK699" i="2"/>
  <c r="J394" i="2"/>
  <c r="BK952" i="2"/>
  <c r="BK696" i="2"/>
  <c r="J739" i="2"/>
  <c r="J908" i="2"/>
  <c r="BK687" i="2"/>
  <c r="BK566" i="2"/>
  <c r="J200" i="2"/>
  <c r="BK428" i="2"/>
  <c r="BK488" i="2"/>
  <c r="J316" i="2"/>
  <c r="BK404" i="2"/>
  <c r="BK660" i="2"/>
  <c r="J650" i="2"/>
  <c r="J288" i="2"/>
  <c r="J483" i="2"/>
  <c r="BK281" i="2"/>
  <c r="BK270" i="2"/>
  <c r="J130" i="2"/>
  <c r="BK876" i="2"/>
  <c r="J928" i="2"/>
  <c r="J815" i="2"/>
  <c r="J654" i="2"/>
  <c r="J475" i="2"/>
  <c r="J591" i="2"/>
  <c r="BK621" i="2"/>
  <c r="BK528" i="2"/>
  <c r="BK738" i="2"/>
  <c r="BK251" i="2"/>
  <c r="BK707" i="2"/>
  <c r="J648" i="2"/>
  <c r="J270" i="2"/>
  <c r="BK931" i="2"/>
  <c r="J404" i="2"/>
  <c r="J134" i="2"/>
  <c r="BK862" i="2"/>
  <c r="BK503" i="2"/>
  <c r="BK868" i="2"/>
  <c r="J696" i="2"/>
  <c r="BK596" i="2"/>
  <c r="J868" i="2"/>
  <c r="J811" i="2"/>
  <c r="BK693" i="2"/>
  <c r="BK872" i="2"/>
  <c r="J479" i="2"/>
  <c r="J461" i="2"/>
  <c r="BK935" i="2"/>
  <c r="J383" i="2"/>
  <c r="BK537" i="2"/>
  <c r="BK561" i="2"/>
  <c r="J417" i="2"/>
  <c r="J538" i="2"/>
  <c r="BK650" i="2"/>
  <c r="J660" i="2"/>
  <c r="BK220" i="2"/>
  <c r="J738" i="2"/>
  <c r="J831" i="2"/>
  <c r="J379" i="2"/>
  <c r="J520" i="2"/>
  <c r="BK549" i="2"/>
  <c r="BK602" i="2"/>
  <c r="J151" i="2"/>
  <c r="J443" i="2"/>
  <c r="BK796" i="2"/>
  <c r="BK676" i="2"/>
  <c r="BK747" i="2"/>
  <c r="BK447" i="2"/>
  <c r="BK157" i="2"/>
  <c r="J368" i="2"/>
  <c r="BK410" i="2"/>
  <c r="BK591" i="2"/>
  <c r="J687" i="2"/>
  <c r="J776" i="2"/>
  <c r="BK297" i="2"/>
  <c r="J632" i="2"/>
  <c r="BK147" i="2"/>
  <c r="BK811" i="2"/>
  <c r="J817" i="2"/>
  <c r="J337" i="2"/>
  <c r="BK544" i="2"/>
  <c r="J931" i="2"/>
  <c r="BK698" i="2"/>
  <c r="J301" i="2"/>
  <c r="J500" i="2"/>
  <c r="J439" i="2"/>
  <c r="BK940" i="2"/>
  <c r="BK309" i="2"/>
  <c r="J528" i="2"/>
  <c r="BK716" i="2"/>
  <c r="J505" i="2"/>
  <c r="J191" i="2"/>
  <c r="J917" i="2"/>
  <c r="BK345" i="2"/>
  <c r="J247" i="2"/>
  <c r="BK333" i="2"/>
  <c r="J206" i="2"/>
  <c r="J147" i="2"/>
  <c r="BK645" i="2"/>
  <c r="BK714" i="2"/>
  <c r="BK415" i="2"/>
  <c r="J508" i="2"/>
  <c r="BK782" i="2"/>
  <c r="J297" i="2"/>
  <c r="BK555" i="2"/>
  <c r="BK630" i="2"/>
  <c r="BK316" i="2"/>
  <c r="BK766" i="2"/>
  <c r="BK412" i="2"/>
  <c r="J673" i="2"/>
  <c r="J622" i="2"/>
  <c r="AS54" i="1"/>
  <c r="BK599" i="2"/>
  <c r="J141" i="2"/>
  <c r="BK173" i="2"/>
  <c r="BK200" i="2"/>
  <c r="BK617" i="2"/>
  <c r="BK277" i="2"/>
  <c r="BK301" i="2"/>
  <c r="J945" i="2"/>
  <c r="J412" i="2"/>
  <c r="J651" i="2"/>
  <c r="J690" i="2"/>
  <c r="J466" i="2"/>
  <c r="J463" i="2"/>
  <c r="BK538" i="2"/>
  <c r="BK327" i="2"/>
  <c r="BK485" i="2"/>
  <c r="BK756" i="2"/>
  <c r="J851" i="2"/>
  <c r="J381" i="2"/>
  <c r="J542" i="2"/>
  <c r="BK704" i="2"/>
  <c r="BK680" i="2"/>
  <c r="BK141" i="2"/>
  <c r="BK815" i="2"/>
  <c r="BK654" i="2"/>
  <c r="BK337" i="2"/>
  <c r="J799" i="2"/>
  <c r="J431" i="2"/>
  <c r="J536" i="2"/>
  <c r="BK425" i="2"/>
  <c r="BK477" i="2"/>
  <c r="J168" i="2"/>
  <c r="BK387" i="2"/>
  <c r="J277" i="2"/>
  <c r="BK439" i="2"/>
  <c r="J950" i="2"/>
  <c r="J603" i="2"/>
  <c r="J634" i="2"/>
  <c r="BK435" i="2"/>
  <c r="BK651" i="2"/>
  <c r="BK355" i="2"/>
  <c r="J447" i="2"/>
  <c r="J313" i="2"/>
  <c r="J524" i="2"/>
  <c r="J707" i="2"/>
  <c r="BK264" i="2"/>
  <c r="J710" i="2"/>
  <c r="J954" i="2"/>
  <c r="J599" i="2"/>
  <c r="BK586" i="2"/>
  <c r="BK196" i="2"/>
  <c r="J698" i="2"/>
  <c r="J470" i="2"/>
  <c r="BK490" i="2"/>
  <c r="J503" i="2"/>
  <c r="J227" i="2"/>
  <c r="J213" i="2"/>
  <c r="J220" i="2"/>
  <c r="J586" i="2"/>
  <c r="BK641" i="2"/>
  <c r="J588" i="2"/>
  <c r="BK213" i="2"/>
  <c r="J714" i="2"/>
  <c r="BK637" i="2"/>
  <c r="J872" i="2"/>
  <c r="J803" i="2"/>
  <c r="J676" i="2"/>
  <c r="J537" i="2"/>
  <c r="J481" i="2"/>
  <c r="J494" i="2"/>
  <c r="J291" i="2"/>
  <c r="BK206" i="2"/>
  <c r="J723" i="2"/>
  <c r="BK615" i="2"/>
  <c r="J117" i="2"/>
  <c r="J683" i="2"/>
  <c r="J492" i="2"/>
  <c r="J617" i="2"/>
  <c r="J126" i="2"/>
  <c r="BK508" i="2"/>
  <c r="BK821" i="2"/>
  <c r="J627" i="2"/>
  <c r="BK151" i="2"/>
  <c r="BK162" i="2"/>
  <c r="BK461" i="2"/>
  <c r="BK750" i="2"/>
  <c r="J716" i="2"/>
  <c r="J514" i="2"/>
  <c r="J910" i="2"/>
  <c r="BK824" i="2"/>
  <c r="J766" i="2"/>
  <c r="J319" i="2"/>
  <c r="BK381" i="2"/>
  <c r="J327" i="2"/>
  <c r="BK564" i="2"/>
  <c r="J940" i="2"/>
  <c r="J293" i="2"/>
  <c r="BK430" i="2"/>
  <c r="J121" i="2"/>
  <c r="J581" i="2"/>
  <c r="J564" i="2"/>
  <c r="BK597" i="2"/>
  <c r="J482" i="2"/>
  <c r="J256" i="2"/>
  <c r="J665" i="2"/>
  <c r="BK224" i="2"/>
  <c r="BK532" i="2"/>
  <c r="J490" i="2"/>
  <c r="BK406" i="2"/>
  <c r="BK790" i="2"/>
  <c r="J693" i="2"/>
  <c r="BK594" i="2"/>
  <c r="BK729" i="2"/>
  <c r="J756" i="2"/>
  <c r="BK394" i="2"/>
  <c r="BK305" i="2"/>
  <c r="J426" i="2"/>
  <c r="BK243" i="2"/>
  <c r="J173" i="2"/>
  <c r="J727" i="2"/>
  <c r="J465" i="2"/>
  <c r="J670" i="2"/>
  <c r="BK648" i="2"/>
  <c r="BK786" i="2"/>
  <c r="BK851" i="2"/>
  <c r="J881" i="2"/>
  <c r="J359" i="2"/>
  <c r="BK514" i="2"/>
  <c r="J455" i="2"/>
  <c r="BK657" i="2"/>
  <c r="BK492" i="2"/>
  <c r="BK710" i="2"/>
  <c r="BK341" i="2"/>
  <c r="J952" i="2"/>
  <c r="BK803" i="2"/>
  <c r="J786" i="2"/>
  <c r="J666" i="2"/>
  <c r="J935" i="2"/>
  <c r="J760" i="2"/>
  <c r="BK398" i="2"/>
  <c r="BK291" i="2"/>
  <c r="BK500" i="2"/>
  <c r="J410" i="2"/>
  <c r="J807" i="2"/>
  <c r="J351" i="2"/>
  <c r="BK293" i="2"/>
  <c r="J113" i="2"/>
  <c r="BK571" i="2"/>
  <c r="J425" i="2"/>
  <c r="J747" i="2"/>
  <c r="BK235" i="2"/>
  <c r="BK666" i="2"/>
  <c r="J532" i="2"/>
  <c r="J387" i="2"/>
  <c r="BK451" i="2"/>
  <c r="BK347" i="2"/>
  <c r="J821" i="2"/>
  <c r="J824" i="2"/>
  <c r="BK640" i="2"/>
  <c r="BK256" i="2"/>
  <c r="BK368" i="2"/>
  <c r="BK831" i="2"/>
  <c r="J539" i="2"/>
  <c r="BK113" i="2"/>
  <c r="BK227" i="2"/>
  <c r="J619" i="2"/>
  <c r="J772" i="2"/>
  <c r="BK665" i="2"/>
  <c r="J657" i="2"/>
  <c r="BK614" i="2"/>
  <c r="J680" i="2"/>
  <c r="BK247" i="2"/>
  <c r="BK673" i="2"/>
  <c r="BK231" i="2"/>
  <c r="BK834" i="2"/>
  <c r="J364" i="2"/>
  <c r="J400" i="2"/>
  <c r="BK663" i="2"/>
  <c r="BK892" i="2"/>
  <c r="J782" i="2"/>
  <c r="J834" i="2"/>
  <c r="BK168" i="2"/>
  <c r="J912" i="2"/>
  <c r="BK632" i="2"/>
  <c r="J611" i="2"/>
  <c r="BK364" i="2"/>
  <c r="J733" i="2"/>
  <c r="BK603" i="2"/>
  <c r="J828" i="2"/>
  <c r="J558" i="2"/>
  <c r="BK735" i="2"/>
  <c r="J370" i="2"/>
  <c r="J269" i="2"/>
  <c r="BK421" i="2"/>
  <c r="BK470" i="2"/>
  <c r="BK483" i="2"/>
  <c r="BK924" i="2"/>
  <c r="J305" i="2"/>
  <c r="BK351" i="2"/>
  <c r="BK634" i="2"/>
  <c r="J355" i="2"/>
  <c r="J862" i="2"/>
  <c r="J561" i="2"/>
  <c r="BK743" i="2"/>
  <c r="BK520" i="2"/>
  <c r="J663" i="2"/>
  <c r="BK605" i="2"/>
  <c r="BK733" i="2"/>
  <c r="J544" i="2"/>
  <c r="J451" i="2"/>
  <c r="BK475" i="2"/>
  <c r="BK799" i="2"/>
  <c r="BK670" i="2"/>
  <c r="J626" i="2"/>
  <c r="J573" i="2"/>
  <c r="BK690" i="2"/>
  <c r="BK288" i="2"/>
  <c r="BK265" i="2"/>
  <c r="BK400" i="2"/>
  <c r="J265" i="2"/>
  <c r="J876" i="2"/>
  <c r="BK260" i="2"/>
  <c r="BK626" i="2"/>
  <c r="BK576" i="2"/>
  <c r="BK319" i="2"/>
  <c r="BK539" i="2"/>
  <c r="J892" i="2"/>
  <c r="BK546" i="2"/>
  <c r="J757" i="2"/>
  <c r="BK723" i="2"/>
  <c r="BK390" i="2"/>
  <c r="J702" i="2"/>
  <c r="J196" i="2"/>
  <c r="J421" i="2"/>
  <c r="J264" i="2"/>
  <c r="J555" i="2"/>
  <c r="J699" i="2"/>
  <c r="BK178" i="2"/>
  <c r="J333" i="2"/>
  <c r="BK465" i="2"/>
  <c r="J157" i="2"/>
  <c r="J637" i="2"/>
  <c r="J597" i="2"/>
  <c r="BK588" i="2"/>
  <c r="J162" i="2"/>
  <c r="J924" i="2"/>
  <c r="BK908" i="2"/>
  <c r="BK828" i="2"/>
  <c r="J251" i="2"/>
  <c r="J576" i="2"/>
  <c r="BK479" i="2"/>
  <c r="BK426" i="2"/>
  <c r="J341" i="2"/>
  <c r="BK455" i="2"/>
  <c r="J281" i="2"/>
  <c r="BK683" i="2"/>
  <c r="BK482" i="2"/>
  <c r="BK239" i="2"/>
  <c r="J430" i="2"/>
  <c r="BK578" i="2"/>
  <c r="J596" i="2"/>
  <c r="J645" i="2"/>
  <c r="BK313" i="2"/>
  <c r="BK776" i="2"/>
  <c r="J720" i="2"/>
  <c r="BK593" i="2"/>
  <c r="BK536" i="2"/>
  <c r="BK627" i="2"/>
  <c r="BK466" i="2"/>
  <c r="BK757" i="2"/>
  <c r="J571" i="2"/>
  <c r="J602" i="2"/>
  <c r="BK910" i="2"/>
  <c r="BK912" i="2"/>
  <c r="BK840" i="2"/>
  <c r="J796" i="2"/>
  <c r="BK210" i="2"/>
  <c r="J610" i="2"/>
  <c r="J600" i="2"/>
  <c r="J790" i="2"/>
  <c r="J428" i="2"/>
  <c r="J583" i="2"/>
  <c r="J614" i="2"/>
  <c r="J566" i="2"/>
  <c r="BK573" i="2"/>
  <c r="J630" i="2"/>
  <c r="J323" i="2"/>
  <c r="BK269" i="2"/>
  <c r="BK807" i="2"/>
  <c r="BK186" i="2"/>
  <c r="BK622" i="2"/>
  <c r="J546" i="2"/>
  <c r="J593" i="2"/>
  <c r="J347" i="2"/>
  <c r="BK191" i="2"/>
  <c r="J477" i="2"/>
  <c r="BK945" i="2"/>
  <c r="J406" i="2"/>
  <c r="BK608" i="2"/>
  <c r="J641" i="2"/>
  <c r="BK583" i="2"/>
  <c r="BK881" i="2"/>
  <c r="J224" i="2"/>
  <c r="J729" i="2"/>
  <c r="BK323" i="2"/>
  <c r="BK379" i="2"/>
  <c r="BK134" i="2"/>
  <c r="J345" i="2"/>
  <c r="J457" i="2"/>
  <c r="BK619" i="2"/>
  <c r="J398" i="2"/>
  <c r="BK954" i="2"/>
  <c r="J178" i="2"/>
  <c r="BK727" i="2"/>
  <c r="BK524" i="2"/>
  <c r="J390" i="2"/>
  <c r="BK370" i="2"/>
  <c r="BK494" i="2"/>
  <c r="BK950" i="2"/>
  <c r="J704" i="2"/>
  <c r="J186" i="2"/>
  <c r="J840" i="2"/>
  <c r="J743" i="2"/>
  <c r="BK772" i="2"/>
  <c r="BK558" i="2"/>
  <c r="BK542" i="2"/>
  <c r="BK457" i="2"/>
  <c r="J621" i="2"/>
  <c r="BK505" i="2"/>
  <c r="J485" i="2"/>
  <c r="BK917" i="2"/>
  <c r="BK130" i="2"/>
  <c r="J488" i="2"/>
  <c r="BK126" i="2"/>
  <c r="J415" i="2"/>
  <c r="J608" i="2"/>
  <c r="J210" i="2"/>
  <c r="BK383" i="2"/>
  <c r="BK739" i="2"/>
  <c r="J243" i="2"/>
  <c r="BK463" i="2"/>
  <c r="J549" i="2"/>
  <c r="J615" i="2"/>
  <c r="T140" i="2" l="1"/>
  <c r="T255" i="2"/>
  <c r="P112" i="2"/>
  <c r="P125" i="2"/>
  <c r="P140" i="2"/>
  <c r="P172" i="2"/>
  <c r="P219" i="2"/>
  <c r="T219" i="2"/>
  <c r="R226" i="2"/>
  <c r="T226" i="2"/>
  <c r="P296" i="2"/>
  <c r="P378" i="2"/>
  <c r="T393" i="2"/>
  <c r="P414" i="2"/>
  <c r="P429" i="2"/>
  <c r="T446" i="2"/>
  <c r="T474" i="2"/>
  <c r="R507" i="2"/>
  <c r="T112" i="2"/>
  <c r="R140" i="2"/>
  <c r="R172" i="2"/>
  <c r="BK226" i="2"/>
  <c r="J226" i="2" s="1"/>
  <c r="J63" i="2" s="1"/>
  <c r="BK255" i="2"/>
  <c r="J255" i="2"/>
  <c r="J64" i="2"/>
  <c r="R296" i="2"/>
  <c r="R378" i="2"/>
  <c r="BK393" i="2"/>
  <c r="BK414" i="2"/>
  <c r="J414" i="2"/>
  <c r="J71" i="2" s="1"/>
  <c r="BK429" i="2"/>
  <c r="J429" i="2"/>
  <c r="J72" i="2"/>
  <c r="BK446" i="2"/>
  <c r="J446" i="2"/>
  <c r="J73" i="2" s="1"/>
  <c r="BK474" i="2"/>
  <c r="J474" i="2"/>
  <c r="J74" i="2"/>
  <c r="P489" i="2"/>
  <c r="BK507" i="2"/>
  <c r="J507" i="2"/>
  <c r="J77" i="2"/>
  <c r="T507" i="2"/>
  <c r="R541" i="2"/>
  <c r="R636" i="2"/>
  <c r="R701" i="2"/>
  <c r="P759" i="2"/>
  <c r="R112" i="2"/>
  <c r="R125" i="2"/>
  <c r="T125" i="2"/>
  <c r="BK172" i="2"/>
  <c r="J172" i="2"/>
  <c r="J60" i="2"/>
  <c r="BK219" i="2"/>
  <c r="J219" i="2"/>
  <c r="J61" i="2"/>
  <c r="R219" i="2"/>
  <c r="R255" i="2"/>
  <c r="T296" i="2"/>
  <c r="T378" i="2"/>
  <c r="P393" i="2"/>
  <c r="T414" i="2"/>
  <c r="T429" i="2"/>
  <c r="P446" i="2"/>
  <c r="R474" i="2"/>
  <c r="BK489" i="2"/>
  <c r="J489" i="2" s="1"/>
  <c r="J76" i="2" s="1"/>
  <c r="R489" i="2"/>
  <c r="BK541" i="2"/>
  <c r="J541" i="2"/>
  <c r="J78" i="2"/>
  <c r="T541" i="2"/>
  <c r="P636" i="2"/>
  <c r="BK701" i="2"/>
  <c r="J701" i="2"/>
  <c r="J80" i="2" s="1"/>
  <c r="T701" i="2"/>
  <c r="P722" i="2"/>
  <c r="T722" i="2"/>
  <c r="R759" i="2"/>
  <c r="BK798" i="2"/>
  <c r="J798" i="2" s="1"/>
  <c r="J83" i="2" s="1"/>
  <c r="R798" i="2"/>
  <c r="BK823" i="2"/>
  <c r="J823" i="2"/>
  <c r="J84" i="2"/>
  <c r="R823" i="2"/>
  <c r="BK880" i="2"/>
  <c r="J880" i="2"/>
  <c r="J85" i="2"/>
  <c r="R880" i="2"/>
  <c r="BK916" i="2"/>
  <c r="J916" i="2"/>
  <c r="J88" i="2"/>
  <c r="P930" i="2"/>
  <c r="BK112" i="2"/>
  <c r="J112" i="2" s="1"/>
  <c r="J57" i="2" s="1"/>
  <c r="BK125" i="2"/>
  <c r="J125" i="2"/>
  <c r="J58" i="2"/>
  <c r="BK140" i="2"/>
  <c r="J140" i="2"/>
  <c r="J59" i="2"/>
  <c r="T172" i="2"/>
  <c r="P226" i="2"/>
  <c r="P255" i="2"/>
  <c r="BK296" i="2"/>
  <c r="J296" i="2"/>
  <c r="J65" i="2"/>
  <c r="BK378" i="2"/>
  <c r="J378" i="2"/>
  <c r="J67" i="2" s="1"/>
  <c r="R393" i="2"/>
  <c r="R414" i="2"/>
  <c r="R429" i="2"/>
  <c r="R446" i="2"/>
  <c r="P474" i="2"/>
  <c r="T489" i="2"/>
  <c r="P507" i="2"/>
  <c r="P541" i="2"/>
  <c r="BK636" i="2"/>
  <c r="J636" i="2" s="1"/>
  <c r="J79" i="2" s="1"/>
  <c r="T636" i="2"/>
  <c r="P701" i="2"/>
  <c r="BK722" i="2"/>
  <c r="J722" i="2"/>
  <c r="J81" i="2" s="1"/>
  <c r="R722" i="2"/>
  <c r="BK759" i="2"/>
  <c r="J759" i="2"/>
  <c r="J82" i="2"/>
  <c r="T759" i="2"/>
  <c r="P798" i="2"/>
  <c r="T798" i="2"/>
  <c r="P823" i="2"/>
  <c r="T823" i="2"/>
  <c r="P880" i="2"/>
  <c r="T880" i="2"/>
  <c r="BK907" i="2"/>
  <c r="P907" i="2"/>
  <c r="R907" i="2"/>
  <c r="T907" i="2"/>
  <c r="P916" i="2"/>
  <c r="R916" i="2"/>
  <c r="T916" i="2"/>
  <c r="BK930" i="2"/>
  <c r="J930" i="2"/>
  <c r="J89" i="2"/>
  <c r="R930" i="2"/>
  <c r="T930" i="2"/>
  <c r="BK949" i="2"/>
  <c r="J949" i="2"/>
  <c r="J92" i="2" s="1"/>
  <c r="P949" i="2"/>
  <c r="R949" i="2"/>
  <c r="T949" i="2"/>
  <c r="BK363" i="2"/>
  <c r="J363" i="2"/>
  <c r="J66" i="2" s="1"/>
  <c r="BK389" i="2"/>
  <c r="J389" i="2"/>
  <c r="J68" i="2"/>
  <c r="BK487" i="2"/>
  <c r="J487" i="2"/>
  <c r="J75" i="2"/>
  <c r="BK939" i="2"/>
  <c r="J939" i="2"/>
  <c r="J90" i="2"/>
  <c r="BK944" i="2"/>
  <c r="J944" i="2" s="1"/>
  <c r="J91" i="2" s="1"/>
  <c r="BE168" i="2"/>
  <c r="BE191" i="2"/>
  <c r="BE210" i="2"/>
  <c r="BE224" i="2"/>
  <c r="BE277" i="2"/>
  <c r="BE281" i="2"/>
  <c r="BE319" i="2"/>
  <c r="BE341" i="2"/>
  <c r="BE347" i="2"/>
  <c r="BE466" i="2"/>
  <c r="BE615" i="2"/>
  <c r="J104" i="2"/>
  <c r="BE381" i="2"/>
  <c r="BE390" i="2"/>
  <c r="BE475" i="2"/>
  <c r="BE524" i="2"/>
  <c r="BE571" i="2"/>
  <c r="BE583" i="2"/>
  <c r="F107" i="2"/>
  <c r="BE134" i="2"/>
  <c r="BE345" i="2"/>
  <c r="BE355" i="2"/>
  <c r="BE443" i="2"/>
  <c r="BE622" i="2"/>
  <c r="BE634" i="2"/>
  <c r="BE640" i="2"/>
  <c r="BE117" i="2"/>
  <c r="BE121" i="2"/>
  <c r="BE126" i="2"/>
  <c r="BE157" i="2"/>
  <c r="BE196" i="2"/>
  <c r="BE313" i="2"/>
  <c r="BE316" i="2"/>
  <c r="BE333" i="2"/>
  <c r="BE383" i="2"/>
  <c r="BE421" i="2"/>
  <c r="BE465" i="2"/>
  <c r="BE481" i="2"/>
  <c r="BE482" i="2"/>
  <c r="BE490" i="2"/>
  <c r="BE492" i="2"/>
  <c r="BE494" i="2"/>
  <c r="BE528" i="2"/>
  <c r="BE536" i="2"/>
  <c r="BE538" i="2"/>
  <c r="BE550" i="2"/>
  <c r="BE555" i="2"/>
  <c r="BE561" i="2"/>
  <c r="BE564" i="2"/>
  <c r="BE573" i="2"/>
  <c r="BE586" i="2"/>
  <c r="BE599" i="2"/>
  <c r="BE608" i="2"/>
  <c r="BE617" i="2"/>
  <c r="BE650" i="2"/>
  <c r="BE665" i="2"/>
  <c r="BE690" i="2"/>
  <c r="BE702" i="2"/>
  <c r="BE729" i="2"/>
  <c r="BE735" i="2"/>
  <c r="BE743" i="2"/>
  <c r="BE760" i="2"/>
  <c r="BE220" i="2"/>
  <c r="BE235" i="2"/>
  <c r="BE270" i="2"/>
  <c r="BE293" i="2"/>
  <c r="BE435" i="2"/>
  <c r="BE455" i="2"/>
  <c r="BE485" i="2"/>
  <c r="BE488" i="2"/>
  <c r="BE505" i="2"/>
  <c r="BE537" i="2"/>
  <c r="BE542" i="2"/>
  <c r="BE566" i="2"/>
  <c r="BE576" i="2"/>
  <c r="BE593" i="2"/>
  <c r="BE654" i="2"/>
  <c r="BE660" i="2"/>
  <c r="BE673" i="2"/>
  <c r="BE727" i="2"/>
  <c r="BE186" i="2"/>
  <c r="BE206" i="2"/>
  <c r="BE231" i="2"/>
  <c r="BE297" i="2"/>
  <c r="BE351" i="2"/>
  <c r="BE359" i="2"/>
  <c r="BE368" i="2"/>
  <c r="BE415" i="2"/>
  <c r="BE457" i="2"/>
  <c r="BE463" i="2"/>
  <c r="BE477" i="2"/>
  <c r="BE578" i="2"/>
  <c r="BE597" i="2"/>
  <c r="BE602" i="2"/>
  <c r="BE605" i="2"/>
  <c r="BE621" i="2"/>
  <c r="BE626" i="2"/>
  <c r="BE680" i="2"/>
  <c r="BE696" i="2"/>
  <c r="BE704" i="2"/>
  <c r="BE707" i="2"/>
  <c r="BE720" i="2"/>
  <c r="BE141" i="2"/>
  <c r="BE227" i="2"/>
  <c r="BE426" i="2"/>
  <c r="BE430" i="2"/>
  <c r="BE479" i="2"/>
  <c r="BE508" i="2"/>
  <c r="BE549" i="2"/>
  <c r="BE581" i="2"/>
  <c r="BE588" i="2"/>
  <c r="BE632" i="2"/>
  <c r="BE645" i="2"/>
  <c r="BE666" i="2"/>
  <c r="BE113" i="2"/>
  <c r="BE173" i="2"/>
  <c r="BE251" i="2"/>
  <c r="BE265" i="2"/>
  <c r="BE288" i="2"/>
  <c r="BE301" i="2"/>
  <c r="BE425" i="2"/>
  <c r="BE461" i="2"/>
  <c r="BE514" i="2"/>
  <c r="BE539" i="2"/>
  <c r="BE600" i="2"/>
  <c r="BE641" i="2"/>
  <c r="BE670" i="2"/>
  <c r="BE710" i="2"/>
  <c r="BE723" i="2"/>
  <c r="BE862" i="2"/>
  <c r="BE130" i="2"/>
  <c r="BE364" i="2"/>
  <c r="BE410" i="2"/>
  <c r="BE447" i="2"/>
  <c r="BE483" i="2"/>
  <c r="BE503" i="2"/>
  <c r="BE558" i="2"/>
  <c r="BE603" i="2"/>
  <c r="BE614" i="2"/>
  <c r="BE619" i="2"/>
  <c r="BE627" i="2"/>
  <c r="BE716" i="2"/>
  <c r="BE733" i="2"/>
  <c r="BE739" i="2"/>
  <c r="BE824" i="2"/>
  <c r="BE872" i="2"/>
  <c r="BE151" i="2"/>
  <c r="BE243" i="2"/>
  <c r="BE260" i="2"/>
  <c r="BE387" i="2"/>
  <c r="BE544" i="2"/>
  <c r="BE546" i="2"/>
  <c r="BE239" i="2"/>
  <c r="BE247" i="2"/>
  <c r="BE256" i="2"/>
  <c r="BE269" i="2"/>
  <c r="BE428" i="2"/>
  <c r="BE439" i="2"/>
  <c r="BE451" i="2"/>
  <c r="BE147" i="2"/>
  <c r="BE323" i="2"/>
  <c r="BE327" i="2"/>
  <c r="BE370" i="2"/>
  <c r="BE379" i="2"/>
  <c r="BE406" i="2"/>
  <c r="BE637" i="2"/>
  <c r="BE651" i="2"/>
  <c r="BE657" i="2"/>
  <c r="BE663" i="2"/>
  <c r="BE693" i="2"/>
  <c r="BE747" i="2"/>
  <c r="BE750" i="2"/>
  <c r="BE772" i="2"/>
  <c r="BE782" i="2"/>
  <c r="BE786" i="2"/>
  <c r="BE803" i="2"/>
  <c r="BE815" i="2"/>
  <c r="BE828" i="2"/>
  <c r="BE834" i="2"/>
  <c r="BE606" i="2"/>
  <c r="BE630" i="2"/>
  <c r="BE648" i="2"/>
  <c r="BE799" i="2"/>
  <c r="BE162" i="2"/>
  <c r="BE178" i="2"/>
  <c r="BE200" i="2"/>
  <c r="BE264" i="2"/>
  <c r="BE291" i="2"/>
  <c r="BE337" i="2"/>
  <c r="BE398" i="2"/>
  <c r="BE404" i="2"/>
  <c r="BE417" i="2"/>
  <c r="BE738" i="2"/>
  <c r="BE756" i="2"/>
  <c r="BE766" i="2"/>
  <c r="BE796" i="2"/>
  <c r="BE811" i="2"/>
  <c r="BE821" i="2"/>
  <c r="BE851" i="2"/>
  <c r="BE876" i="2"/>
  <c r="BE892" i="2"/>
  <c r="BE910" i="2"/>
  <c r="BE931" i="2"/>
  <c r="BE940" i="2"/>
  <c r="BE952" i="2"/>
  <c r="BE213" i="2"/>
  <c r="BE274" i="2"/>
  <c r="BE305" i="2"/>
  <c r="BE412" i="2"/>
  <c r="BE431" i="2"/>
  <c r="BE500" i="2"/>
  <c r="BE520" i="2"/>
  <c r="BE532" i="2"/>
  <c r="BE591" i="2"/>
  <c r="BE594" i="2"/>
  <c r="BE596" i="2"/>
  <c r="BE610" i="2"/>
  <c r="BE611" i="2"/>
  <c r="BE683" i="2"/>
  <c r="BE699" i="2"/>
  <c r="BE908" i="2"/>
  <c r="BE912" i="2"/>
  <c r="BE309" i="2"/>
  <c r="BE394" i="2"/>
  <c r="BE400" i="2"/>
  <c r="BE470" i="2"/>
  <c r="BE676" i="2"/>
  <c r="BE687" i="2"/>
  <c r="BE698" i="2"/>
  <c r="BE714" i="2"/>
  <c r="BE757" i="2"/>
  <c r="BE776" i="2"/>
  <c r="BE790" i="2"/>
  <c r="BE807" i="2"/>
  <c r="BE817" i="2"/>
  <c r="BE831" i="2"/>
  <c r="BE840" i="2"/>
  <c r="BE868" i="2"/>
  <c r="BE881" i="2"/>
  <c r="BE917" i="2"/>
  <c r="BE924" i="2"/>
  <c r="BE928" i="2"/>
  <c r="BE935" i="2"/>
  <c r="BE945" i="2"/>
  <c r="BE950" i="2"/>
  <c r="BE954" i="2"/>
  <c r="F33" i="2"/>
  <c r="BB55" i="1"/>
  <c r="BB54" i="1"/>
  <c r="AX54" i="1"/>
  <c r="F32" i="2"/>
  <c r="BA55" i="1"/>
  <c r="BA54" i="1"/>
  <c r="AW54" i="1" s="1"/>
  <c r="AK30" i="1" s="1"/>
  <c r="F35" i="2"/>
  <c r="BD55" i="1"/>
  <c r="BD54" i="1"/>
  <c r="W33" i="1"/>
  <c r="F34" i="2"/>
  <c r="BC55" i="1"/>
  <c r="BC54" i="1"/>
  <c r="AY54" i="1"/>
  <c r="J32" i="2"/>
  <c r="AW55" i="1"/>
  <c r="BK906" i="2" l="1"/>
  <c r="J906" i="2"/>
  <c r="J86" i="2"/>
  <c r="R111" i="2"/>
  <c r="R906" i="2"/>
  <c r="BK392" i="2"/>
  <c r="J392" i="2" s="1"/>
  <c r="J69" i="2" s="1"/>
  <c r="P392" i="2"/>
  <c r="P906" i="2"/>
  <c r="R392" i="2"/>
  <c r="T906" i="2"/>
  <c r="T111" i="2"/>
  <c r="T392" i="2"/>
  <c r="P111" i="2"/>
  <c r="P110" i="2"/>
  <c r="AU55" i="1" s="1"/>
  <c r="AU54" i="1" s="1"/>
  <c r="J393" i="2"/>
  <c r="J70" i="2"/>
  <c r="BK111" i="2"/>
  <c r="J907" i="2"/>
  <c r="J87" i="2"/>
  <c r="W32" i="1"/>
  <c r="F31" i="2"/>
  <c r="AZ55" i="1" s="1"/>
  <c r="AZ54" i="1" s="1"/>
  <c r="AV54" i="1" s="1"/>
  <c r="AK29" i="1" s="1"/>
  <c r="J31" i="2"/>
  <c r="AV55" i="1"/>
  <c r="AT55" i="1"/>
  <c r="W30" i="1"/>
  <c r="W31" i="1"/>
  <c r="BK110" i="2" l="1"/>
  <c r="J110" i="2" s="1"/>
  <c r="J55" i="2" s="1"/>
  <c r="T110" i="2"/>
  <c r="R110" i="2"/>
  <c r="J111" i="2"/>
  <c r="J56" i="2"/>
  <c r="J28" i="2"/>
  <c r="AG55" i="1"/>
  <c r="AG54" i="1"/>
  <c r="AK26" i="1" s="1"/>
  <c r="AK35" i="1" s="1"/>
  <c r="W29" i="1"/>
  <c r="AT54" i="1"/>
  <c r="J37" i="2" l="1"/>
  <c r="AN54" i="1"/>
  <c r="AN55" i="1"/>
</calcChain>
</file>

<file path=xl/sharedStrings.xml><?xml version="1.0" encoding="utf-8"?>
<sst xmlns="http://schemas.openxmlformats.org/spreadsheetml/2006/main" count="9028" uniqueCount="1796">
  <si>
    <t>Export Komplet</t>
  </si>
  <si>
    <t>VZ</t>
  </si>
  <si>
    <t>2.0</t>
  </si>
  <si>
    <t>ZAMOK</t>
  </si>
  <si>
    <t>False</t>
  </si>
  <si>
    <t>{23de50c8-bcc1-43ea-a737-593576b193b6}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</si>
  <si>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</si>
  <si>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</si>
  <si>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</si>
  <si>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</si>
  <si>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</si>
  <si>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</si>
  <si>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</si>
  <si>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</si>
  <si>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24069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</si>
  <si>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</si>
  <si>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</si>
  <si>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prosotru v 1.PP objektu VZ I</t>
  </si>
  <si>
    <t>KSO:</t>
  </si>
  <si>
    <t/>
  </si>
  <si>
    <t>CC-CZ:</t>
  </si>
  <si>
    <t>Místo:</t>
  </si>
  <si>
    <t>Praha 1</t>
  </si>
  <si>
    <t>Datum:</t>
  </si>
  <si>
    <t>8. 8. 2024</t>
  </si>
  <si>
    <t>Zadavatel:</t>
  </si>
  <si>
    <t>IČ:</t>
  </si>
  <si>
    <t>DIČ:</t>
  </si>
  <si>
    <t>Uchazeč:</t>
  </si>
  <si>
    <t>Vyplň údaj</t>
  </si>
  <si>
    <t>Projektant:</t>
  </si>
  <si>
    <t>Atelier A4 s.r.o., Ruská 971/92, Praha 10</t>
  </si>
  <si>
    <t>True</t>
  </si>
  <si>
    <t>Zpracovatel:</t>
  </si>
  <si>
    <t xml:space="preserve">OTRUBA &amp; PARTNER, s.r.o.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</si>
  <si>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</si>
  <si>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</si>
  <si>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</si>
  <si>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</si>
  <si>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</si>
  <si>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</si>
  <si>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</si>
  <si>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</si>
  <si>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</si>
  <si>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</si>
  <si>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</si>
  <si>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</si>
  <si>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</si>
  <si>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</si>
  <si>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</si>
  <si>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</si>
  <si>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</si>
  <si>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</si>
  <si>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</si>
  <si>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</si>
  <si>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</si>
  <si>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</si>
  <si>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</si>
  <si>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</si>
  <si>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</si>
  <si>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</si>
  <si>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</si>
  <si>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</si>
  <si>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</si>
  <si>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</si>
  <si>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</si>
  <si>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</si>
  <si>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</si>
  <si>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</si>
  <si>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</si>
  <si>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</si>
  <si>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</si>
  <si>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</si>
  <si>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</si>
  <si>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</si>
  <si>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</si>
  <si>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</si>
  <si>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</si>
  <si>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</si>
  <si>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</si>
  <si>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</si>
  <si>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</si>
  <si>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</si>
  <si>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</si>
  <si>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</si>
  <si>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</si>
  <si>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</si>
  <si>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61 - Úprava povrchů vnitřních</t>
  </si>
  <si>
    <t xml:space="preserve">    63 - Podlahy a podlahové konstrukce</t>
  </si>
  <si>
    <t xml:space="preserve">    64 - Osazování výplní otvorů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</si>
  <si>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</si>
  <si>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</si>
  <si>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</si>
  <si>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</si>
  <si>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98 - Demolice a sanace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</si>
  <si>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</si>
  <si>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</si>
  <si>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</si>
  <si>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</si>
  <si>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</si>
  <si>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</si>
  <si>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stlačený vzduch</t>
  </si>
  <si>
    <t xml:space="preserve">    725 - Zdravotechnika - zařizovací předměty</t>
  </si>
  <si>
    <t xml:space="preserve">    727 - Zdravotechnika - požární ochrana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</si>
  <si>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</si>
  <si>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</si>
  <si>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</si>
  <si>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</si>
  <si>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</si>
  <si>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767 - Konstrukce zámečnické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</si>
  <si>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</si>
  <si>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</si>
  <si>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</si>
  <si>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</si>
  <si>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</si>
  <si>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</si>
  <si>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</si>
  <si>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</si>
  <si>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</si>
  <si>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</si>
  <si>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</si>
  <si>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</si>
  <si>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</si>
  <si>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</si>
  <si>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</si>
  <si>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</si>
  <si>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</si>
  <si>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</si>
  <si>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</si>
  <si>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</si>
  <si>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</si>
  <si>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</si>
  <si>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</si>
  <si>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</si>
  <si>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</si>
  <si>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</si>
  <si>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</si>
  <si>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</si>
  <si>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</si>
  <si>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162211321</t>
  </si>
  <si>
    <t>Vodorovné přemístění výkopku nebo sypaniny stavebním kolečkem s vyprázdněním kolečka na hromady nebo do dopravního prostředku na vzdálenost do 10 m z horniny třídy těžitelnosti II, skupiny 4 a 5</t>
  </si>
  <si>
    <t>m3</t>
  </si>
  <si>
    <t>CS ÚRS 2024 02</t>
  </si>
  <si>
    <t>4</t>
  </si>
  <si>
    <t>-1835789016</t>
  </si>
  <si>
    <t>Online PSC</t>
  </si>
  <si>
    <t>https://podminky.urs.cz/item/CS_URS_2024_02/162211321</t>
  </si>
  <si>
    <t>VV</t>
  </si>
  <si>
    <t xml:space="preserve">Dovoz sut vhodné do zásypu do zásypu ze stavby </t>
  </si>
  <si>
    <t>1,009</t>
  </si>
  <si>
    <t>167111102</t>
  </si>
  <si>
    <t>Nakládání, skládání a překládání neulehlého výkopku nebo sypaniny ručně nakládání, z hornin třídy těžitelnosti II, skupiny 4 a 5</t>
  </si>
  <si>
    <t>616185741</t>
  </si>
  <si>
    <t>https://podminky.urs.cz/item/CS_URS_2024_02/167111102</t>
  </si>
  <si>
    <t>Roztřídění a nakládání suti do koleček vhodné do zásypu</t>
  </si>
  <si>
    <t>3</t>
  </si>
  <si>
    <t>174111102</t>
  </si>
  <si>
    <t>Zásyp sypaninou z jakékoliv horniny ručně s uložením výkopku ve vrstvách se zhutněním v uzavřených prostorách s urovnáním povrchu zásypu</t>
  </si>
  <si>
    <t>1803777403</t>
  </si>
  <si>
    <t>https://podminky.urs.cz/item/CS_URS_2024_02/174111102</t>
  </si>
  <si>
    <t>Zásyp stávající šachty v místnosti 552</t>
  </si>
  <si>
    <t>0,58*0,58*3</t>
  </si>
  <si>
    <t>Svislé a kompletní konstrukce</t>
  </si>
  <si>
    <t>310239211</t>
  </si>
  <si>
    <t>Zazdívka otvorů ve zdivu nadzákladovém cihlami pálenými plochy přes 1 m2 do 4 m2 na maltu vápenocementovou</t>
  </si>
  <si>
    <t>1127737383</t>
  </si>
  <si>
    <t>https://podminky.urs.cz/item/CS_URS_2024_02/310239211</t>
  </si>
  <si>
    <t>Zazdívka montážního otvoru</t>
  </si>
  <si>
    <t>0,75*0,9*2</t>
  </si>
  <si>
    <t>5</t>
  </si>
  <si>
    <t>317944321</t>
  </si>
  <si>
    <t>Válcované nosníky dodatečně osazované do připravených otvorů bez zazdění hlav do č. 12</t>
  </si>
  <si>
    <t>t</t>
  </si>
  <si>
    <t>-827775842</t>
  </si>
  <si>
    <t>https://podminky.urs.cz/item/CS_URS_2024_02/317944321</t>
  </si>
  <si>
    <t>Překlad nad montážním otvorem dle statiky 4 x I 100 dl. 1,3 m</t>
  </si>
  <si>
    <t>8,32*1,3*4*0,001</t>
  </si>
  <si>
    <t>6</t>
  </si>
  <si>
    <t>346244381</t>
  </si>
  <si>
    <t>Plentování ocelových válcovaných nosníků jednostranné cihlami na maltu, výška stojiny do 200 mm</t>
  </si>
  <si>
    <t>m2</t>
  </si>
  <si>
    <t>-406173825</t>
  </si>
  <si>
    <t>https://podminky.urs.cz/item/CS_URS_2024_02/346244381</t>
  </si>
  <si>
    <t>Úprava zdiva po osazení překladů</t>
  </si>
  <si>
    <t>0,1*1,4*2</t>
  </si>
  <si>
    <t>Úprava zdiva pod omítku po osazení rámů</t>
  </si>
  <si>
    <t>0,1*(1,6+2,25*2)*2</t>
  </si>
  <si>
    <t>61</t>
  </si>
  <si>
    <t>Úprava povrchů vnitřních</t>
  </si>
  <si>
    <t>7</t>
  </si>
  <si>
    <t>611325422</t>
  </si>
  <si>
    <t>Oprava vápenocementové omítky vnitřních ploch štukové dvouvrstvé, tl. jádrové omítky do 20 mm a tl. štuku do 3 mm stropů, v rozsahu opravované plochy přes 10 do 30%</t>
  </si>
  <si>
    <t>-564864810</t>
  </si>
  <si>
    <t>https://podminky.urs.cz/item/CS_URS_2024_02/611325422</t>
  </si>
  <si>
    <t>Stávající omítka stropů bez podhledů</t>
  </si>
  <si>
    <t>"550"29,17</t>
  </si>
  <si>
    <t>"547" 38,03</t>
  </si>
  <si>
    <t>Součet</t>
  </si>
  <si>
    <t>8</t>
  </si>
  <si>
    <t>612325225</t>
  </si>
  <si>
    <t>Vápenocementová omítka jednotlivých malých ploch štuková dvouvrstvá na stěnách, plochy jednotlivě přes 1,0 do 4 m2</t>
  </si>
  <si>
    <t>kus</t>
  </si>
  <si>
    <t>-1606765588</t>
  </si>
  <si>
    <t>https://podminky.urs.cz/item/CS_URS_2024_02/612325225</t>
  </si>
  <si>
    <t>Omítka na zazdívce montážního otvoru</t>
  </si>
  <si>
    <t>9</t>
  </si>
  <si>
    <t>612325302</t>
  </si>
  <si>
    <t>Vápenocementová omítka ostění nebo nadpraží štuková dvouvrstvá</t>
  </si>
  <si>
    <t>1654329130</t>
  </si>
  <si>
    <t>https://podminky.urs.cz/item/CS_URS_2024_02/612325302</t>
  </si>
  <si>
    <t>Zapravení otvoru po vybourání VZT potrubí</t>
  </si>
  <si>
    <t>0,35*0,5*4</t>
  </si>
  <si>
    <t>Omítka ostění a nadpraží nového průchodu</t>
  </si>
  <si>
    <t>0,345*(1,4+2,155*2)</t>
  </si>
  <si>
    <t>10</t>
  </si>
  <si>
    <t>612325413</t>
  </si>
  <si>
    <t>Oprava vápenocementové omítky vnitřních ploch hladké, tl. do 20 mm stěn, v rozsahu opravované plochy přes 30 do 50%</t>
  </si>
  <si>
    <t>-315527024</t>
  </si>
  <si>
    <t>https://podminky.urs.cz/item/CS_URS_2024_02/612325413</t>
  </si>
  <si>
    <t xml:space="preserve">Pod obklad na stávajících stěnách </t>
  </si>
  <si>
    <t>"547"1,8*(1,535+1,335)</t>
  </si>
  <si>
    <t>11</t>
  </si>
  <si>
    <t>612325422</t>
  </si>
  <si>
    <t>Oprava vápenocementové omítky vnitřních ploch štukové dvouvrstvé, tl. jádrové omítky do 20 mm a tl. štuku do 3 mm stěn, v rozsahu opravované plochy přes 10 do 30%</t>
  </si>
  <si>
    <t>-11048582</t>
  </si>
  <si>
    <t>https://podminky.urs.cz/item/CS_URS_2024_02/612325422</t>
  </si>
  <si>
    <t>Dle půdorysu navrhovaného stavu</t>
  </si>
  <si>
    <t>"550"2,99*1,44*2+(2,99+2,44)/2*7,29*2+2,03*(0,982*2+2,355)-(1,4*2,1+0,6*2+0,8*2+1,45*2)</t>
  </si>
  <si>
    <t>"547"2,99*(7,015*2+5,07-1,535+0,13*2)+2,52*(1,335*2+1,535)-(0,6*2+1,4*2,1+1,8*(1,335+1,535))</t>
  </si>
  <si>
    <t>613142001</t>
  </si>
  <si>
    <t>Pletivo vnitřních ploch v ploše nebo pruzích, na plném podkladu sklovláknité vtlačené do tmelu včetně tmelu pilířů nebo sloupů</t>
  </si>
  <si>
    <t>1210114572</t>
  </si>
  <si>
    <t>https://podminky.urs.cz/item/CS_URS_2024_02/613142001</t>
  </si>
  <si>
    <t>Úprava u rámu před omítkou</t>
  </si>
  <si>
    <t>(0,15*2+0,345)*(2,25*2+1,6)</t>
  </si>
  <si>
    <t>63</t>
  </si>
  <si>
    <t>Podlahy a podlahové konstrukce</t>
  </si>
  <si>
    <t>13</t>
  </si>
  <si>
    <t>631311214</t>
  </si>
  <si>
    <t>Mazanina z betonu prostého se zvýšenými nároky na prostředí tl. přes 50 do 80 mm tř. C 25/30</t>
  </si>
  <si>
    <t>-1283330153</t>
  </si>
  <si>
    <t>https://podminky.urs.cz/item/CS_URS_2024_02/631311214</t>
  </si>
  <si>
    <t>"Podlaha P01" 0,063*29,17</t>
  </si>
  <si>
    <t>"Podlaha P02" 0,053*38,03</t>
  </si>
  <si>
    <t>14</t>
  </si>
  <si>
    <t>631312131</t>
  </si>
  <si>
    <t>Doplnění dosavadních mazanin prostým betonem s dodáním hmot, bez potěru, plochy jednotlivě přes 1 m2 do 4 m2 a tl. přes 80 mm</t>
  </si>
  <si>
    <t>-236625571</t>
  </si>
  <si>
    <t>https://podminky.urs.cz/item/CS_URS_2024_02/631312131</t>
  </si>
  <si>
    <t>Vyrovnání podlahy mezi příčkou a šikminou pod novou mazaninu</t>
  </si>
  <si>
    <t>0,11*1,4/2*2,35</t>
  </si>
  <si>
    <t xml:space="preserve">Vyrovnání podlahy v místě místnosti 552 a vybourané příčky pod novou mazaninu </t>
  </si>
  <si>
    <t>0,02*(23,18-(0,855*1,651+1,535*1,335))</t>
  </si>
  <si>
    <t>0,15*4,94*0,135</t>
  </si>
  <si>
    <t>15</t>
  </si>
  <si>
    <t>631319011</t>
  </si>
  <si>
    <t>Příplatek k cenám mazanin za úpravu povrchu mazaniny přehlazením, mazanina tl. přes 50 do 80 mm</t>
  </si>
  <si>
    <t>-404769242</t>
  </si>
  <si>
    <t>https://podminky.urs.cz/item/CS_URS_2024_02/631319011</t>
  </si>
  <si>
    <t>16</t>
  </si>
  <si>
    <t>631319171</t>
  </si>
  <si>
    <t>Příplatek k cenám mazanin za stržení povrchu spodní vrstvy mazaniny latí před vložením výztuže nebo pletiva pro tl. obou vrstev mazaniny přes 50 do 80 mm</t>
  </si>
  <si>
    <t>1631786447</t>
  </si>
  <si>
    <t>https://podminky.urs.cz/item/CS_URS_2024_02/631319171</t>
  </si>
  <si>
    <t>17</t>
  </si>
  <si>
    <t>631341152</t>
  </si>
  <si>
    <t>Doplnění dosavadních mazanin betonem lehkým keramickým (s dodáním hmot) plochy jednotlivě do 1 m2 a tl. přes 80 mm</t>
  </si>
  <si>
    <t>-1241690704</t>
  </si>
  <si>
    <t>https://podminky.urs.cz/item/CS_URS_2024_02/631341152</t>
  </si>
  <si>
    <t xml:space="preserve">Přebetonování zásypu ve stávající šachtě dle TS </t>
  </si>
  <si>
    <t>0,58*0,58*0,2</t>
  </si>
  <si>
    <t>18</t>
  </si>
  <si>
    <t>631362021</t>
  </si>
  <si>
    <t>Výztuž mazanin ze svařovaných sítí z drátů typu KARI</t>
  </si>
  <si>
    <t>-970371449</t>
  </si>
  <si>
    <t>https://podminky.urs.cz/item/CS_URS_2024_02/631362021</t>
  </si>
  <si>
    <t xml:space="preserve">Vyztužení mazanin KARI sítí 150/150/6 s překrytím </t>
  </si>
  <si>
    <t>"Podlaha P01" 3,033*29,17*1,2*0,001</t>
  </si>
  <si>
    <t>"Podlaha P02" 3,033*38,03*1,2*0,001</t>
  </si>
  <si>
    <t>19</t>
  </si>
  <si>
    <t>632451627</t>
  </si>
  <si>
    <t>Potěr pískocementový stupňů a schodnic tl. 20 mm tř. C 30</t>
  </si>
  <si>
    <t>699028322</t>
  </si>
  <si>
    <t>https://podminky.urs.cz/item/CS_URS_2024_02/632451627</t>
  </si>
  <si>
    <t>Varovnávací schody v místnosti 547</t>
  </si>
  <si>
    <t>1,64*(0,26*2+0,32)</t>
  </si>
  <si>
    <t>20</t>
  </si>
  <si>
    <t>632481213</t>
  </si>
  <si>
    <t>Separační vrstva k oddělení podlahových vrstev z polyetylénové fólie</t>
  </si>
  <si>
    <t>-1116829976</t>
  </si>
  <si>
    <t>https://podminky.urs.cz/item/CS_URS_2024_02/632481213</t>
  </si>
  <si>
    <t>"Podlaha P02" 38,03</t>
  </si>
  <si>
    <t>634112126</t>
  </si>
  <si>
    <t>Obvodová dilatace mezi stěnou a mazaninou nebo potěrem podlahovým páskem z pěnového PE s fólií tl. do 10 mm, výšky 100 mm</t>
  </si>
  <si>
    <t>m</t>
  </si>
  <si>
    <t>650513240</t>
  </si>
  <si>
    <t>https://podminky.urs.cz/item/CS_URS_2024_02/634112126</t>
  </si>
  <si>
    <t>Nové podlahy</t>
  </si>
  <si>
    <t>"P01" 1,406+7,245+0,831+8,26+2,355</t>
  </si>
  <si>
    <t>"P02" 6,96+0,23*2+5,075+6,9+0,13*2+3,53+0,11+0,13+1,355+1,535</t>
  </si>
  <si>
    <t>64</t>
  </si>
  <si>
    <t>Osazování výplní otvorů</t>
  </si>
  <si>
    <t>22</t>
  </si>
  <si>
    <t>642944221</t>
  </si>
  <si>
    <t>Osazení ocelových dveřních zárubní lisovaných nebo z úhelníků dodatečně s vybetonováním prahu, plochy přes 2,5 m2</t>
  </si>
  <si>
    <t>170933177</t>
  </si>
  <si>
    <t>https://podminky.urs.cz/item/CS_URS_2024_02/642944221</t>
  </si>
  <si>
    <t>Rámová zárubeň ke dveřím D.01</t>
  </si>
  <si>
    <t>23</t>
  </si>
  <si>
    <t>M</t>
  </si>
  <si>
    <t>RMAT0003</t>
  </si>
  <si>
    <t>Rámová zárubeň ocelová z jäcklu dle popisu ve výkrese půdorysu nový stav pro dveře D.01</t>
  </si>
  <si>
    <t>2039922172</t>
  </si>
  <si>
    <t>Ostatní konstrukce a práce, bourání</t>
  </si>
  <si>
    <t>94</t>
  </si>
  <si>
    <t>Lešení a stavební výtahy</t>
  </si>
  <si>
    <t>24</t>
  </si>
  <si>
    <t>949101111</t>
  </si>
  <si>
    <t>Lešení pomocné pracovní pro objekty pozemních staveb pro zatížení do 150 kg/m2, o výšce lešeňové podlahy do 1,9 m</t>
  </si>
  <si>
    <t>-864639653</t>
  </si>
  <si>
    <t>https://podminky.urs.cz/item/CS_URS_2024_02/949101111</t>
  </si>
  <si>
    <t>Pomocné lešení při provádění prací</t>
  </si>
  <si>
    <t>29+38</t>
  </si>
  <si>
    <t>25</t>
  </si>
  <si>
    <t>949321111</t>
  </si>
  <si>
    <t>Lešení dílcové do šachet (výtahových, potrubních) o půdorysné ploše do 6 m2, výšky do 10 m montáž</t>
  </si>
  <si>
    <t>1400947628</t>
  </si>
  <si>
    <t>https://podminky.urs.cz/item/CS_URS_2024_02/949321111</t>
  </si>
  <si>
    <t>Lešení do větrací šachty pro přístup na staveniště</t>
  </si>
  <si>
    <t>7,6</t>
  </si>
  <si>
    <t>26</t>
  </si>
  <si>
    <t>949321211</t>
  </si>
  <si>
    <t>Lešení dílcové do šachet (výtahových, potrubních) o půdorysné ploše do 6 m2, výšky do 10 m příplatek k ceně za každý den použití</t>
  </si>
  <si>
    <t>1781848070</t>
  </si>
  <si>
    <t>https://podminky.urs.cz/item/CS_URS_2024_02/949321211</t>
  </si>
  <si>
    <t>Předpoklad výstavby 60 dní</t>
  </si>
  <si>
    <t>60*7,6</t>
  </si>
  <si>
    <t>27</t>
  </si>
  <si>
    <t>949321811</t>
  </si>
  <si>
    <t>Lešení dílcové do šachet (výtahových, potrubních) o půdorysné ploše do 6 m2, výšky do 10 m demontáž</t>
  </si>
  <si>
    <t>-635826061</t>
  </si>
  <si>
    <t>https://podminky.urs.cz/item/CS_URS_2024_02/949321811</t>
  </si>
  <si>
    <t>Dtto montáž</t>
  </si>
  <si>
    <t>28</t>
  </si>
  <si>
    <t>949421111</t>
  </si>
  <si>
    <t>Věže schodišťové a výstupové z dílcového lešení o půdorysné ploše do 10 m2, výšky do 10 m montáž</t>
  </si>
  <si>
    <t>963868346</t>
  </si>
  <si>
    <t>https://podminky.urs.cz/item/CS_URS_2024_02/949421111</t>
  </si>
  <si>
    <t>Schodišťová věž s podepstou pro přístup na staveniště</t>
  </si>
  <si>
    <t>6,1</t>
  </si>
  <si>
    <t>29</t>
  </si>
  <si>
    <t>949421211</t>
  </si>
  <si>
    <t>Věže schodišťové a výstupové z dílcového lešení o půdorysné ploše do 10 m2, výšky do 10 m příplatek k ceně za každý den použití</t>
  </si>
  <si>
    <t>1185902305</t>
  </si>
  <si>
    <t>https://podminky.urs.cz/item/CS_URS_2024_02/949421211</t>
  </si>
  <si>
    <t>60*6,1</t>
  </si>
  <si>
    <t>30</t>
  </si>
  <si>
    <t>949421811</t>
  </si>
  <si>
    <t>Věže schodišťové a výstupové z dílcového lešení o půdorysné ploše do 10 m2, výšky do 10 m demontáž</t>
  </si>
  <si>
    <t>229264141</t>
  </si>
  <si>
    <t>https://podminky.urs.cz/item/CS_URS_2024_02/949421811</t>
  </si>
  <si>
    <t>95</t>
  </si>
  <si>
    <t>Různé dokončovací konstrukce a práce pozemních staveb</t>
  </si>
  <si>
    <t>31</t>
  </si>
  <si>
    <t>952901111</t>
  </si>
  <si>
    <t>Vyčištění budov nebo objektů před předáním do užívání budov bytové nebo občanské výstavby, světlé výšky podlaží do 4 m</t>
  </si>
  <si>
    <t>1709473933</t>
  </si>
  <si>
    <t>https://podminky.urs.cz/item/CS_URS_2024_02/952901111</t>
  </si>
  <si>
    <t>Dle podlahové plochy místností dotčených výstavbou</t>
  </si>
  <si>
    <t>29,17+38,03+4,35*3,415</t>
  </si>
  <si>
    <t>32</t>
  </si>
  <si>
    <t>953941211</t>
  </si>
  <si>
    <t>Osazování drobných kovových předmětů se zalitím maltou cementovou, do vysekaných kapes nebo připravených otvorů konzol nebo kotev, např. pro schodišťová madla do zdí, radiátorové konzoly apod.</t>
  </si>
  <si>
    <t>1103400216</t>
  </si>
  <si>
    <t>https://podminky.urs.cz/item/CS_URS_2024_02/953941211</t>
  </si>
  <si>
    <t>Konzoly pro rozvod stlačeného vzduchu</t>
  </si>
  <si>
    <t>33</t>
  </si>
  <si>
    <t>42392870</t>
  </si>
  <si>
    <t>konzola 100/100-27 otvor D 11mm</t>
  </si>
  <si>
    <t>1590275406</t>
  </si>
  <si>
    <t>34</t>
  </si>
  <si>
    <t>953942121</t>
  </si>
  <si>
    <t>Osazování drobných kovových předmětů se zalitím maltou cementovou, do vysekaných kapes nebo připravených otvorů ochranných úhelníků</t>
  </si>
  <si>
    <t>1051271052</t>
  </si>
  <si>
    <t>https://podminky.urs.cz/item/CS_URS_2024_02/953942121</t>
  </si>
  <si>
    <t>U nově vytvořeného otvoru dle výkresu půdorysu - nový stav</t>
  </si>
  <si>
    <t>35</t>
  </si>
  <si>
    <t>RMAT0002</t>
  </si>
  <si>
    <t>ochranný úhelník z nerezového plechu dle standardu v budově VZI - výrobek Z02</t>
  </si>
  <si>
    <t>-1122733558</t>
  </si>
  <si>
    <t>36</t>
  </si>
  <si>
    <t>953943124</t>
  </si>
  <si>
    <t>Osazování drobných kovových předmětů výrobků ostatních jinde neuvedených do betonu se zajištěním polohy k bednění či k výztuži před zabetonováním hmotnosti přes 15 do 30 kg/kus</t>
  </si>
  <si>
    <t>-2082305535</t>
  </si>
  <si>
    <t>https://podminky.urs.cz/item/CS_URS_2024_02/953943124</t>
  </si>
  <si>
    <t>Pod novou příčku do podlahy dle výkresu řezu nový stav</t>
  </si>
  <si>
    <t>37</t>
  </si>
  <si>
    <t>13010432</t>
  </si>
  <si>
    <t>úhelník ocelový rovnostranný jakost S235JR (11 375) 80x80x6mm</t>
  </si>
  <si>
    <t>687050584</t>
  </si>
  <si>
    <t>Prvek Z01</t>
  </si>
  <si>
    <t>7,34*2,355*0,001</t>
  </si>
  <si>
    <t>38</t>
  </si>
  <si>
    <t>953945133</t>
  </si>
  <si>
    <t>Kotva mechanická s vyvrtáním otvoru do betonu, železobetonu nebo tvrdého kamene pro střední zatížení průvleková, velikost M 12, délka 185 mm</t>
  </si>
  <si>
    <t>714518154</t>
  </si>
  <si>
    <t>https://podminky.urs.cz/item/CS_URS_2024_02/953945133</t>
  </si>
  <si>
    <t>Ukotvení úhelníku Z01 do podlahy mechanickou kotvou</t>
  </si>
  <si>
    <t>39</t>
  </si>
  <si>
    <t>95990R01</t>
  </si>
  <si>
    <t xml:space="preserve">Zednické výpomoci u řemesel </t>
  </si>
  <si>
    <t>hod</t>
  </si>
  <si>
    <t>-2125961675</t>
  </si>
  <si>
    <t>Zednické výpomoci včetně materiálu na opravy zdiva</t>
  </si>
  <si>
    <t>"ZTI" 12</t>
  </si>
  <si>
    <t>"VZT" 8</t>
  </si>
  <si>
    <t>"Topení" 10</t>
  </si>
  <si>
    <t>"Elektro" 16</t>
  </si>
  <si>
    <t>40</t>
  </si>
  <si>
    <t>95990R03</t>
  </si>
  <si>
    <t xml:space="preserve">Koordinace prací při úpravách slaboproudu, které provádí objednatel </t>
  </si>
  <si>
    <t>-1322108022</t>
  </si>
  <si>
    <t>odborný odhad</t>
  </si>
  <si>
    <t>41</t>
  </si>
  <si>
    <t>95990R04</t>
  </si>
  <si>
    <t>Provizorní stěna 1,9*3,3 m s uzamykatelnými dveřmi pro vstup na staveniště z lešení v místě stávající žaluzie dle výkresu ZOV - montáž a demontáž</t>
  </si>
  <si>
    <t>2061136271</t>
  </si>
  <si>
    <t>42</t>
  </si>
  <si>
    <t>95990R05</t>
  </si>
  <si>
    <t>Provedení dočasného zástěny s 2kř uzamykatelnými dveřmií pro umožnění výměny stávajících dveří včetně uvedení do původního stavu dle popisu v ZOV</t>
  </si>
  <si>
    <t>-17538065</t>
  </si>
  <si>
    <t>V chodbě, místnost 539</t>
  </si>
  <si>
    <t>96</t>
  </si>
  <si>
    <t>Bourání konstrukcí</t>
  </si>
  <si>
    <t>43</t>
  </si>
  <si>
    <t>962031013</t>
  </si>
  <si>
    <t>Bourání příček nebo přizdívek z cihel děrovaných, tl. přes 100 do 150 mm</t>
  </si>
  <si>
    <t>-1470181274</t>
  </si>
  <si>
    <t>https://podminky.urs.cz/item/CS_URS_2024_02/962031013</t>
  </si>
  <si>
    <t>Dle bodu 5 ve výkresu bouracích prací</t>
  </si>
  <si>
    <t>3,02*4,97</t>
  </si>
  <si>
    <t>44</t>
  </si>
  <si>
    <t>965043441</t>
  </si>
  <si>
    <t>Bourání mazanin betonových s potěrem nebo teracem tl. do 150 mm, plochy přes 4 m2</t>
  </si>
  <si>
    <t>-895562595</t>
  </si>
  <si>
    <t>https://podminky.urs.cz/item/CS_URS_2024_02/965043441</t>
  </si>
  <si>
    <t>Vybourání podlahy v chodbě dle bodu č. 1 ve výkresu bouracích prací</t>
  </si>
  <si>
    <t>23*(0,065+0,18)/2</t>
  </si>
  <si>
    <t>45</t>
  </si>
  <si>
    <t>965081323</t>
  </si>
  <si>
    <t>Bourání podlah z dlaždic bez podkladního lože nebo mazaniny, s jakoukoliv výplní spár betonových, teracových nebo čedičových tl. do 25 mm, plochy přes 1 m2</t>
  </si>
  <si>
    <t>-636774242</t>
  </si>
  <si>
    <t>https://podminky.urs.cz/item/CS_URS_2024_02/965081323</t>
  </si>
  <si>
    <t xml:space="preserve">dle bodu č. 2 ve výkresu bouracích prací  </t>
  </si>
  <si>
    <t>39,3</t>
  </si>
  <si>
    <t>46</t>
  </si>
  <si>
    <t>968062455</t>
  </si>
  <si>
    <t>Vybourání dřevěných rámů oken s křídly, dveřních zárubní, vrat, stěn, ostění nebo obkladů dveřních zárubní, plochy do 2 m2</t>
  </si>
  <si>
    <t>-695564474</t>
  </si>
  <si>
    <t>https://podminky.urs.cz/item/CS_URS_2024_02/968062455</t>
  </si>
  <si>
    <t>Zárubeň u dveří v bourané příčce</t>
  </si>
  <si>
    <t>0,9*1,92</t>
  </si>
  <si>
    <t>47</t>
  </si>
  <si>
    <t>969031R01</t>
  </si>
  <si>
    <t xml:space="preserve">Vybourání vnitřních rozvodů dle rozhodnutí objednatele </t>
  </si>
  <si>
    <t>kpl</t>
  </si>
  <si>
    <t>-482884726</t>
  </si>
  <si>
    <t xml:space="preserve">Dle bodu 8 ve výkresu bouracích prací v </t>
  </si>
  <si>
    <t>48</t>
  </si>
  <si>
    <t>969032R01</t>
  </si>
  <si>
    <t>Vybourání žlabu v podlaze</t>
  </si>
  <si>
    <t>-1769630360</t>
  </si>
  <si>
    <t xml:space="preserve">Dle bodu 7 ve výkresu bouracích prací  </t>
  </si>
  <si>
    <t>2,350</t>
  </si>
  <si>
    <t>49</t>
  </si>
  <si>
    <t>971033651</t>
  </si>
  <si>
    <t>Vybourání otvorů ve zdivu základovém nebo nadzákladovém z cihel, tvárnic, příčkovek z cihel pálených na maltu vápennou nebo vápenocementovou plochy do 4 m2, tl. do 600 mm</t>
  </si>
  <si>
    <t>1621967610</t>
  </si>
  <si>
    <t>https://podminky.urs.cz/item/CS_URS_2024_02/971033651</t>
  </si>
  <si>
    <t>Vybourání otvoru dle bodu č.4 ve výkresu bouracích prací</t>
  </si>
  <si>
    <t>0,345*1,4*2,1</t>
  </si>
  <si>
    <t>50</t>
  </si>
  <si>
    <t>971033681</t>
  </si>
  <si>
    <t>Vybourání otvorů ve zdivu základovém nebo nadzákladovém z cihel, tvárnic, příčkovek z cihel pálených na maltu vápennou nebo vápenocementovou plochy do 4 m2, tl. do 900 mm</t>
  </si>
  <si>
    <t>-1766654234</t>
  </si>
  <si>
    <t>https://podminky.urs.cz/item/CS_URS_2024_02/971033681</t>
  </si>
  <si>
    <t>Vybourání montážního otvoru ve zdivu dle bodu M ve výkresu bouracích prací</t>
  </si>
  <si>
    <t>0,71*0,9*2</t>
  </si>
  <si>
    <t>51</t>
  </si>
  <si>
    <t>974031164</t>
  </si>
  <si>
    <t>Vysekání rýh ve zdivu cihelném na maltu vápennou nebo vápenocementovou do hl. 150 mm a šířky do 150 mm</t>
  </si>
  <si>
    <t>-1504254036</t>
  </si>
  <si>
    <t>https://podminky.urs.cz/item/CS_URS_2024_02/974031164</t>
  </si>
  <si>
    <t>Pro osazení ocelového rámu okolo otvoru</t>
  </si>
  <si>
    <t>"z jedné strany" 1,6*2+2,25*2</t>
  </si>
  <si>
    <t>"z druhé strany" 1,6*2+2,25*2</t>
  </si>
  <si>
    <t>52</t>
  </si>
  <si>
    <t>974031285</t>
  </si>
  <si>
    <t>Vysekání rýh ve zdivu cihelném na maltu vápennou nebo vápenocementovou v prostoru přilehlém ke stropní konstrukci do hl. 300 mm a šířky do 200 mm</t>
  </si>
  <si>
    <t>-885853794</t>
  </si>
  <si>
    <t>https://podminky.urs.cz/item/CS_URS_2024_02/974031285</t>
  </si>
  <si>
    <t>Vysekání rýh pro osazení ocelových překladů nad montážním otvorem oboustranně dle statiky</t>
  </si>
  <si>
    <t>1,4*2</t>
  </si>
  <si>
    <t>53</t>
  </si>
  <si>
    <t>975121321</t>
  </si>
  <si>
    <t>Jednořadé podchycení konstrukcí systémovými prvky stojkami včetně nosníků výšky podepření do 4 m, zatížení přes 750 do 1 000 kg/m zřízení</t>
  </si>
  <si>
    <t>-311288838</t>
  </si>
  <si>
    <t>https://podminky.urs.cz/item/CS_URS_2024_02/975121321</t>
  </si>
  <si>
    <t>Podchycení stropu oboustranném při bourání otvoru v nosném zdivu dle statiky</t>
  </si>
  <si>
    <t>2*2</t>
  </si>
  <si>
    <t>54</t>
  </si>
  <si>
    <t>975121322</t>
  </si>
  <si>
    <t>Jednořadé podchycení konstrukcí systémovými prvky stojkami včetně nosníků výšky podepření do 4 m, zatížení přes 750 do 1 000 kg/m příplatek za první a každý další den použití</t>
  </si>
  <si>
    <t>-899470442</t>
  </si>
  <si>
    <t>https://podminky.urs.cz/item/CS_URS_2024_02/975121322</t>
  </si>
  <si>
    <t xml:space="preserve">Podchycení stropu oboustranném při bourání otvoru v nosném zdivu dle statiky, předpoklad 5 dní </t>
  </si>
  <si>
    <t>2*2*5</t>
  </si>
  <si>
    <t>55</t>
  </si>
  <si>
    <t>975121323</t>
  </si>
  <si>
    <t>Jednořadé podchycení konstrukcí systémovými prvky stojkami včetně nosníků výšky podepření do 4 m, zatížení přes 750 do 1 000 kg/m odstranění</t>
  </si>
  <si>
    <t>-1507821162</t>
  </si>
  <si>
    <t>https://podminky.urs.cz/item/CS_URS_2024_02/975121323</t>
  </si>
  <si>
    <t>56</t>
  </si>
  <si>
    <t>993211111</t>
  </si>
  <si>
    <t>Dovoz a odvoz systémových prvků pro podchycování konstrukcí včetně naložení a složení stojek včetně nosníků, na vzdálenost do 10 km</t>
  </si>
  <si>
    <t>154156228</t>
  </si>
  <si>
    <t>https://podminky.urs.cz/item/CS_URS_2024_02/993211111</t>
  </si>
  <si>
    <t>Plocha vynášených konstrukcí stojkami</t>
  </si>
  <si>
    <t>2,5*2*2</t>
  </si>
  <si>
    <t>57</t>
  </si>
  <si>
    <t>978013191</t>
  </si>
  <si>
    <t>Otlučení vápenných nebo vápenocementových omítek vnitřních ploch stěn s vyškrabáním spar, s očištěním zdiva, v rozsahu přes 50 do 100 %</t>
  </si>
  <si>
    <t>-1917629076</t>
  </si>
  <si>
    <t>https://podminky.urs.cz/item/CS_URS_2024_02/978013191</t>
  </si>
  <si>
    <t>Otlučení omítky v místnosti skladu dle bodu 6 ve výkresu bouracích prací</t>
  </si>
  <si>
    <t>3*(1,335+1,535)+1,5*(1,15+0,8)</t>
  </si>
  <si>
    <t>58</t>
  </si>
  <si>
    <t>978021161</t>
  </si>
  <si>
    <t>Otlučení cementových vnitřních ploch stěn, v rozsahu do 50 %</t>
  </si>
  <si>
    <t>-873823944</t>
  </si>
  <si>
    <t>https://podminky.urs.cz/item/CS_URS_2024_02/978021161</t>
  </si>
  <si>
    <t xml:space="preserve">Vybourání nedržících částí betonových stupňů dle bodu 3 výkresu bourání </t>
  </si>
  <si>
    <t>1,5*0,18*2+1,5*0,3*2</t>
  </si>
  <si>
    <t>59</t>
  </si>
  <si>
    <t>978059541</t>
  </si>
  <si>
    <t>Odsekání obkladů stěn včetně otlučení podkladní omítky až na zdivo z obkládaček vnitřních, z jakýchkoliv materiálů, plochy přes 1 m2</t>
  </si>
  <si>
    <t>-1556111111</t>
  </si>
  <si>
    <t>https://podminky.urs.cz/item/CS_URS_2024_02/978059541</t>
  </si>
  <si>
    <t>Odsekání obkladů za umyvadlem v místnosti skladu dle bodu 6 ve výkresu bouracích prací</t>
  </si>
  <si>
    <t>1,5*(1,335+1,535)</t>
  </si>
  <si>
    <t>98</t>
  </si>
  <si>
    <t>Demolice a sanace</t>
  </si>
  <si>
    <t>60</t>
  </si>
  <si>
    <t>985331211</t>
  </si>
  <si>
    <t>Dodatečné vlepování betonářské výztuže včetně vyvrtání a vyčištění otvoru chemickou maltou průměr výztuže 8 mm</t>
  </si>
  <si>
    <t>-713931559</t>
  </si>
  <si>
    <t>https://podminky.urs.cz/item/CS_URS_2024_02/985331211</t>
  </si>
  <si>
    <t>Navrtání trnů pro propojení dobetonávky na zasypané šachtě s podkladním betonem</t>
  </si>
  <si>
    <t>0,15*3*4</t>
  </si>
  <si>
    <t>13021011</t>
  </si>
  <si>
    <t>tyč ocelová kruhová žebírková DIN 488 jakost B500B (10 505) výztuž do betonu D 8mm</t>
  </si>
  <si>
    <t>270075630</t>
  </si>
  <si>
    <t>1,8*0,00041 'Přepočtené koeficientem množství</t>
  </si>
  <si>
    <t>62</t>
  </si>
  <si>
    <t>985411111</t>
  </si>
  <si>
    <t>Beztlakové zalití trhlin a dutin aktivovanou maltou</t>
  </si>
  <si>
    <t>1231688029</t>
  </si>
  <si>
    <t>https://podminky.urs.cz/item/CS_URS_2024_02/985411111</t>
  </si>
  <si>
    <t xml:space="preserve">Aktivace ocelových nosníků v překladu pevností cementovou maltou </t>
  </si>
  <si>
    <t>Překlady nad montážním orvorem</t>
  </si>
  <si>
    <t>0,15*0,3*1,4*2-0,072</t>
  </si>
  <si>
    <t>Aktivace ocelových rámů kolem vybouraného betonu</t>
  </si>
  <si>
    <t>2*7,7*0,15*0,15 -0,049</t>
  </si>
  <si>
    <t>997</t>
  </si>
  <si>
    <t>Přesun sutě</t>
  </si>
  <si>
    <t>997013211</t>
  </si>
  <si>
    <t>Vnitrostaveništní doprava suti a vybouraných hmot vodorovně do 50 m s naložením ručně pro budovy a haly výšky do 6 m</t>
  </si>
  <si>
    <t>-710834152</t>
  </si>
  <si>
    <t>https://podminky.urs.cz/item/CS_URS_2024_02/997013211</t>
  </si>
  <si>
    <t>997013501</t>
  </si>
  <si>
    <t>Odvoz suti a vybouraných hmot na skládku nebo meziskládku se složením, na vzdálenost do 1 km</t>
  </si>
  <si>
    <t>547087065</t>
  </si>
  <si>
    <t>https://podminky.urs.cz/item/CS_URS_2024_02/997013501</t>
  </si>
  <si>
    <t>65</t>
  </si>
  <si>
    <t>997013509</t>
  </si>
  <si>
    <t>Odvoz suti a vybouraných hmot na skládku nebo meziskládku se složením, na vzdálenost Příplatek k ceně za každý další i započatý 1 km přes 1 km</t>
  </si>
  <si>
    <t>-1218348710</t>
  </si>
  <si>
    <t>https://podminky.urs.cz/item/CS_URS_2024_02/997013509</t>
  </si>
  <si>
    <t>Do 20 km</t>
  </si>
  <si>
    <t>17,312*19</t>
  </si>
  <si>
    <t>66</t>
  </si>
  <si>
    <t>997013871</t>
  </si>
  <si>
    <t>Poplatek za uložení stavebního odpadu na recyklační skládce (skládkovné) směsného stavebního a demoličního zatříděného do Katalogu odpadů pod kódem 17 09 04</t>
  </si>
  <si>
    <t>318746799</t>
  </si>
  <si>
    <t>https://podminky.urs.cz/item/CS_URS_2024_02/997013871</t>
  </si>
  <si>
    <t>998</t>
  </si>
  <si>
    <t>Přesun hmot</t>
  </si>
  <si>
    <t>67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</si>
  <si>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</si>
  <si>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</si>
  <si>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1609834814</t>
  </si>
  <si>
    <t>https://podminky.urs.cz/item/CS_URS_2024_02/998011008</t>
  </si>
  <si>
    <t>PSV</t>
  </si>
  <si>
    <t>Práce a dodávky PSV</t>
  </si>
  <si>
    <t>711</t>
  </si>
  <si>
    <t>Izolace proti vodě, vlhkosti a plynům</t>
  </si>
  <si>
    <t>68</t>
  </si>
  <si>
    <t>711111001</t>
  </si>
  <si>
    <t>Provedení izolace proti zemní vlhkosti natěradly a tmely za studena na ploše vodorovné V nátěrem penetračním</t>
  </si>
  <si>
    <t>-423658370</t>
  </si>
  <si>
    <t>https://podminky.urs.cz/item/CS_URS_2024_02/711111001</t>
  </si>
  <si>
    <t>Oprava stávající hydroizolace v chodbě (pokud bude prováděno)</t>
  </si>
  <si>
    <t>69</t>
  </si>
  <si>
    <t>11163150</t>
  </si>
  <si>
    <t>lak penetrační asfaltový</t>
  </si>
  <si>
    <t>1387232141</t>
  </si>
  <si>
    <t>23*0,0003 'Přepočtené koeficientem množství</t>
  </si>
  <si>
    <t>70</t>
  </si>
  <si>
    <t>711141559</t>
  </si>
  <si>
    <t>Provedení izolace proti zemní vlhkosti pásy přitavením NAIP na ploše vodorovné V</t>
  </si>
  <si>
    <t>139763966</t>
  </si>
  <si>
    <t>https://podminky.urs.cz/item/CS_URS_2024_02/711141559</t>
  </si>
  <si>
    <t>71</t>
  </si>
  <si>
    <t>62853004</t>
  </si>
  <si>
    <t>pás asfaltový natavitelný modifikovaný SBS s vložkou ze skleněné tkaniny a spalitelnou PE fólií nebo jemnozrnným minerálním posypem na horním povrchu tl 4,0mm</t>
  </si>
  <si>
    <t>1371641003</t>
  </si>
  <si>
    <t>23*1,1655 'Přepočtené koeficientem množství</t>
  </si>
  <si>
    <t>72</t>
  </si>
  <si>
    <t>711741567</t>
  </si>
  <si>
    <t>Provedení detailů pásy přitavením dilatačních spár-uzávěr zesílením rš 1000 mm NAIP, vodorovných V</t>
  </si>
  <si>
    <t>1233103428</t>
  </si>
  <si>
    <t>https://podminky.urs.cz/item/CS_URS_2024_02/711741567</t>
  </si>
  <si>
    <t xml:space="preserve">Pod novou příčku dle výkresu řezu </t>
  </si>
  <si>
    <t>2,355</t>
  </si>
  <si>
    <t>73</t>
  </si>
  <si>
    <t>62855046</t>
  </si>
  <si>
    <t>pás asfaltový natavitelný modifikovaný SBS s vložkou z polyesterové rohože a jemnozrnným minerálním posypem na horním povrchu tl 4,0mm</t>
  </si>
  <si>
    <t>-1209053773</t>
  </si>
  <si>
    <t>2,355*1,1 'Přepočtené koeficientem množství</t>
  </si>
  <si>
    <t>74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</si>
  <si>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</si>
  <si>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</si>
  <si>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-865182254</t>
  </si>
  <si>
    <t>https://podminky.urs.cz/item/CS_URS_2024_02/998711121</t>
  </si>
  <si>
    <t>721</t>
  </si>
  <si>
    <t>Zdravotechnika - vnitřní kanalizace</t>
  </si>
  <si>
    <t>75</t>
  </si>
  <si>
    <t>721140802</t>
  </si>
  <si>
    <t xml:space="preserve">Demontáž stávajících rozvodů vnitřní kanalizace </t>
  </si>
  <si>
    <t>soubor</t>
  </si>
  <si>
    <t>-976542475</t>
  </si>
  <si>
    <t>https://podminky.urs.cz/item/CS_URS_2024_02/721140802</t>
  </si>
  <si>
    <t>76</t>
  </si>
  <si>
    <t>721174043</t>
  </si>
  <si>
    <t>Potrubí z trub polypropylenových připojovací DN 50</t>
  </si>
  <si>
    <t>830015815</t>
  </si>
  <si>
    <t>https://podminky.urs.cz/item/CS_URS_2024_02/721174043</t>
  </si>
  <si>
    <t xml:space="preserve">Kompletní potrubí včetně tvarovek, kotvících prvků , objímek </t>
  </si>
  <si>
    <t>"Připojení ZP" 4</t>
  </si>
  <si>
    <t>77</t>
  </si>
  <si>
    <t>721229111</t>
  </si>
  <si>
    <t>Zápachové uzávěrky montáž zápachových uzávěrek ostatních typů do DN 50</t>
  </si>
  <si>
    <t>-518949844</t>
  </si>
  <si>
    <t>https://podminky.urs.cz/item/CS_URS_2024_02/721229111</t>
  </si>
  <si>
    <t>Odbočka pro napojení odkapu</t>
  </si>
  <si>
    <t>78</t>
  </si>
  <si>
    <t>HLE.HL136N</t>
  </si>
  <si>
    <t>Zápachový uzávěr pro odvod kondenzátu DN40 s připojením DN32 popř. d 12-18 mm, s přídavnou mechanickou uzávěrkou a čistící vložkou, s otáčivým ramenem odtoku</t>
  </si>
  <si>
    <t>662018117</t>
  </si>
  <si>
    <t>79</t>
  </si>
  <si>
    <t>721279126</t>
  </si>
  <si>
    <t>Ventily přivzdušňovací odpadních potrubí montáž ventilů přivzdušňovacích ostatních typů do DN 110</t>
  </si>
  <si>
    <t>1115511450</t>
  </si>
  <si>
    <t>https://podminky.urs.cz/item/CS_URS_2024_02/721279126</t>
  </si>
  <si>
    <t>80</t>
  </si>
  <si>
    <t>HLE.HL905N</t>
  </si>
  <si>
    <t>Kanalizační přivzdušňovací ventil DN50/75 - podomítková verze s bílým krytem</t>
  </si>
  <si>
    <t>344058049</t>
  </si>
  <si>
    <t>722</t>
  </si>
  <si>
    <t>Zdravotechnika - vnitřní vodovod</t>
  </si>
  <si>
    <t>81</t>
  </si>
  <si>
    <t>722130R01</t>
  </si>
  <si>
    <t xml:space="preserve">Demontáž stávajících rozvodů vody </t>
  </si>
  <si>
    <t>soub</t>
  </si>
  <si>
    <t>1806893323</t>
  </si>
  <si>
    <t>82</t>
  </si>
  <si>
    <t>722173402</t>
  </si>
  <si>
    <t>Potrubí z plastových trubek z vícevrstvého polyethylenu (PE-Xc/Al/PE-Xc) spojované lisováním PN 16 do 70°C D 20/2,3</t>
  </si>
  <si>
    <t>-1181799495</t>
  </si>
  <si>
    <t>https://podminky.urs.cz/item/CS_URS_2024_02/722173402</t>
  </si>
  <si>
    <t xml:space="preserve">Kompletní systém potrubí včetně tvarovek, fitinek, spojek a propojovacích prvků , pomocných konstrukcí, táhel, kompenzace a pod. </t>
  </si>
  <si>
    <t>83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</si>
  <si>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</si>
  <si>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</si>
  <si>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-1100187938</t>
  </si>
  <si>
    <t>https://podminky.urs.cz/item/CS_URS_2024_02/722181221</t>
  </si>
  <si>
    <t>Izolace potrubí trubicemi s uzavřenou strukturou buněk</t>
  </si>
  <si>
    <t>84</t>
  </si>
  <si>
    <t>722190401</t>
  </si>
  <si>
    <t>Zřízení přípojek na potrubí vyvedení a upevnění výpustek do DN 25</t>
  </si>
  <si>
    <t>-645154464</t>
  </si>
  <si>
    <t>https://podminky.urs.cz/item/CS_URS_2024_02/722190401</t>
  </si>
  <si>
    <t>K umyvadlu</t>
  </si>
  <si>
    <t>85</t>
  </si>
  <si>
    <t>722290246</t>
  </si>
  <si>
    <t>Zkoušky, proplach a desinfekce vodovodního potrubí zkoušky těsnosti vodovodního potrubí plastového do DN 40</t>
  </si>
  <si>
    <t>1645163213</t>
  </si>
  <si>
    <t>https://podminky.urs.cz/item/CS_URS_2024_02/722290246</t>
  </si>
  <si>
    <t>723</t>
  </si>
  <si>
    <t>Zdravotechnika - stlačený vzduch</t>
  </si>
  <si>
    <t>86</t>
  </si>
  <si>
    <t>723150101</t>
  </si>
  <si>
    <t>Potrubí z ocelových trubek hladkých černých spojovaných lisováním Ø 21,3/2,6</t>
  </si>
  <si>
    <t>-83029198</t>
  </si>
  <si>
    <t>https://podminky.urs.cz/item/CS_URS_2024_02/723150101</t>
  </si>
  <si>
    <t>Stlačený vzduch dle PD</t>
  </si>
  <si>
    <t>87</t>
  </si>
  <si>
    <t>723150102</t>
  </si>
  <si>
    <t>Potrubí z ocelových trubek hladkých černých spojovaných lisováním Ø 26,9/2,6</t>
  </si>
  <si>
    <t>682042591</t>
  </si>
  <si>
    <t>https://podminky.urs.cz/item/CS_URS_2024_02/723150102</t>
  </si>
  <si>
    <t>88</t>
  </si>
  <si>
    <t>723150801</t>
  </si>
  <si>
    <t>Demontáž potrubí svařovaného z ocelových trubek hladkých do Ø 32</t>
  </si>
  <si>
    <t>432929969</t>
  </si>
  <si>
    <t>https://podminky.urs.cz/item/CS_URS_2024_02/723150801</t>
  </si>
  <si>
    <t>89</t>
  </si>
  <si>
    <t>723190907</t>
  </si>
  <si>
    <t>Opravy plynovodního potrubí odvzdušnění a napuštění potrubí</t>
  </si>
  <si>
    <t>1390810631</t>
  </si>
  <si>
    <t>https://podminky.urs.cz/item/CS_URS_2024_02/723190907</t>
  </si>
  <si>
    <t>Stlačený vzduch</t>
  </si>
  <si>
    <t>6+32</t>
  </si>
  <si>
    <t>90</t>
  </si>
  <si>
    <t>723190909</t>
  </si>
  <si>
    <t>Opravy plynovodního potrubí neúřední zkouška těsnosti dosavadního potrubí</t>
  </si>
  <si>
    <t>398369164</t>
  </si>
  <si>
    <t>https://podminky.urs.cz/item/CS_URS_2024_02/723190909</t>
  </si>
  <si>
    <t>91</t>
  </si>
  <si>
    <t>723190914</t>
  </si>
  <si>
    <t>Opravy plynovodního potrubí navaření odbočky na potrubí DN 25</t>
  </si>
  <si>
    <t>1842712673</t>
  </si>
  <si>
    <t>https://podminky.urs.cz/item/CS_URS_2024_02/723190914</t>
  </si>
  <si>
    <t>92</t>
  </si>
  <si>
    <t>723190R01</t>
  </si>
  <si>
    <t>Výměna odkalovače tlakového vzduchu</t>
  </si>
  <si>
    <t>2066439950</t>
  </si>
  <si>
    <t>93</t>
  </si>
  <si>
    <t>723230152</t>
  </si>
  <si>
    <t>Armatury se dvěma závity s protipožární armaturou PN 5 rohové uzávěry s bajonetovým připojením flexi hadic a provozní pojistkou PN 4 G 1/2"</t>
  </si>
  <si>
    <t>-274595830</t>
  </si>
  <si>
    <t>https://podminky.urs.cz/item/CS_URS_2024_02/723230152</t>
  </si>
  <si>
    <t>bajonetové přípojky</t>
  </si>
  <si>
    <t>723231163</t>
  </si>
  <si>
    <t>Armatury se dvěma závity kohouty kulové PN 42 do 185°C plnoprůtokové vnitřní závit těžká řada G 3/4"</t>
  </si>
  <si>
    <t>-929817752</t>
  </si>
  <si>
    <t>https://podminky.urs.cz/item/CS_URS_2024_02/723231163</t>
  </si>
  <si>
    <t>Uzávěry KK 20</t>
  </si>
  <si>
    <t>725</t>
  </si>
  <si>
    <t>Zdravotechnika - zařizovací předměty</t>
  </si>
  <si>
    <t>725210821</t>
  </si>
  <si>
    <t>Demontáž umyvadel bez výtokových armatur umyvadel</t>
  </si>
  <si>
    <t>-955442447</t>
  </si>
  <si>
    <t>https://podminky.urs.cz/item/CS_URS_2024_02/725210821</t>
  </si>
  <si>
    <t>725211616</t>
  </si>
  <si>
    <t>Umyvadla keramická bílá bez výtokových armatur připevněná na stěnu šrouby s krytem na sifon (polosloupem), šířka umyvadla 550 mm</t>
  </si>
  <si>
    <t>-1319369835</t>
  </si>
  <si>
    <t>https://podminky.urs.cz/item/CS_URS_2024_02/725211616</t>
  </si>
  <si>
    <t>97</t>
  </si>
  <si>
    <t>725819401</t>
  </si>
  <si>
    <t>Ventily montáž ventilů ostatních typů rohových s připojovací trubičkou G 1/2"</t>
  </si>
  <si>
    <t>1816728848</t>
  </si>
  <si>
    <t>https://podminky.urs.cz/item/CS_URS_2024_02/725819401</t>
  </si>
  <si>
    <t>55141001</t>
  </si>
  <si>
    <t>kohout kulový rohový mosazný R 1/2"x3/8"</t>
  </si>
  <si>
    <t>-1681879533</t>
  </si>
  <si>
    <t>99</t>
  </si>
  <si>
    <t>55190005</t>
  </si>
  <si>
    <t>flexi hadice ohebná k baterii D 8x12mm F 1/2"xM10 500mm</t>
  </si>
  <si>
    <t>556022825</t>
  </si>
  <si>
    <t>100</t>
  </si>
  <si>
    <t>725820801</t>
  </si>
  <si>
    <t>Demontáž baterií nástěnných do G 3/4</t>
  </si>
  <si>
    <t>-1605828608</t>
  </si>
  <si>
    <t>https://podminky.urs.cz/item/CS_URS_2024_02/725820801</t>
  </si>
  <si>
    <t>101</t>
  </si>
  <si>
    <t>725822613</t>
  </si>
  <si>
    <t>Baterie umyvadlové stojánkové pákové s výpustí</t>
  </si>
  <si>
    <t>-1921353334</t>
  </si>
  <si>
    <t>https://podminky.urs.cz/item/CS_URS_2024_02/725822613</t>
  </si>
  <si>
    <t>727</t>
  </si>
  <si>
    <t>Zdravotechnika - požární ochrana</t>
  </si>
  <si>
    <t>102</t>
  </si>
  <si>
    <t>727213R01</t>
  </si>
  <si>
    <t>Těsnění požárních prostupů dle zprávy PBŘS</t>
  </si>
  <si>
    <t>-2045425261</t>
  </si>
  <si>
    <t>733</t>
  </si>
  <si>
    <t>Ústřední vytápění - rozvodné potrubí</t>
  </si>
  <si>
    <t>103</t>
  </si>
  <si>
    <t>733222203</t>
  </si>
  <si>
    <t>Potrubí z trubek měděných polotvrdých spojovaných tvrdým pájením Ø 18/1</t>
  </si>
  <si>
    <t>-1365618498</t>
  </si>
  <si>
    <t>https://podminky.urs.cz/item/CS_URS_2024_02/733222203</t>
  </si>
  <si>
    <t>104</t>
  </si>
  <si>
    <t>733223205</t>
  </si>
  <si>
    <t>Potrubí z trubek měděných tvrdých spojovaných tvrdým pájením Ø 28/1,5</t>
  </si>
  <si>
    <t>-606607559</t>
  </si>
  <si>
    <t>https://podminky.urs.cz/item/CS_URS_2024_02/733223205</t>
  </si>
  <si>
    <t>105</t>
  </si>
  <si>
    <t>733290801</t>
  </si>
  <si>
    <t>Demontáž potrubí z trubek měděných Ø do 35/1,5</t>
  </si>
  <si>
    <t>1998509117</t>
  </si>
  <si>
    <t>https://podminky.urs.cz/item/CS_URS_2024_02/733290801</t>
  </si>
  <si>
    <t>"potrubí D 25 mm" 16</t>
  </si>
  <si>
    <t>"potrubí D 22 mm" 5</t>
  </si>
  <si>
    <t>"potrubí D 18 mm" 53</t>
  </si>
  <si>
    <t>106</t>
  </si>
  <si>
    <t>7332919R1</t>
  </si>
  <si>
    <t>Opravy rozvodů potrubí z trubek měděných propojení potrubí Ø 28/1,5</t>
  </si>
  <si>
    <t>24695949</t>
  </si>
  <si>
    <t>U dveří do místnosti 550</t>
  </si>
  <si>
    <t>107</t>
  </si>
  <si>
    <t>733293903</t>
  </si>
  <si>
    <t>Opravy rozvodů potrubí z trubek měděných vsazení odbočky na stávající potrubí o rozměrech Ø 18/1</t>
  </si>
  <si>
    <t>2006782349</t>
  </si>
  <si>
    <t>https://podminky.urs.cz/item/CS_URS_2024_02/733293903</t>
  </si>
  <si>
    <t>108</t>
  </si>
  <si>
    <t>998733311</t>
  </si>
  <si>
    <t>Přesun hmot pro rozvody potrubí stanovený procentní sazbou z ceny vodorovná dopravní vzdálenost do 50 m ruční (bez užití mechanizace) v objektech výšky do 6 m</t>
  </si>
  <si>
    <t>%</t>
  </si>
  <si>
    <t>-2001307463</t>
  </si>
  <si>
    <t>https://podminky.urs.cz/item/CS_URS_2024_02/998733311</t>
  </si>
  <si>
    <t>735</t>
  </si>
  <si>
    <t>Ústřední vytápění - otopná tělesa</t>
  </si>
  <si>
    <t>109</t>
  </si>
  <si>
    <t>735151821</t>
  </si>
  <si>
    <t>Demontáž otopných těles panelových dvouřadých stavební délky do 1500 mm</t>
  </si>
  <si>
    <t>-212510324</t>
  </si>
  <si>
    <t>https://podminky.urs.cz/item/CS_URS_2024_02/735151821</t>
  </si>
  <si>
    <t>Otopná tělesa bez dalšího využití</t>
  </si>
  <si>
    <t>"těleso R3" 1</t>
  </si>
  <si>
    <t>"těleso R4" 1</t>
  </si>
  <si>
    <t>110</t>
  </si>
  <si>
    <t>735151822</t>
  </si>
  <si>
    <t>Demontáž otopných těles panelových dvouřadých stavební délky přes 1500 do 2820 mm</t>
  </si>
  <si>
    <t>1450411120</t>
  </si>
  <si>
    <t>https://podminky.urs.cz/item/CS_URS_2024_02/735151822</t>
  </si>
  <si>
    <t>Demontáž těles pro opětovné použirí</t>
  </si>
  <si>
    <t>"těleso R1" 1</t>
  </si>
  <si>
    <t>"těleso R2" 1</t>
  </si>
  <si>
    <t>111</t>
  </si>
  <si>
    <t>735159230</t>
  </si>
  <si>
    <t>Montáž otopných těles panelových dvouřadých, stavební délky přes 1500 do 1980 mm</t>
  </si>
  <si>
    <t>1706272833</t>
  </si>
  <si>
    <t>https://podminky.urs.cz/item/CS_URS_2024_02/735159230</t>
  </si>
  <si>
    <t>Montáž demontovaných těles po nátěru včetně nosných prvků</t>
  </si>
  <si>
    <t>"tělesa R1 a R2" 2</t>
  </si>
  <si>
    <t>112</t>
  </si>
  <si>
    <t>735191903</t>
  </si>
  <si>
    <t>Ostatní opravy otopných těles vyčištění propláchnutím vodou otopných těles ocelových nebo hliníkových</t>
  </si>
  <si>
    <t>128850787</t>
  </si>
  <si>
    <t>https://podminky.urs.cz/item/CS_URS_2024_02/735191903</t>
  </si>
  <si>
    <t>proplach demontovaných otopných těles</t>
  </si>
  <si>
    <t>0,96*(1,57+1,68)</t>
  </si>
  <si>
    <t>113</t>
  </si>
  <si>
    <t>735291800</t>
  </si>
  <si>
    <t>Demontáž konzol nebo držáků otopných těles, registrů, konvektorů do odpadu</t>
  </si>
  <si>
    <t>398022982</t>
  </si>
  <si>
    <t>https://podminky.urs.cz/item/CS_URS_2024_02/735291800</t>
  </si>
  <si>
    <t>Z demontovaných těles</t>
  </si>
  <si>
    <t>2*4</t>
  </si>
  <si>
    <t>114</t>
  </si>
  <si>
    <t>735494811</t>
  </si>
  <si>
    <t>Vypuštění vody z otopných soustav bez kotlů, ohříváků, zásobníků a nádrží</t>
  </si>
  <si>
    <t>2123594775</t>
  </si>
  <si>
    <t>https://podminky.urs.cz/item/CS_URS_2024_02/735494811</t>
  </si>
  <si>
    <t>Z radiátorů</t>
  </si>
  <si>
    <t>0,96*(1,03+1,1+1,57+1,68)</t>
  </si>
  <si>
    <t>115</t>
  </si>
  <si>
    <t>735499R01</t>
  </si>
  <si>
    <t>Tlaková zkouška topení po provedené úpravě</t>
  </si>
  <si>
    <t>1349733653</t>
  </si>
  <si>
    <t>116</t>
  </si>
  <si>
    <t>735499R02</t>
  </si>
  <si>
    <t>Topná zkouška po provedené úpravě a vyregulování systému topení</t>
  </si>
  <si>
    <t>-1006410705</t>
  </si>
  <si>
    <t>117</t>
  </si>
  <si>
    <t>735499R03</t>
  </si>
  <si>
    <t>Drobný instalační a pomocný materiál nutný ke zprovoznění topení</t>
  </si>
  <si>
    <t>-1689570602</t>
  </si>
  <si>
    <t>118</t>
  </si>
  <si>
    <t>998735311</t>
  </si>
  <si>
    <t>Přesun hmot pro otopná tělesa stanovený procentní sazbou (%) z ceny vodorovná dopravní vzdálenost do 50 m ruční (bez užití mechanizace) v objektech výšky do 6 m</t>
  </si>
  <si>
    <t>99399267</t>
  </si>
  <si>
    <t>https://podminky.urs.cz/item/CS_URS_2024_02/998735311</t>
  </si>
  <si>
    <t>741</t>
  </si>
  <si>
    <t>Elektroinstalace - silnoproud</t>
  </si>
  <si>
    <t>119</t>
  </si>
  <si>
    <t>741110001</t>
  </si>
  <si>
    <t>Montáž trubek elektroinstalačních s nasunutím nebo našroubováním do krabic plastových tuhých, uložených pevně, vnější Ø přes 16 do 23 mm</t>
  </si>
  <si>
    <t>1774105103</t>
  </si>
  <si>
    <t>https://podminky.urs.cz/item/CS_URS_2024_02/741110001</t>
  </si>
  <si>
    <t>120</t>
  </si>
  <si>
    <t>34571554</t>
  </si>
  <si>
    <t>trubka elektroinstalační tuhá středně odolná z PVC UV stabilní D 17,1/20mm</t>
  </si>
  <si>
    <t>1447234748</t>
  </si>
  <si>
    <t>115*1,05 'Přepočtené koeficientem množství</t>
  </si>
  <si>
    <t>121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</si>
  <si>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</si>
  <si>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</si>
  <si>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391157928</t>
  </si>
  <si>
    <t>https://podminky.urs.cz/item/CS_URS_2024_02/741112111</t>
  </si>
  <si>
    <t>122</t>
  </si>
  <si>
    <t>34571482</t>
  </si>
  <si>
    <t>krabice v uzavřeném provedení PVC s krytím IP 54 čtvercová 100x100mm</t>
  </si>
  <si>
    <t>1594875051</t>
  </si>
  <si>
    <t>123</t>
  </si>
  <si>
    <t>741120401</t>
  </si>
  <si>
    <t>Montáž vodičů izolovaných měděných drátovacích bez ukončení v rozváděčích plných a laněných (např. CY), průřezu žily 0,35 až 6 mm2</t>
  </si>
  <si>
    <t>885064006</t>
  </si>
  <si>
    <t>https://podminky.urs.cz/item/CS_URS_2024_02/741120401</t>
  </si>
  <si>
    <t>"CY 4 z/žl" 60</t>
  </si>
  <si>
    <t>"CY 6 z/žl" 5</t>
  </si>
  <si>
    <t>124</t>
  </si>
  <si>
    <t>34140825</t>
  </si>
  <si>
    <t>vodič propojovací jádro Cu plné izolace PVC 450/750V (H07V-U) 1x4mm2</t>
  </si>
  <si>
    <t>-715524751</t>
  </si>
  <si>
    <t>60*1,15 'Přepočtené koeficientem množství</t>
  </si>
  <si>
    <t>125</t>
  </si>
  <si>
    <t>34140826</t>
  </si>
  <si>
    <t>vodič propojovací jádro Cu plné izolace PVC 450/750V (H07V-U) 1x6mm2</t>
  </si>
  <si>
    <t>1114165176</t>
  </si>
  <si>
    <t>5*1,15 'Přepočtené koeficientem množství</t>
  </si>
  <si>
    <t>126</t>
  </si>
  <si>
    <t>741122011</t>
  </si>
  <si>
    <t>Montáž kabelů měděných bez ukončení uložených pod omítku plných kulatých (např. CYKY), počtu a průřezu žil 2x1,5 až 2,5 mm2</t>
  </si>
  <si>
    <t>-602689688</t>
  </si>
  <si>
    <t>https://podminky.urs.cz/item/CS_URS_2024_02/741122011</t>
  </si>
  <si>
    <t>"CYKY -O 2x1,5" 10</t>
  </si>
  <si>
    <t>127</t>
  </si>
  <si>
    <t>34111005</t>
  </si>
  <si>
    <t>kabel instalační jádro Cu plné izolace PVC plášť PVC 450/750V (CYKY) 2x1,5mm2</t>
  </si>
  <si>
    <t>-6534351</t>
  </si>
  <si>
    <t>10*1,15 'Přepočtené koeficientem množství</t>
  </si>
  <si>
    <t>128</t>
  </si>
  <si>
    <t>741122015</t>
  </si>
  <si>
    <t>Montáž kabelů měděných bez ukončení uložených pod omítku plných kulatých (např. CYKY), počtu a průřezu žil 3x1,5 mm2</t>
  </si>
  <si>
    <t>-931159813</t>
  </si>
  <si>
    <t>https://podminky.urs.cz/item/CS_URS_2024_02/741122015</t>
  </si>
  <si>
    <t>"CYKY-J 3x1,5" 120</t>
  </si>
  <si>
    <t>"CYKY O 3x1,5" 45</t>
  </si>
  <si>
    <t>129</t>
  </si>
  <si>
    <t>34111030</t>
  </si>
  <si>
    <t>kabel instalační jádro Cu plné izolace PVC plášť PVC 450/750V (CYKY) 3x1,5mm2</t>
  </si>
  <si>
    <t>-652325544</t>
  </si>
  <si>
    <t>165*1,15 'Přepočtené koeficientem množství</t>
  </si>
  <si>
    <t>130</t>
  </si>
  <si>
    <t>741122016</t>
  </si>
  <si>
    <t>Montáž kabelů měděných bez ukončení uložených pod omítku plných kulatých (např. CYKY), počtu a průřezu žil 3x2,5 až 6 mm2</t>
  </si>
  <si>
    <t>1273977622</t>
  </si>
  <si>
    <t>https://podminky.urs.cz/item/CS_URS_2024_02/741122016</t>
  </si>
  <si>
    <t>"CYKY-J 3x2,5" 145</t>
  </si>
  <si>
    <t>131</t>
  </si>
  <si>
    <t>34111036</t>
  </si>
  <si>
    <t>kabel instalační jádro Cu plné izolace PVC plášť PVC 450/750V (CYKY) 3x2,5mm2</t>
  </si>
  <si>
    <t>981782016</t>
  </si>
  <si>
    <t>145*1,15 'Přepočtené koeficientem množství</t>
  </si>
  <si>
    <t>132</t>
  </si>
  <si>
    <t>741122031</t>
  </si>
  <si>
    <t>Montáž kabelů měděných bez ukončení uložených pod omítku plných kulatých (např. CYKY), počtu a průřezu žil 5x1,5 až 2,5 mm2</t>
  </si>
  <si>
    <t>1916852669</t>
  </si>
  <si>
    <t>https://podminky.urs.cz/item/CS_URS_2024_02/741122031</t>
  </si>
  <si>
    <t>"CYKY-J 5x1,5" 35</t>
  </si>
  <si>
    <t>133</t>
  </si>
  <si>
    <t>34111090</t>
  </si>
  <si>
    <t>kabel instalační jádro Cu plné izolace PVC plášť PVC 450/750V (CYKY) 5x1,5mm2</t>
  </si>
  <si>
    <t>1891033174</t>
  </si>
  <si>
    <t>35*1,15 'Přepočtené koeficientem množství</t>
  </si>
  <si>
    <t>134</t>
  </si>
  <si>
    <t>741122032</t>
  </si>
  <si>
    <t>Montáž kabelů měděných bez ukončení uložených pod omítku plných kulatých (např. CYKY), počtu a průřezu žil 5x4 až 6 mm2</t>
  </si>
  <si>
    <t>1857812572</t>
  </si>
  <si>
    <t>https://podminky.urs.cz/item/CS_URS_2024_02/741122032</t>
  </si>
  <si>
    <t>"CYKY-J 5x4" 65</t>
  </si>
  <si>
    <t>135</t>
  </si>
  <si>
    <t>34111098</t>
  </si>
  <si>
    <t>kabel instalační jádro Cu plné izolace PVC plášť PVC 450/750V (CYKY) 5x4mm2</t>
  </si>
  <si>
    <t>-1196724754</t>
  </si>
  <si>
    <t>65*1,15 'Přepočtené koeficientem množství</t>
  </si>
  <si>
    <t>136</t>
  </si>
  <si>
    <t>741210R90</t>
  </si>
  <si>
    <t xml:space="preserve">Rozvaděč RS 17 - kompletní sestavení, osazení, zapojení </t>
  </si>
  <si>
    <t>1588592286</t>
  </si>
  <si>
    <t>Vybavený a zapojený dle výkresu č. D.1.4.4 b.02</t>
  </si>
  <si>
    <t>137</t>
  </si>
  <si>
    <t>741310001</t>
  </si>
  <si>
    <t>Montáž spínačů jedno nebo dvoupólových nástěnných se zapojením vodičů, pro prostředí normální spínačů, řazení 1-jednopólových</t>
  </si>
  <si>
    <t>-390705526</t>
  </si>
  <si>
    <t>https://podminky.urs.cz/item/CS_URS_2024_02/741310001</t>
  </si>
  <si>
    <t>138</t>
  </si>
  <si>
    <t>34535015</t>
  </si>
  <si>
    <t>spínač nástěnný jednopólový, řazení 1, IP44, šroubové svorky</t>
  </si>
  <si>
    <t>1209860518</t>
  </si>
  <si>
    <t>139</t>
  </si>
  <si>
    <t>741310022</t>
  </si>
  <si>
    <t>Montáž spínačů jedno nebo dvoupólových nástěnných se zapojením vodičů, pro prostředí normální přepínačů, řazení 6-střídavých</t>
  </si>
  <si>
    <t>-1687714665</t>
  </si>
  <si>
    <t>https://podminky.urs.cz/item/CS_URS_2024_02/741310022</t>
  </si>
  <si>
    <t>140</t>
  </si>
  <si>
    <t>34535018</t>
  </si>
  <si>
    <t>přepínač nástěnný střídavý, řazení 6, IP44, šroubové svorky</t>
  </si>
  <si>
    <t>542326529</t>
  </si>
  <si>
    <t>141</t>
  </si>
  <si>
    <t>741313051</t>
  </si>
  <si>
    <t>Montáž zásuvek domovních se zapojením vodičů šroubové připojení nástěnných do 25 A, provedení 3P + PE</t>
  </si>
  <si>
    <t>413565606</t>
  </si>
  <si>
    <t>https://podminky.urs.cz/item/CS_URS_2024_02/741313051</t>
  </si>
  <si>
    <t>142</t>
  </si>
  <si>
    <t>35811476</t>
  </si>
  <si>
    <t>zásuvka nástěnná 16A - 4pól, řazení 3P+PE IP44, šroubové svorky</t>
  </si>
  <si>
    <t>383390297</t>
  </si>
  <si>
    <t>143</t>
  </si>
  <si>
    <t>741313052</t>
  </si>
  <si>
    <t>Montáž zásuvek domovních se zapojením vodičů šroubové připojení nástěnných do 25 A, provedení 3P + N + PE</t>
  </si>
  <si>
    <t>-138755653</t>
  </si>
  <si>
    <t>https://podminky.urs.cz/item/CS_URS_2024_02/741313052</t>
  </si>
  <si>
    <t>144</t>
  </si>
  <si>
    <t>35811477</t>
  </si>
  <si>
    <t>zásuvka nástěnná 16A - 5pól, řazení 3P+N+PE IP44, šroubové svorky</t>
  </si>
  <si>
    <t>1800073412</t>
  </si>
  <si>
    <t>145</t>
  </si>
  <si>
    <t>741370034.R</t>
  </si>
  <si>
    <t xml:space="preserve">Montáž svítidlo nouzové přisazené LED </t>
  </si>
  <si>
    <t>624187859</t>
  </si>
  <si>
    <t>"Svítidlo typ N" 3</t>
  </si>
  <si>
    <t>146</t>
  </si>
  <si>
    <t>34835012</t>
  </si>
  <si>
    <t>svítidlo LED nouzové přisazené baterie 3h</t>
  </si>
  <si>
    <t>-1387180482</t>
  </si>
  <si>
    <t>147</t>
  </si>
  <si>
    <t>1285197</t>
  </si>
  <si>
    <t>SAMOLEPKA FOTOLUMIN. UNIKOVY VYCHOD</t>
  </si>
  <si>
    <t>-1657706688</t>
  </si>
  <si>
    <t>148</t>
  </si>
  <si>
    <t>741371104.R</t>
  </si>
  <si>
    <t>Montáž svítidlo LED průmyslové stropní přisazené podlohlé s krytem</t>
  </si>
  <si>
    <t>1812949597</t>
  </si>
  <si>
    <t>"Svítidlo typ A" 8</t>
  </si>
  <si>
    <t>149</t>
  </si>
  <si>
    <t>34835001</t>
  </si>
  <si>
    <t>svítidlo průmyslové přisazené podlouhlé kryt z PH 3000-4500lm</t>
  </si>
  <si>
    <t>-2058182121</t>
  </si>
  <si>
    <t>150</t>
  </si>
  <si>
    <t>741420031</t>
  </si>
  <si>
    <t>Montáž hromosvodného vedení svorek na potrubí Ø do 200 mm se zhotovením</t>
  </si>
  <si>
    <t>-239179207</t>
  </si>
  <si>
    <t>https://podminky.urs.cz/item/CS_URS_2024_02/741420031</t>
  </si>
  <si>
    <t>151</t>
  </si>
  <si>
    <t>35441999</t>
  </si>
  <si>
    <t xml:space="preserve">svorka na potrubí vč CU pásku </t>
  </si>
  <si>
    <t>652303239</t>
  </si>
  <si>
    <t>152</t>
  </si>
  <si>
    <t>741810002</t>
  </si>
  <si>
    <t>Zkoušky a prohlídky elektrických rozvodů a zařízení celková prohlídka a vyhotovení revizní zprávy pro objem montážních prací přes 100 do 500 tis. Kč</t>
  </si>
  <si>
    <t>65541320</t>
  </si>
  <si>
    <t>https://podminky.urs.cz/item/CS_URS_2024_02/741810002</t>
  </si>
  <si>
    <t>153</t>
  </si>
  <si>
    <t>741811011</t>
  </si>
  <si>
    <t>Zkoušky a prohlídky rozvodných zařízení kontrola rozváděčů nn, (1 pole) silových, hmotnosti do 200 kg</t>
  </si>
  <si>
    <t>1326584792</t>
  </si>
  <si>
    <t>https://podminky.urs.cz/item/CS_URS_2024_02/741811011</t>
  </si>
  <si>
    <t>154</t>
  </si>
  <si>
    <t>741910101</t>
  </si>
  <si>
    <t>Montáž výložníků bez kabelových lávek a osazení úchytných prvků typových, šířky do 400 mm nástěnných svařovaných se stojinou a 1 ramenem</t>
  </si>
  <si>
    <t>-477872980</t>
  </si>
  <si>
    <t>https://podminky.urs.cz/item/CS_URS_2024_02/741910101</t>
  </si>
  <si>
    <t>155</t>
  </si>
  <si>
    <t>34575377</t>
  </si>
  <si>
    <t>výložník žlabu/lávky kabelové ocelové děrované ŽZ protipožární P-90R šířky 150mm</t>
  </si>
  <si>
    <t>1999790177</t>
  </si>
  <si>
    <t>156</t>
  </si>
  <si>
    <t>741910301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</si>
  <si>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</si>
  <si>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-1771371523</t>
  </si>
  <si>
    <t>https://podminky.urs.cz/item/CS_URS_2024_02/741910301</t>
  </si>
  <si>
    <t>Kabelová lávka 60 x150</t>
  </si>
  <si>
    <t>157</t>
  </si>
  <si>
    <t>34575213</t>
  </si>
  <si>
    <t>lávka kabelová ocelová děrovaná SZ protipožární P90-R 150x60x1,50mm</t>
  </si>
  <si>
    <t>689670808</t>
  </si>
  <si>
    <t>158</t>
  </si>
  <si>
    <t>34575233</t>
  </si>
  <si>
    <t>spojka lávky kabelové ocelové děrované SZ protipožární P-90R š.150mm</t>
  </si>
  <si>
    <t>-2057478029</t>
  </si>
  <si>
    <t>Po 1,5 m</t>
  </si>
  <si>
    <t>45/1,5</t>
  </si>
  <si>
    <t>159</t>
  </si>
  <si>
    <t>741990R01</t>
  </si>
  <si>
    <t xml:space="preserve">Demontáž stávajících elektrických rozvodů včetně rozvaděčů </t>
  </si>
  <si>
    <t>-57828567</t>
  </si>
  <si>
    <t>160</t>
  </si>
  <si>
    <t>741990R02</t>
  </si>
  <si>
    <t>Pomocný montážní a stavební materiál pro celkovou montáž</t>
  </si>
  <si>
    <t>-1428575940</t>
  </si>
  <si>
    <t>161</t>
  </si>
  <si>
    <t>998741311</t>
  </si>
  <si>
    <t>Přesun hmot pro silnoproud stanovený procentní sazbou (%) z ceny vodorovná dopravní vzdálenost do 50 m ruční (bez užití mechanizace) v objektech výšky do 6 m</t>
  </si>
  <si>
    <t>90337112</t>
  </si>
  <si>
    <t>https://podminky.urs.cz/item/CS_URS_2024_02/998741311</t>
  </si>
  <si>
    <t>751</t>
  </si>
  <si>
    <t>Vzduchotechnika</t>
  </si>
  <si>
    <t>162</t>
  </si>
  <si>
    <t>751122R01</t>
  </si>
  <si>
    <t>Montáž ventilátoru radiálního nízkotlakého potrubního základního do čtyřhranného potrubí, průřezu přes 0,140 do 0,210 m2</t>
  </si>
  <si>
    <t>-78097980</t>
  </si>
  <si>
    <t>Zařízení S1 pro odvod vzduchu</t>
  </si>
  <si>
    <t>163</t>
  </si>
  <si>
    <t>ELD.SP279101021</t>
  </si>
  <si>
    <t>Tichý potrubní radiální ventilátor IRAT/4 315 B NN včetně pružné spojky  IAE 315 a příslušenství dle přílohy technické zprávy VZT</t>
  </si>
  <si>
    <t>-989342529</t>
  </si>
  <si>
    <t>164</t>
  </si>
  <si>
    <t>751311092</t>
  </si>
  <si>
    <t>Montáž vyústi čtyřhranné do čtyřhranného potrubí, průřezu přes 0,040 do 0,080 m2</t>
  </si>
  <si>
    <t>-1192374647</t>
  </si>
  <si>
    <t>https://podminky.urs.cz/item/CS_URS_2024_02/751311092</t>
  </si>
  <si>
    <t>Zařízení S1.009</t>
  </si>
  <si>
    <t>165</t>
  </si>
  <si>
    <t>42972R09</t>
  </si>
  <si>
    <t>obdélníková výústka průmyslová jednořadá 425x125 mm s regulací R1</t>
  </si>
  <si>
    <t>-1609335672</t>
  </si>
  <si>
    <t>166</t>
  </si>
  <si>
    <t>751344122</t>
  </si>
  <si>
    <t>Montáž tlumičů hluku pro čtyřhranné potrubí, průřezu přes 0,150 do 0,300 m2</t>
  </si>
  <si>
    <t>447540842</t>
  </si>
  <si>
    <t>https://podminky.urs.cz/item/CS_URS_2024_02/751344122</t>
  </si>
  <si>
    <t>167</t>
  </si>
  <si>
    <t>ELD.PR180100070</t>
  </si>
  <si>
    <t>Tlumič hluku pro čtyřhranné potrubí IAA 315</t>
  </si>
  <si>
    <t>-813869503</t>
  </si>
  <si>
    <t>168</t>
  </si>
  <si>
    <t>751354R01</t>
  </si>
  <si>
    <t>Montáž vložky tlumičů hluku pro čtyřhranné potrubí, atypické</t>
  </si>
  <si>
    <t>-1955382220</t>
  </si>
  <si>
    <t>Zařízení S1.005</t>
  </si>
  <si>
    <t>169</t>
  </si>
  <si>
    <t>42976R05</t>
  </si>
  <si>
    <t>vložka tlumiče hluku 200x490x750 atypická analogicky dle PM 12 0490</t>
  </si>
  <si>
    <t>-712350603</t>
  </si>
  <si>
    <t>170</t>
  </si>
  <si>
    <t>751354R02</t>
  </si>
  <si>
    <t xml:space="preserve">Montáž vložky tlumičů hluku pro čtyřhranné potrubí, </t>
  </si>
  <si>
    <t>-619732021</t>
  </si>
  <si>
    <t>Zařízení S1.006</t>
  </si>
  <si>
    <t>171</t>
  </si>
  <si>
    <t>42976R06</t>
  </si>
  <si>
    <t>vložka tlumiče hluku 300x490xdélka podla situace na montáži</t>
  </si>
  <si>
    <t>1426098456</t>
  </si>
  <si>
    <t>172</t>
  </si>
  <si>
    <t>751366022</t>
  </si>
  <si>
    <t>Montáž filtru kapsového, na čtyřhranné potrubí, průřezu přes 0,150 do 0,300 m2</t>
  </si>
  <si>
    <t>-1956854074</t>
  </si>
  <si>
    <t>https://podminky.urs.cz/item/CS_URS_2024_02/751366022</t>
  </si>
  <si>
    <t>173</t>
  </si>
  <si>
    <t>ELD.PR220100050</t>
  </si>
  <si>
    <t>Filtrační díl IFL 315/60-35</t>
  </si>
  <si>
    <t>-116138691</t>
  </si>
  <si>
    <t>174</t>
  </si>
  <si>
    <t>751377041</t>
  </si>
  <si>
    <t>Montáž odsávacích stropů, zákrytů odsávacího zákrytu (digestoř) průmyslového závěsného, průřezu do 1,5 m2</t>
  </si>
  <si>
    <t>-1249832427</t>
  </si>
  <si>
    <t>https://podminky.urs.cz/item/CS_URS_2024_02/751377041</t>
  </si>
  <si>
    <t>Zářízení č. S1.008</t>
  </si>
  <si>
    <t>175</t>
  </si>
  <si>
    <t>42958R08</t>
  </si>
  <si>
    <t>zákryt průmyslový odsávací závěsný (digestoř) 1500x900x300 s připojovací přírubou 315x315 z Pz plechu</t>
  </si>
  <si>
    <t>199052307</t>
  </si>
  <si>
    <t>176</t>
  </si>
  <si>
    <t>751510R10</t>
  </si>
  <si>
    <t>Vzduchotechnické potrubí z pozinkovaného plechu čtyřhranné s přírubou sk.I včetně tvarovek a přírub - dodávka a montáž</t>
  </si>
  <si>
    <t>795803156</t>
  </si>
  <si>
    <t>Zařízení  S.1 101</t>
  </si>
  <si>
    <t>177</t>
  </si>
  <si>
    <t>751514553</t>
  </si>
  <si>
    <t>Montáž spojky do plechového potrubí pružné čtyřhranné s přírubou, průřezu přes 0,140 do 0,210 m2</t>
  </si>
  <si>
    <t>43817094</t>
  </si>
  <si>
    <t>https://podminky.urs.cz/item/CS_URS_2024_02/751514553</t>
  </si>
  <si>
    <t xml:space="preserve">Příslušenství ventilátoru </t>
  </si>
  <si>
    <t>178</t>
  </si>
  <si>
    <t>ELD.PR190100050</t>
  </si>
  <si>
    <t>Pružná spojka IAE 315/60-35</t>
  </si>
  <si>
    <t>-977511644</t>
  </si>
  <si>
    <t>179</t>
  </si>
  <si>
    <t>751514613</t>
  </si>
  <si>
    <t>Montáž škrtící klapky nebo zpětné klapky do plechového potrubí čtyřhranné s přírubou, průřezu přes 0,070 do 0,140 m2</t>
  </si>
  <si>
    <t>2029417137</t>
  </si>
  <si>
    <t>https://podminky.urs.cz/item/CS_URS_2024_02/751514613</t>
  </si>
  <si>
    <t>Zařízení č. S1.007</t>
  </si>
  <si>
    <t>180</t>
  </si>
  <si>
    <t>42982R07</t>
  </si>
  <si>
    <t xml:space="preserve">klapka čtyřhranná regulační Pz 315x315mm, ruční </t>
  </si>
  <si>
    <t>838432142</t>
  </si>
  <si>
    <t>Zařízení S1.007</t>
  </si>
  <si>
    <t>181</t>
  </si>
  <si>
    <t>751519R01</t>
  </si>
  <si>
    <t>Demontáž vzduchotechnického zařízení - potrubí a ventilítoru včetně jejich likvidace</t>
  </si>
  <si>
    <t>-700671724</t>
  </si>
  <si>
    <t xml:space="preserve">Stávající VZT rozvody a zařízení v 1. PP </t>
  </si>
  <si>
    <t>182</t>
  </si>
  <si>
    <t>751799R01</t>
  </si>
  <si>
    <t xml:space="preserve">Komplexní vyzkoušení včetně přípravy na zkoušku </t>
  </si>
  <si>
    <t>-1039580355</t>
  </si>
  <si>
    <t xml:space="preserve">Předpoklad 16 hod </t>
  </si>
  <si>
    <t>183</t>
  </si>
  <si>
    <t>42990R01</t>
  </si>
  <si>
    <t>společný montážní materiál (spojovací, těsnící a kotevní materiál a práce s tím spojené)</t>
  </si>
  <si>
    <t>sada</t>
  </si>
  <si>
    <t>-1676610662</t>
  </si>
  <si>
    <t>184</t>
  </si>
  <si>
    <t>751799R02</t>
  </si>
  <si>
    <t xml:space="preserve">Doprava materiálu na stavbu </t>
  </si>
  <si>
    <t>-1697732648</t>
  </si>
  <si>
    <t>185</t>
  </si>
  <si>
    <t>998751211</t>
  </si>
  <si>
    <t>Přesun hmot pro vzduchotechniku stanovený procentní sazbou (%) z ceny vodorovná dopravní vzdálenost do 50 m s omezením mechanizace v objektech výšky do 12 m</t>
  </si>
  <si>
    <t>-168921860</t>
  </si>
  <si>
    <t>https://podminky.urs.cz/item/CS_URS_2024_02/998751211</t>
  </si>
  <si>
    <t>763</t>
  </si>
  <si>
    <t>Konstrukce suché výstavby</t>
  </si>
  <si>
    <t>186</t>
  </si>
  <si>
    <t>763111717</t>
  </si>
  <si>
    <t>Příčka ze sádrokartonových desek ostatní konstrukce a práce na příčkách ze sádrokartonových desek základní penetrační nátěr (oboustranný)</t>
  </si>
  <si>
    <t>443765837</t>
  </si>
  <si>
    <t>https://podminky.urs.cz/item/CS_URS_2024_02/763111717</t>
  </si>
  <si>
    <t>187</t>
  </si>
  <si>
    <t>763111718</t>
  </si>
  <si>
    <t>Příčka ze sádrokartonových desek ostatní konstrukce a práce na příčkách ze sádrokartonových desek úprava styku příčky a podhledu (oboustranně) separační páskou s akrylátem</t>
  </si>
  <si>
    <t>1998347285</t>
  </si>
  <si>
    <t>https://podminky.urs.cz/item/CS_URS_2024_02/763111718</t>
  </si>
  <si>
    <t>2,355+5,075</t>
  </si>
  <si>
    <t>188</t>
  </si>
  <si>
    <t>763114R01</t>
  </si>
  <si>
    <t>Příčka bezpečnostní ze sádrokartonových desek bezpečnostní třída RC3 s nosnou konstrukcí z jednoduchých ocelových profilů UW, CW a s ocelovým plechem tl. 0,55 mm na obou stranách profilů dvojitě opláštěná deskami protipožárními impregnovanými H2DF tl. 2 x 12,5 mm s izolací, do úrovně 300 mm nad čistou podlahu deskami cementovlkánitými s odolností proti vodě, EI 90, příčka tl. 126 mm, profil 75, Rw do 53 dB</t>
  </si>
  <si>
    <t>-1688208273</t>
  </si>
  <si>
    <t>Bezpečností SDK příčka</t>
  </si>
  <si>
    <t>2,99*(2,355+5,075)</t>
  </si>
  <si>
    <t>189</t>
  </si>
  <si>
    <t>763711122</t>
  </si>
  <si>
    <t>Montáž svislé konstrukce stěny a příčky z panelů tl. přes 55 do 114 mm, plochy přes 1,5 do 3,6 m2</t>
  </si>
  <si>
    <t>1209885651</t>
  </si>
  <si>
    <t>https://podminky.urs.cz/item/CS_URS_2024_02/763711122</t>
  </si>
  <si>
    <t>Provizorní dělící stěna v šachtě z kompletizovaných panelů - dočasná konstrukce dle výkresů ZOV</t>
  </si>
  <si>
    <t>1,6*10</t>
  </si>
  <si>
    <t>190</t>
  </si>
  <si>
    <t>61231377</t>
  </si>
  <si>
    <t>panel kompletizovaný příčky dělící SDV tl 90mm</t>
  </si>
  <si>
    <t>1940555098</t>
  </si>
  <si>
    <t>16*1,02 'Přepočtené koeficientem množství</t>
  </si>
  <si>
    <t>191</t>
  </si>
  <si>
    <t>763711821</t>
  </si>
  <si>
    <t>Demontáž svislé konstrukce stěn a příček z panelů s izolací bez omítky, tloušťky do 100 mm</t>
  </si>
  <si>
    <t>414804718</t>
  </si>
  <si>
    <t>https://podminky.urs.cz/item/CS_URS_2024_02/763711821</t>
  </si>
  <si>
    <t>192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</si>
  <si>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</si>
  <si>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</si>
  <si>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-1742046691</t>
  </si>
  <si>
    <t>https://podminky.urs.cz/item/CS_URS_2024_02/998763331</t>
  </si>
  <si>
    <t>767</t>
  </si>
  <si>
    <t>Konstrukce zámečnické</t>
  </si>
  <si>
    <t>193</t>
  </si>
  <si>
    <t>767415112</t>
  </si>
  <si>
    <t>Montáž vnějšího obkladu skládaného pláště plechem tvarovaným výšky budovy do 6 m, uchyceným šroubováním</t>
  </si>
  <si>
    <t>-1527238259</t>
  </si>
  <si>
    <t>https://podminky.urs.cz/item/CS_URS_2024_02/767415112</t>
  </si>
  <si>
    <t>Ochranný plech výrobek Z04 na SDK příčce v chodbě</t>
  </si>
  <si>
    <t>1,35*2,685</t>
  </si>
  <si>
    <t>194</t>
  </si>
  <si>
    <t>13756626.R</t>
  </si>
  <si>
    <t>plech nerezový tl 1mm tabule slzičkový, výrobek Z04</t>
  </si>
  <si>
    <t>-392727659</t>
  </si>
  <si>
    <t>3,625*1,15 'Přepočtené koeficientem množství</t>
  </si>
  <si>
    <t>195</t>
  </si>
  <si>
    <t>767640311</t>
  </si>
  <si>
    <t>Montáž dveří ocelových nebo hliníkových vnitřních jednokřídlových</t>
  </si>
  <si>
    <t>1144615920</t>
  </si>
  <si>
    <t>https://podminky.urs.cz/item/CS_URS_2024_02/767640311</t>
  </si>
  <si>
    <t xml:space="preserve">Dveře D02 osazeny do stávající ocelové lisované zárubně </t>
  </si>
  <si>
    <t>196</t>
  </si>
  <si>
    <t>55341320.R</t>
  </si>
  <si>
    <t xml:space="preserve">dveře jednokřídlé ocelové interierové plné 600x1970mm včetně mechanického zámku a kování </t>
  </si>
  <si>
    <t>-2057090020</t>
  </si>
  <si>
    <t>"D.02" 1</t>
  </si>
  <si>
    <t>197</t>
  </si>
  <si>
    <t>767640322</t>
  </si>
  <si>
    <t>Montáž dveří ocelových nebo hliníkových vnitřních dvoukřídlových</t>
  </si>
  <si>
    <t>-569700658</t>
  </si>
  <si>
    <t>https://podminky.urs.cz/item/CS_URS_2024_02/767640322</t>
  </si>
  <si>
    <t>"D01"1</t>
  </si>
  <si>
    <t>198</t>
  </si>
  <si>
    <t>55341326.R</t>
  </si>
  <si>
    <t>dveře dvoukřídlé ocelové interierové 1450x1970mm asymetrické 900+550, výplň křídel děrovaný plech včetně mechanického zámku a kování, (rám i křídlo budou osazeny prvky EPS dodávkou objednatele), zhotovitel poskytne součinnost</t>
  </si>
  <si>
    <t>-965705772</t>
  </si>
  <si>
    <t>199</t>
  </si>
  <si>
    <t>767661811</t>
  </si>
  <si>
    <t>Demontáž mříží pevných nebo otevíravých</t>
  </si>
  <si>
    <t>1263995110</t>
  </si>
  <si>
    <t>https://podminky.urs.cz/item/CS_URS_2024_02/767661811</t>
  </si>
  <si>
    <t>Demontáž mříže pro přístup do šachty</t>
  </si>
  <si>
    <t>1,9*3,3</t>
  </si>
  <si>
    <t>200</t>
  </si>
  <si>
    <t>767662110</t>
  </si>
  <si>
    <t>Montáž mříží pevných, připevněných šroubováním</t>
  </si>
  <si>
    <t>2083026264</t>
  </si>
  <si>
    <t>https://podminky.urs.cz/item/CS_URS_2024_02/767662110</t>
  </si>
  <si>
    <t>Zpětná montáž mříže po jejím natěru a ukončení prací uvnitř budovy</t>
  </si>
  <si>
    <t>201</t>
  </si>
  <si>
    <t>767691R01</t>
  </si>
  <si>
    <t xml:space="preserve">Oprava a nátěr stávající demontované mříže před jejímzpětným namontováním </t>
  </si>
  <si>
    <t>1462234458</t>
  </si>
  <si>
    <t>demontovaná mříž</t>
  </si>
  <si>
    <t>202</t>
  </si>
  <si>
    <t>767995116</t>
  </si>
  <si>
    <t>Montáž ostatních atypických zámečnických konstrukcí hmotnosti přes 100 do 250 kg</t>
  </si>
  <si>
    <t>kg</t>
  </si>
  <si>
    <t>-1803884899</t>
  </si>
  <si>
    <t>https://podminky.urs.cz/item/CS_URS_2024_02/767995116</t>
  </si>
  <si>
    <t>Výztužné ocelové rámy okolo otvoru z profilů HEB 100</t>
  </si>
  <si>
    <t>1,6*2+2,25*2*20,4*2*1,15</t>
  </si>
  <si>
    <t>"Výztuhy" 0,801*16*1,15</t>
  </si>
  <si>
    <t>203</t>
  </si>
  <si>
    <t>RMAT0001</t>
  </si>
  <si>
    <t xml:space="preserve">atypická zámečnická konstrukce - ocelové rámy svařované na místě s propojením pásovinou </t>
  </si>
  <si>
    <t>-742461505</t>
  </si>
  <si>
    <t>204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</si>
  <si>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</si>
  <si>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</si>
  <si>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1476007956</t>
  </si>
  <si>
    <t>https://podminky.urs.cz/item/CS_URS_2024_02/998767121</t>
  </si>
  <si>
    <t>777</t>
  </si>
  <si>
    <t>Podlahy lité</t>
  </si>
  <si>
    <t>205</t>
  </si>
  <si>
    <t>777131105</t>
  </si>
  <si>
    <t>Penetrační nátěr podlahy epoxidový na podklad z čerstvého betonu</t>
  </si>
  <si>
    <t>774410068</t>
  </si>
  <si>
    <t>https://podminky.urs.cz/item/CS_URS_2024_02/777131105</t>
  </si>
  <si>
    <t>"P01" 29,17+0,15*(2,35+1,406+7,245-0,8+0,831+8,26-0,74)</t>
  </si>
  <si>
    <t>"P02" 38,03+0,15*(6,96-0,74+0,23*2+5,075+6,9+0,13*2+3,53+0,11+0,13)</t>
  </si>
  <si>
    <t>206</t>
  </si>
  <si>
    <t>777511103</t>
  </si>
  <si>
    <t>Krycí stěrka dekorativní epoxidová, tloušťky přes 1 do 2 mm</t>
  </si>
  <si>
    <t>-1052252144</t>
  </si>
  <si>
    <t>https://podminky.urs.cz/item/CS_URS_2024_02/777511103</t>
  </si>
  <si>
    <t>207</t>
  </si>
  <si>
    <t>777511107</t>
  </si>
  <si>
    <t>Krycí stěrka dekorativní polyuretanová, tloušťky protiskluzná úprava prosyp pískem</t>
  </si>
  <si>
    <t>-1207301652</t>
  </si>
  <si>
    <t>https://podminky.urs.cz/item/CS_URS_2024_02/777511107</t>
  </si>
  <si>
    <t>"P01" 29,17</t>
  </si>
  <si>
    <t>208</t>
  </si>
  <si>
    <t>777511181</t>
  </si>
  <si>
    <t>Krycí stěrka Příplatek k cenám za zvýšenou pracnost provádění soklíků na svislé ploše podlahových</t>
  </si>
  <si>
    <t>419037845</t>
  </si>
  <si>
    <t>https://podminky.urs.cz/item/CS_URS_2024_02/777511181</t>
  </si>
  <si>
    <t>"P01" 0,15*(2,35+1,406+7,245-0,8+0,831+8,26-0,74)</t>
  </si>
  <si>
    <t>"P02" 0,15*(6,96-0,74+0,23*2+5,075+6,9+0,13*2+3,53+0,11+0,13)</t>
  </si>
  <si>
    <t>209</t>
  </si>
  <si>
    <t>777611201</t>
  </si>
  <si>
    <t>Krycí nátěr schodištových stupňů dekorativní epoxidový</t>
  </si>
  <si>
    <t>-1827461525</t>
  </si>
  <si>
    <t>https://podminky.urs.cz/item/CS_URS_2024_02/777611201</t>
  </si>
  <si>
    <t>210</t>
  </si>
  <si>
    <t>777611261</t>
  </si>
  <si>
    <t>Krycí nátěr schodištových stupňů protiskluzová úprava prosyp křemenným pískem</t>
  </si>
  <si>
    <t>972227672</t>
  </si>
  <si>
    <t>https://podminky.urs.cz/item/CS_URS_2024_02/777611261</t>
  </si>
  <si>
    <t>1,64*0,32</t>
  </si>
  <si>
    <t>211</t>
  </si>
  <si>
    <t>777911111</t>
  </si>
  <si>
    <t>Napojení na stěnu nebo sokl fabionem z epoxidové stěrky plněné pískem tuhé</t>
  </si>
  <si>
    <t>1283721281</t>
  </si>
  <si>
    <t>https://podminky.urs.cz/item/CS_URS_2024_02/777911111</t>
  </si>
  <si>
    <t>"P01"2,35+ 1,406+7,245-0,8+0,831+8,26-0,74</t>
  </si>
  <si>
    <t>"P02" 6,96-0,74+0,23*2+5,075+6,9+0,13*2+3,53+0,11+0,13</t>
  </si>
  <si>
    <t>212</t>
  </si>
  <si>
    <t>998777121</t>
  </si>
  <si>
    <t>Přesun hmot pro podlahy lité stanovený z hmotnosti přesunovaného materiálu vodorovná dopravní vzdálenost do 50 m ruční (bez užití mechanizace) v objektech výšky do 6 m</t>
  </si>
  <si>
    <t>-604188095</t>
  </si>
  <si>
    <t>https://podminky.urs.cz/item/CS_URS_2024_02/998777121</t>
  </si>
  <si>
    <t>781</t>
  </si>
  <si>
    <t>Dokončovací práce - obklady</t>
  </si>
  <si>
    <t>213</t>
  </si>
  <si>
    <t>781121011</t>
  </si>
  <si>
    <t>Příprava podkladu před provedením obkladu nátěr penetrační na stěnu</t>
  </si>
  <si>
    <t>-418423549</t>
  </si>
  <si>
    <t>https://podminky.urs.cz/item/CS_URS_2024_02/781121011</t>
  </si>
  <si>
    <t>Pod obklad u umyvadla v místnosti 547</t>
  </si>
  <si>
    <t>"547" 1,8*(1,335+1,535)</t>
  </si>
  <si>
    <t>214</t>
  </si>
  <si>
    <t>781131112</t>
  </si>
  <si>
    <t>Izolace stěny pod obklad izolace nátěrem nebo stěrkou ve dvou vrstvách</t>
  </si>
  <si>
    <t>544775233</t>
  </si>
  <si>
    <t>https://podminky.urs.cz/item/CS_URS_2024_02/781131112</t>
  </si>
  <si>
    <t>Pod obklad u umyvadla</t>
  </si>
  <si>
    <t>2,8*1,8</t>
  </si>
  <si>
    <t>215</t>
  </si>
  <si>
    <t>781151031</t>
  </si>
  <si>
    <t>Příprava podkladu před provedením obkladu celoplošné vyrovnání podkladu stěrkou, tloušťky 3 mm</t>
  </si>
  <si>
    <t>939834994</t>
  </si>
  <si>
    <t>https://podminky.urs.cz/item/CS_URS_2024_02/781151031</t>
  </si>
  <si>
    <t>216</t>
  </si>
  <si>
    <t>781472219</t>
  </si>
  <si>
    <t>Montáž keramických obkladů stěn lepených cementovým flexibilním lepidlem hladkých přes 22 do 25 ks/m2</t>
  </si>
  <si>
    <t>1984430740</t>
  </si>
  <si>
    <t>https://podminky.urs.cz/item/CS_URS_2024_02/781472219</t>
  </si>
  <si>
    <t>Obklad u umyvadla v místnosti 547</t>
  </si>
  <si>
    <t>217</t>
  </si>
  <si>
    <t>59761704</t>
  </si>
  <si>
    <t>obklad keramický nemrazuvzdorný povrch hladký/lesklý tl do 10mm přes 22 do 25ks/m2</t>
  </si>
  <si>
    <t>254900272</t>
  </si>
  <si>
    <t>5,166*1,15 'Přepočtené koeficientem množství</t>
  </si>
  <si>
    <t>218</t>
  </si>
  <si>
    <t>781495115</t>
  </si>
  <si>
    <t>Obklad - dokončující práce ostatní práce spárování silikonem</t>
  </si>
  <si>
    <t>379706802</t>
  </si>
  <si>
    <t>https://podminky.urs.cz/item/CS_URS_2024_02/781495115</t>
  </si>
  <si>
    <t xml:space="preserve">V koutech </t>
  </si>
  <si>
    <t>1,8</t>
  </si>
  <si>
    <t>219</t>
  </si>
  <si>
    <t>998781121</t>
  </si>
  <si>
    <t>Přesun hmot pro obklady keramické stanovený z hmotnosti přesunovaného materiálu vodorovná dopravní vzdálenost do 50 m ruční (bez užití mechanizace) v objektech výšky do 6 m</t>
  </si>
  <si>
    <t>1045821560</t>
  </si>
  <si>
    <t>https://podminky.urs.cz/item/CS_URS_2024_02/998781121</t>
  </si>
  <si>
    <t>783</t>
  </si>
  <si>
    <t>Dokončovací práce - nátěry</t>
  </si>
  <si>
    <t>220</t>
  </si>
  <si>
    <t>783009421</t>
  </si>
  <si>
    <t>Bezpečnostní šrafování rohových hran stěnových nebo podlahových</t>
  </si>
  <si>
    <t>1216600389</t>
  </si>
  <si>
    <t>https://podminky.urs.cz/item/CS_URS_2024_02/783009421</t>
  </si>
  <si>
    <t>Nátěr na schodišťové stupně</t>
  </si>
  <si>
    <t>1,64*2</t>
  </si>
  <si>
    <t>221</t>
  </si>
  <si>
    <t>783101203</t>
  </si>
  <si>
    <t>Příprava podkladu truhlářských konstrukcí před provedením nátěru broušení smirkovým papírem nebo plátnem jemné</t>
  </si>
  <si>
    <t>-1820758103</t>
  </si>
  <si>
    <t>https://podminky.urs.cz/item/CS_URS_2024_02/783101203</t>
  </si>
  <si>
    <t>"D03" 0,8*1,97*2+0,05*(0,8*2+1,97*2)</t>
  </si>
  <si>
    <t>222</t>
  </si>
  <si>
    <t>783118211</t>
  </si>
  <si>
    <t>Lakovací nátěr truhlářských konstrukcí dvojnásobný s mezibroušením syntetický</t>
  </si>
  <si>
    <t>989347250</t>
  </si>
  <si>
    <t>https://podminky.urs.cz/item/CS_URS_2024_02/783118211</t>
  </si>
  <si>
    <t>223</t>
  </si>
  <si>
    <t>783301311</t>
  </si>
  <si>
    <t>Příprava podkladu zámečnických konstrukcí před provedením nátěru odmaštění odmašťovačem vodou ředitelným</t>
  </si>
  <si>
    <t>1021570050</t>
  </si>
  <si>
    <t>https://podminky.urs.cz/item/CS_URS_2024_02/783301311</t>
  </si>
  <si>
    <t>Nátěry ocelových zárubní</t>
  </si>
  <si>
    <t>"D02" 0,2*(0,6+2*2)</t>
  </si>
  <si>
    <t>"D03" 0,2*(0,8+2*2)</t>
  </si>
  <si>
    <t>224</t>
  </si>
  <si>
    <t>783314101</t>
  </si>
  <si>
    <t>Základní nátěr zámečnických konstrukcí jednonásobný syntetický</t>
  </si>
  <si>
    <t>-2037943675</t>
  </si>
  <si>
    <t>https://podminky.urs.cz/item/CS_URS_2024_02/783314101</t>
  </si>
  <si>
    <t>Nátěry stávajících ocelových zárubní</t>
  </si>
  <si>
    <t>Mezisoučet</t>
  </si>
  <si>
    <t xml:space="preserve">Nátěr nových dveřních křídel </t>
  </si>
  <si>
    <t>"D.02" 0,6*2*2</t>
  </si>
  <si>
    <t>"D.01 včetně rámové zárubně" 1,7*2,1*2</t>
  </si>
  <si>
    <t>225</t>
  </si>
  <si>
    <t>783317101</t>
  </si>
  <si>
    <t>Krycí nátěr (email) zámečnických konstrukcí jednonásobný syntetický standardní</t>
  </si>
  <si>
    <t>411979495</t>
  </si>
  <si>
    <t>https://podminky.urs.cz/item/CS_URS_2024_02/783317101</t>
  </si>
  <si>
    <t>226</t>
  </si>
  <si>
    <t>783322101</t>
  </si>
  <si>
    <t>Tmelení zámečnických konstrukcí včetně přebroušení tmelených míst, tmelem disperzním akrylátovým nebo latexovým</t>
  </si>
  <si>
    <t>476552750</t>
  </si>
  <si>
    <t>https://podminky.urs.cz/item/CS_URS_2024_02/783322101</t>
  </si>
  <si>
    <t>227</t>
  </si>
  <si>
    <t>783601315</t>
  </si>
  <si>
    <t>Příprava podkladu otopných těles před provedením nátěrů deskových odmaštěním vodou ředitelným</t>
  </si>
  <si>
    <t>-317038053</t>
  </si>
  <si>
    <t>https://podminky.urs.cz/item/CS_URS_2024_02/783601315</t>
  </si>
  <si>
    <t xml:space="preserve">demontovaná tělesa před montáží na nové místo </t>
  </si>
  <si>
    <t>228</t>
  </si>
  <si>
    <t>783601401</t>
  </si>
  <si>
    <t>Příprava podkladu otopných těles před provedením nátěrů žebrových trub očištění ometením</t>
  </si>
  <si>
    <t>1957740147</t>
  </si>
  <si>
    <t>https://podminky.urs.cz/item/CS_URS_2024_02/783601401</t>
  </si>
  <si>
    <t>229</t>
  </si>
  <si>
    <t>783617127</t>
  </si>
  <si>
    <t>Krycí nátěr (email) otopných těles deskových dvojnásobný syntetický</t>
  </si>
  <si>
    <t>650572395</t>
  </si>
  <si>
    <t>https://podminky.urs.cz/item/CS_URS_2024_02/783617127</t>
  </si>
  <si>
    <t>784</t>
  </si>
  <si>
    <t>Dokončovací práce - malby a tapety</t>
  </si>
  <si>
    <t>230</t>
  </si>
  <si>
    <t>784121001</t>
  </si>
  <si>
    <t>Oškrabání malby v místnostech výšky do 3,80 m</t>
  </si>
  <si>
    <t>-1884420302</t>
  </si>
  <si>
    <t>https://podminky.urs.cz/item/CS_URS_2024_02/784121001</t>
  </si>
  <si>
    <t>Veškeré omítky před opravou</t>
  </si>
  <si>
    <t>"547"2,99*(7,015*2+5,07-1,535+0,13*2)+2,52*(1,335*2+1,535)-(0,6*2+1,4*2,1+1,5*(1,335+1,535))</t>
  </si>
  <si>
    <t>Stropy</t>
  </si>
  <si>
    <t>29,17+38,03</t>
  </si>
  <si>
    <t>231</t>
  </si>
  <si>
    <t>784211111</t>
  </si>
  <si>
    <t>Malby z malířských směsí oděruvzdorných za mokra dvojnásobné, bílé za mokra oděruvzdorné velmi dobře v místnostech výšky do 3,80 m</t>
  </si>
  <si>
    <t>-824555984</t>
  </si>
  <si>
    <t>https://podminky.urs.cz/item/CS_URS_2024_02/784211111</t>
  </si>
  <si>
    <t>stěny na omítkách</t>
  </si>
  <si>
    <t>Dle půdorysu navrhovaného stavu na omítkách</t>
  </si>
  <si>
    <t>"550"2,99*1,44*2+(2,99+2,44)/2*7,29*2+2,03*(0,982*2+2,355)-(1,4*2,1+1,45*2)</t>
  </si>
  <si>
    <t>"547"2,99*(7,015*2+5,07-1,535+0,13*2)+2,52*(1,335*2+1,535)-(+1,4*2,1+1,8*(1,335+1,535))</t>
  </si>
  <si>
    <t>SDK stěny</t>
  </si>
  <si>
    <t>VRN</t>
  </si>
  <si>
    <t>Vedlejší rozpočtové náklady</t>
  </si>
  <si>
    <t>VRN1</t>
  </si>
  <si>
    <t>Průzkumné, geodetické a projektové práce</t>
  </si>
  <si>
    <t>232</t>
  </si>
  <si>
    <t>013203000</t>
  </si>
  <si>
    <t xml:space="preserve">Dílenská a výrobní dokumentace stavby </t>
  </si>
  <si>
    <t>1024</t>
  </si>
  <si>
    <t>-224006197</t>
  </si>
  <si>
    <t>https://podminky.urs.cz/item/CS_URS_2024_02/013203000</t>
  </si>
  <si>
    <t>233</t>
  </si>
  <si>
    <t>013254000</t>
  </si>
  <si>
    <t>Podklady pro zpracování dokumentace skutečného provedení (zákres změn do dokumentace pro provedení stavby)</t>
  </si>
  <si>
    <t>-1111772333</t>
  </si>
  <si>
    <t>https://podminky.urs.cz/item/CS_URS_2024_02/013254000</t>
  </si>
  <si>
    <t>234</t>
  </si>
  <si>
    <t>013274000</t>
  </si>
  <si>
    <t>Pasportizace objektu před započetím prací</t>
  </si>
  <si>
    <t>1252534195</t>
  </si>
  <si>
    <t>https://podminky.urs.cz/item/CS_URS_2024_02/013274000</t>
  </si>
  <si>
    <t xml:space="preserve">Zhodnocení stavu konstrukcí dotčené stavebním zásahem před zahájením prací. </t>
  </si>
  <si>
    <t>VRN3</t>
  </si>
  <si>
    <t>Zařízení staveniště</t>
  </si>
  <si>
    <t>235</t>
  </si>
  <si>
    <t>032803000</t>
  </si>
  <si>
    <t>Vybavení staveniště</t>
  </si>
  <si>
    <t>-1334485966</t>
  </si>
  <si>
    <t>https://podminky.urs.cz/item/CS_URS_2024_02/032803000</t>
  </si>
  <si>
    <t>staveništní buňky pro šatny a sklad materiálu (vybudování, nájem)</t>
  </si>
  <si>
    <t>Staveništní výtah (vrátek) pro přepravu materiálu (montáž, nájem, demontáž)</t>
  </si>
  <si>
    <t>Mobilní WC</t>
  </si>
  <si>
    <t>Staveništní rozvaděč a kabelové rozvody</t>
  </si>
  <si>
    <t>236</t>
  </si>
  <si>
    <t>034703000</t>
  </si>
  <si>
    <t>Ochranné konstrukce</t>
  </si>
  <si>
    <t>419910909</t>
  </si>
  <si>
    <t>https://podminky.urs.cz/item/CS_URS_2024_02/034703000</t>
  </si>
  <si>
    <t xml:space="preserve">Oplocení ZS, zaplachtování skládek a sypkého materiálu při převozu, komunikační koridory ve dvoře apod. </t>
  </si>
  <si>
    <t>237</t>
  </si>
  <si>
    <t>039103000</t>
  </si>
  <si>
    <t>Rozebrání, bourání a odvoz zařízení staveniště</t>
  </si>
  <si>
    <t>-413480793</t>
  </si>
  <si>
    <t>https://podminky.urs.cz/item/CS_URS_2024_02/039103000</t>
  </si>
  <si>
    <t>VRN4</t>
  </si>
  <si>
    <t>Inženýrská činnost</t>
  </si>
  <si>
    <t>238</t>
  </si>
  <si>
    <t>045203000</t>
  </si>
  <si>
    <t>Kompletační činnost</t>
  </si>
  <si>
    <t>593326465</t>
  </si>
  <si>
    <t>https://podminky.urs.cz/item/CS_URS_2024_02/045203000</t>
  </si>
  <si>
    <t>Spolupráce s objednatelem při pracích realizovaných objednatelem</t>
  </si>
  <si>
    <t>239</t>
  </si>
  <si>
    <t>049303000</t>
  </si>
  <si>
    <t>Náklady vzniklé v souvislosti s předáním stavby</t>
  </si>
  <si>
    <t>736134635</t>
  </si>
  <si>
    <t>https://podminky.urs.cz/item/CS_URS_2024_02/049303000</t>
  </si>
  <si>
    <t xml:space="preserve">Vypracování dokladové části k přejímce stavby </t>
  </si>
  <si>
    <t>VRN6</t>
  </si>
  <si>
    <t>Územní vlivy</t>
  </si>
  <si>
    <t>240</t>
  </si>
  <si>
    <t>065103000</t>
  </si>
  <si>
    <t>Mimostaveništní doprava materiálů a výrobků</t>
  </si>
  <si>
    <t>-1128107051</t>
  </si>
  <si>
    <t>https://podminky.urs.cz/item/CS_URS_2024_02/065103000</t>
  </si>
  <si>
    <t>Náročný přesun materiálů na staveniště, zvýšený nárok na dispečerské řízení dopravy</t>
  </si>
  <si>
    <t>VRN7</t>
  </si>
  <si>
    <t>Provozní vlivy</t>
  </si>
  <si>
    <t>241</t>
  </si>
  <si>
    <t>071002000</t>
  </si>
  <si>
    <t>Provoz investora, třetích osob - práce prováděné za provozu investora</t>
  </si>
  <si>
    <t>-1052092049</t>
  </si>
  <si>
    <t>https://podminky.urs.cz/item/CS_URS_2024_02/071002000</t>
  </si>
  <si>
    <t xml:space="preserve">Zvýšené náklady na bezpečností opatření při práci za provozu investora </t>
  </si>
  <si>
    <t>VRN9</t>
  </si>
  <si>
    <t>Ostatní náklady</t>
  </si>
  <si>
    <t>242</t>
  </si>
  <si>
    <t>091703000</t>
  </si>
  <si>
    <t>Náklady na pravidelný úklid staveniště v budově i ve dvoře</t>
  </si>
  <si>
    <t>1544855863</t>
  </si>
  <si>
    <t>https://podminky.urs.cz/item/CS_URS_2024_02/091703000</t>
  </si>
  <si>
    <t>243</t>
  </si>
  <si>
    <t>091803000</t>
  </si>
  <si>
    <t>Náklady na zajištění BOZP při realizaci stavebních prací</t>
  </si>
  <si>
    <t>96098098</t>
  </si>
  <si>
    <t>https://podminky.urs.cz/item/CS_URS_2024_02/091803000</t>
  </si>
  <si>
    <t>244</t>
  </si>
  <si>
    <t>094002000</t>
  </si>
  <si>
    <t>Ostatní náklady související s výstavbou - odvoz a likvidace obalového materiálu</t>
  </si>
  <si>
    <t>-753626062</t>
  </si>
  <si>
    <t>https://podminky.urs.cz/item/CS_URS_2024_02/094002000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</si>
  <si>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</si>
  <si>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</si>
  <si>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</si>
  <si>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</si>
  <si>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</si>
  <si>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</si>
  <si>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</si>
  <si>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</si>
  <si>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</si>
  <si>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</si>
  <si>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</si>
  <si>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</si>
  <si>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</si>
  <si>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</si>
  <si>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</si>
  <si>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</si>
  <si>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</si>
  <si>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</si>
  <si>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</si>
  <si>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</si>
  <si>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</si>
  <si>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</si>
  <si>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</si>
  <si>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</si>
  <si>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</si>
  <si>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</si>
  <si>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</si>
  <si>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</si>
  <si>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</si>
  <si>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</si>
  <si>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</si>
  <si>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</si>
  <si>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</si>
  <si>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</si>
  <si>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</si>
  <si>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</si>
  <si>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</si>
  <si>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</si>
  <si>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</si>
  <si>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</si>
  <si>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</si>
  <si>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</si>
  <si>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</si>
  <si>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</si>
  <si>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</si>
  <si>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</si>
  <si>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</si>
  <si>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</si>
  <si>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</si>
  <si>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</si>
  <si>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</si>
  <si>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</si>
  <si>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</si>
  <si>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</si>
  <si>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</si>
  <si>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</si>
  <si>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</si>
  <si>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</si>
  <si>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</si>
  <si>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</si>
  <si>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</si>
  <si>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</si>
  <si>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</si>
  <si>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</si>
  <si>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</si>
  <si>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</si>
  <si>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</si>
  <si>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</si>
  <si>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</si>
  <si>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</si>
  <si>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</si>
  <si>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</si>
  <si>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</si>
  <si>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</si>
  <si>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</si>
  <si>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</si>
  <si>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</si>
  <si>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</si>
  <si>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</si>
  <si>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</si>
  <si>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</si>
  <si>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</si>
  <si>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</si>
  <si>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</si>
  <si>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</si>
  <si>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</si>
  <si>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</si>
  <si>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</si>
  <si>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</si>
  <si>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</si>
  <si>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</si>
  <si>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</si>
  <si>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</si>
  <si>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</si>
  <si>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</si>
  <si>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</si>
  <si>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</si>
  <si>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</si>
  <si>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</si>
  <si>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</si>
  <si>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</si>
  <si>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</si>
  <si>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</si>
  <si>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</si>
  <si>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</si>
  <si>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</si>
  <si>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</si>
  <si>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</si>
  <si>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</si>
  <si>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</si>
  <si>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</si>
  <si>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</si>
  <si>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</si>
  <si>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</si>
  <si>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</si>
  <si>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</si>
  <si>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</si>
  <si>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</si>
  <si>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</si>
  <si>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</si>
  <si>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</si>
  <si>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</si>
  <si>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</si>
  <si>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</si>
  <si>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</si>
  <si>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</si>
  <si>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</si>
  <si>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</si>
  <si>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</si>
  <si>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</si>
  <si>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</si>
  <si>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</si>
  <si>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</si>
  <si>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</si>
  <si>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</si>
  <si>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</si>
  <si>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</si>
  <si>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</si>
  <si>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</si>
  <si>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</si>
  <si>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</si>
  <si>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</si>
  <si>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</si>
  <si>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</si>
  <si>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</si>
  <si>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</si>
  <si>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</si>
  <si>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</si>
  <si>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</si>
  <si>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</si>
  <si>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</si>
  <si>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</si>
  <si>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</si>
  <si>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</si>
  <si>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</si>
  <si>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</si>
  <si>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</si>
  <si>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</si>
  <si>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</si>
  <si>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</si>
  <si>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</si>
  <si>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</si>
  <si>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</si>
  <si>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</si>
  <si>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</si>
  <si>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</si>
  <si>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</si>
  <si>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</si>
  <si>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</si>
  <si>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</si>
  <si>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</si>
  <si>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</si>
  <si>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</si>
  <si>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</si>
  <si>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</si>
  <si>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</si>
  <si>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</si>
  <si>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</si>
  <si>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</si>
  <si>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</si>
  <si>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</si>
  <si>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</si>
  <si>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</si>
  <si>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</si>
  <si>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</si>
  <si>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</si>
  <si>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</si>
  <si>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Státní tiskárna cenin, s. p., Růžová 943/6, Nové Město, 110 00 Praha 1</t>
  </si>
  <si>
    <t>Stavební úpravy prostoru v 1.PP objektu VZ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</si>
</sst>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0" fillId="0" borderId="0" xfId="0"/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949321811" TargetMode="External"/><Relationship Id="rId117" Type="http://schemas.openxmlformats.org/officeDocument/2006/relationships/hyperlink" Target="https://podminky.urs.cz/item/CS_URS_2024_02/751514613" TargetMode="External"/><Relationship Id="rId21" Type="http://schemas.openxmlformats.org/officeDocument/2006/relationships/hyperlink" Target="https://podminky.urs.cz/item/CS_URS_2024_02/634112126" TargetMode="External"/><Relationship Id="rId42" Type="http://schemas.openxmlformats.org/officeDocument/2006/relationships/hyperlink" Target="https://podminky.urs.cz/item/CS_URS_2024_02/974031285" TargetMode="External"/><Relationship Id="rId47" Type="http://schemas.openxmlformats.org/officeDocument/2006/relationships/hyperlink" Target="https://podminky.urs.cz/item/CS_URS_2024_02/978013191" TargetMode="External"/><Relationship Id="rId63" Type="http://schemas.openxmlformats.org/officeDocument/2006/relationships/hyperlink" Target="https://podminky.urs.cz/item/CS_URS_2024_02/721229111" TargetMode="External"/><Relationship Id="rId68" Type="http://schemas.openxmlformats.org/officeDocument/2006/relationships/hyperlink" Target="https://podminky.urs.cz/item/CS_URS_2024_02/722290246" TargetMode="External"/><Relationship Id="rId84" Type="http://schemas.openxmlformats.org/officeDocument/2006/relationships/hyperlink" Target="https://podminky.urs.cz/item/CS_URS_2024_02/733290801" TargetMode="External"/><Relationship Id="rId89" Type="http://schemas.openxmlformats.org/officeDocument/2006/relationships/hyperlink" Target="https://podminky.urs.cz/item/CS_URS_2024_02/735159230" TargetMode="External"/><Relationship Id="rId112" Type="http://schemas.openxmlformats.org/officeDocument/2006/relationships/hyperlink" Target="https://podminky.urs.cz/item/CS_URS_2024_02/751311092" TargetMode="External"/><Relationship Id="rId133" Type="http://schemas.openxmlformats.org/officeDocument/2006/relationships/hyperlink" Target="https://podminky.urs.cz/item/CS_URS_2024_02/777511107" TargetMode="External"/><Relationship Id="rId138" Type="http://schemas.openxmlformats.org/officeDocument/2006/relationships/hyperlink" Target="https://podminky.urs.cz/item/CS_URS_2024_02/998777121" TargetMode="External"/><Relationship Id="rId154" Type="http://schemas.openxmlformats.org/officeDocument/2006/relationships/hyperlink" Target="https://podminky.urs.cz/item/CS_URS_2024_02/783617127" TargetMode="External"/><Relationship Id="rId159" Type="http://schemas.openxmlformats.org/officeDocument/2006/relationships/hyperlink" Target="https://podminky.urs.cz/item/CS_URS_2024_02/013274000" TargetMode="External"/><Relationship Id="rId170" Type="http://schemas.openxmlformats.org/officeDocument/2006/relationships/printerSettings" Target="../printerSettings/printerSettings2.bin"/><Relationship Id="rId16" Type="http://schemas.openxmlformats.org/officeDocument/2006/relationships/hyperlink" Target="https://podminky.urs.cz/item/CS_URS_2024_02/631319171" TargetMode="External"/><Relationship Id="rId107" Type="http://schemas.openxmlformats.org/officeDocument/2006/relationships/hyperlink" Target="https://podminky.urs.cz/item/CS_URS_2024_02/741810002" TargetMode="External"/><Relationship Id="rId11" Type="http://schemas.openxmlformats.org/officeDocument/2006/relationships/hyperlink" Target="https://podminky.urs.cz/item/CS_URS_2024_02/612325422" TargetMode="External"/><Relationship Id="rId32" Type="http://schemas.openxmlformats.org/officeDocument/2006/relationships/hyperlink" Target="https://podminky.urs.cz/item/CS_URS_2024_02/953942121" TargetMode="External"/><Relationship Id="rId37" Type="http://schemas.openxmlformats.org/officeDocument/2006/relationships/hyperlink" Target="https://podminky.urs.cz/item/CS_URS_2024_02/965081323" TargetMode="External"/><Relationship Id="rId53" Type="http://schemas.openxmlformats.org/officeDocument/2006/relationships/hyperlink" Target="https://podminky.urs.cz/item/CS_URS_2024_02/997013501" TargetMode="External"/><Relationship Id="rId58" Type="http://schemas.openxmlformats.org/officeDocument/2006/relationships/hyperlink" Target="https://podminky.urs.cz/item/CS_URS_2024_02/711141559" TargetMode="External"/><Relationship Id="rId74" Type="http://schemas.openxmlformats.org/officeDocument/2006/relationships/hyperlink" Target="https://podminky.urs.cz/item/CS_URS_2024_02/723190914" TargetMode="External"/><Relationship Id="rId79" Type="http://schemas.openxmlformats.org/officeDocument/2006/relationships/hyperlink" Target="https://podminky.urs.cz/item/CS_URS_2024_02/725819401" TargetMode="External"/><Relationship Id="rId102" Type="http://schemas.openxmlformats.org/officeDocument/2006/relationships/hyperlink" Target="https://podminky.urs.cz/item/CS_URS_2024_02/741310001" TargetMode="External"/><Relationship Id="rId123" Type="http://schemas.openxmlformats.org/officeDocument/2006/relationships/hyperlink" Target="https://podminky.urs.cz/item/CS_URS_2024_02/998763331" TargetMode="External"/><Relationship Id="rId128" Type="http://schemas.openxmlformats.org/officeDocument/2006/relationships/hyperlink" Target="https://podminky.urs.cz/item/CS_URS_2024_02/767662110" TargetMode="External"/><Relationship Id="rId144" Type="http://schemas.openxmlformats.org/officeDocument/2006/relationships/hyperlink" Target="https://podminky.urs.cz/item/CS_URS_2024_02/998781121" TargetMode="External"/><Relationship Id="rId149" Type="http://schemas.openxmlformats.org/officeDocument/2006/relationships/hyperlink" Target="https://podminky.urs.cz/item/CS_URS_2024_02/783314101" TargetMode="External"/><Relationship Id="rId5" Type="http://schemas.openxmlformats.org/officeDocument/2006/relationships/hyperlink" Target="https://podminky.urs.cz/item/CS_URS_2024_02/317944321" TargetMode="External"/><Relationship Id="rId90" Type="http://schemas.openxmlformats.org/officeDocument/2006/relationships/hyperlink" Target="https://podminky.urs.cz/item/CS_URS_2024_02/735191903" TargetMode="External"/><Relationship Id="rId95" Type="http://schemas.openxmlformats.org/officeDocument/2006/relationships/hyperlink" Target="https://podminky.urs.cz/item/CS_URS_2024_02/741112111" TargetMode="External"/><Relationship Id="rId160" Type="http://schemas.openxmlformats.org/officeDocument/2006/relationships/hyperlink" Target="https://podminky.urs.cz/item/CS_URS_2024_02/032803000" TargetMode="External"/><Relationship Id="rId165" Type="http://schemas.openxmlformats.org/officeDocument/2006/relationships/hyperlink" Target="https://podminky.urs.cz/item/CS_URS_2024_02/065103000" TargetMode="External"/><Relationship Id="rId22" Type="http://schemas.openxmlformats.org/officeDocument/2006/relationships/hyperlink" Target="https://podminky.urs.cz/item/CS_URS_2024_02/642944221" TargetMode="External"/><Relationship Id="rId27" Type="http://schemas.openxmlformats.org/officeDocument/2006/relationships/hyperlink" Target="https://podminky.urs.cz/item/CS_URS_2024_02/949421111" TargetMode="External"/><Relationship Id="rId43" Type="http://schemas.openxmlformats.org/officeDocument/2006/relationships/hyperlink" Target="https://podminky.urs.cz/item/CS_URS_2024_02/975121321" TargetMode="External"/><Relationship Id="rId48" Type="http://schemas.openxmlformats.org/officeDocument/2006/relationships/hyperlink" Target="https://podminky.urs.cz/item/CS_URS_2024_02/978021161" TargetMode="External"/><Relationship Id="rId64" Type="http://schemas.openxmlformats.org/officeDocument/2006/relationships/hyperlink" Target="https://podminky.urs.cz/item/CS_URS_2024_02/721279126" TargetMode="External"/><Relationship Id="rId69" Type="http://schemas.openxmlformats.org/officeDocument/2006/relationships/hyperlink" Target="https://podminky.urs.cz/item/CS_URS_2024_02/723150101" TargetMode="External"/><Relationship Id="rId113" Type="http://schemas.openxmlformats.org/officeDocument/2006/relationships/hyperlink" Target="https://podminky.urs.cz/item/CS_URS_2024_02/751344122" TargetMode="External"/><Relationship Id="rId118" Type="http://schemas.openxmlformats.org/officeDocument/2006/relationships/hyperlink" Target="https://podminky.urs.cz/item/CS_URS_2024_02/998751211" TargetMode="External"/><Relationship Id="rId134" Type="http://schemas.openxmlformats.org/officeDocument/2006/relationships/hyperlink" Target="https://podminky.urs.cz/item/CS_URS_2024_02/777511181" TargetMode="External"/><Relationship Id="rId139" Type="http://schemas.openxmlformats.org/officeDocument/2006/relationships/hyperlink" Target="https://podminky.urs.cz/item/CS_URS_2024_02/781121011" TargetMode="External"/><Relationship Id="rId80" Type="http://schemas.openxmlformats.org/officeDocument/2006/relationships/hyperlink" Target="https://podminky.urs.cz/item/CS_URS_2024_02/725820801" TargetMode="External"/><Relationship Id="rId85" Type="http://schemas.openxmlformats.org/officeDocument/2006/relationships/hyperlink" Target="https://podminky.urs.cz/item/CS_URS_2024_02/733293903" TargetMode="External"/><Relationship Id="rId150" Type="http://schemas.openxmlformats.org/officeDocument/2006/relationships/hyperlink" Target="https://podminky.urs.cz/item/CS_URS_2024_02/783317101" TargetMode="External"/><Relationship Id="rId155" Type="http://schemas.openxmlformats.org/officeDocument/2006/relationships/hyperlink" Target="https://podminky.urs.cz/item/CS_URS_2024_02/784121001" TargetMode="External"/><Relationship Id="rId171" Type="http://schemas.openxmlformats.org/officeDocument/2006/relationships/drawing" Target="../drawings/drawing2.xml"/><Relationship Id="rId12" Type="http://schemas.openxmlformats.org/officeDocument/2006/relationships/hyperlink" Target="https://podminky.urs.cz/item/CS_URS_2024_02/613142001" TargetMode="External"/><Relationship Id="rId17" Type="http://schemas.openxmlformats.org/officeDocument/2006/relationships/hyperlink" Target="https://podminky.urs.cz/item/CS_URS_2024_02/631341152" TargetMode="External"/><Relationship Id="rId33" Type="http://schemas.openxmlformats.org/officeDocument/2006/relationships/hyperlink" Target="https://podminky.urs.cz/item/CS_URS_2024_02/953943124" TargetMode="External"/><Relationship Id="rId38" Type="http://schemas.openxmlformats.org/officeDocument/2006/relationships/hyperlink" Target="https://podminky.urs.cz/item/CS_URS_2024_02/968062455" TargetMode="External"/><Relationship Id="rId59" Type="http://schemas.openxmlformats.org/officeDocument/2006/relationships/hyperlink" Target="https://podminky.urs.cz/item/CS_URS_2024_02/711741567" TargetMode="External"/><Relationship Id="rId103" Type="http://schemas.openxmlformats.org/officeDocument/2006/relationships/hyperlink" Target="https://podminky.urs.cz/item/CS_URS_2024_02/741310022" TargetMode="External"/><Relationship Id="rId108" Type="http://schemas.openxmlformats.org/officeDocument/2006/relationships/hyperlink" Target="https://podminky.urs.cz/item/CS_URS_2024_02/741811011" TargetMode="External"/><Relationship Id="rId124" Type="http://schemas.openxmlformats.org/officeDocument/2006/relationships/hyperlink" Target="https://podminky.urs.cz/item/CS_URS_2024_02/767415112" TargetMode="External"/><Relationship Id="rId129" Type="http://schemas.openxmlformats.org/officeDocument/2006/relationships/hyperlink" Target="https://podminky.urs.cz/item/CS_URS_2024_02/767995116" TargetMode="External"/><Relationship Id="rId54" Type="http://schemas.openxmlformats.org/officeDocument/2006/relationships/hyperlink" Target="https://podminky.urs.cz/item/CS_URS_2024_02/997013509" TargetMode="External"/><Relationship Id="rId70" Type="http://schemas.openxmlformats.org/officeDocument/2006/relationships/hyperlink" Target="https://podminky.urs.cz/item/CS_URS_2024_02/723150102" TargetMode="External"/><Relationship Id="rId75" Type="http://schemas.openxmlformats.org/officeDocument/2006/relationships/hyperlink" Target="https://podminky.urs.cz/item/CS_URS_2024_02/723230152" TargetMode="External"/><Relationship Id="rId91" Type="http://schemas.openxmlformats.org/officeDocument/2006/relationships/hyperlink" Target="https://podminky.urs.cz/item/CS_URS_2024_02/735291800" TargetMode="External"/><Relationship Id="rId96" Type="http://schemas.openxmlformats.org/officeDocument/2006/relationships/hyperlink" Target="https://podminky.urs.cz/item/CS_URS_2024_02/741120401" TargetMode="External"/><Relationship Id="rId140" Type="http://schemas.openxmlformats.org/officeDocument/2006/relationships/hyperlink" Target="https://podminky.urs.cz/item/CS_URS_2024_02/781131112" TargetMode="External"/><Relationship Id="rId145" Type="http://schemas.openxmlformats.org/officeDocument/2006/relationships/hyperlink" Target="https://podminky.urs.cz/item/CS_URS_2024_02/783009421" TargetMode="External"/><Relationship Id="rId161" Type="http://schemas.openxmlformats.org/officeDocument/2006/relationships/hyperlink" Target="https://podminky.urs.cz/item/CS_URS_2024_02/034703000" TargetMode="External"/><Relationship Id="rId166" Type="http://schemas.openxmlformats.org/officeDocument/2006/relationships/hyperlink" Target="https://podminky.urs.cz/item/CS_URS_2024_02/071002000" TargetMode="External"/><Relationship Id="rId1" Type="http://schemas.openxmlformats.org/officeDocument/2006/relationships/hyperlink" Target="https://podminky.urs.cz/item/CS_URS_2024_02/162211321" TargetMode="External"/><Relationship Id="rId6" Type="http://schemas.openxmlformats.org/officeDocument/2006/relationships/hyperlink" Target="https://podminky.urs.cz/item/CS_URS_2024_02/346244381" TargetMode="External"/><Relationship Id="rId15" Type="http://schemas.openxmlformats.org/officeDocument/2006/relationships/hyperlink" Target="https://podminky.urs.cz/item/CS_URS_2024_02/631319011" TargetMode="External"/><Relationship Id="rId23" Type="http://schemas.openxmlformats.org/officeDocument/2006/relationships/hyperlink" Target="https://podminky.urs.cz/item/CS_URS_2024_02/949101111" TargetMode="External"/><Relationship Id="rId28" Type="http://schemas.openxmlformats.org/officeDocument/2006/relationships/hyperlink" Target="https://podminky.urs.cz/item/CS_URS_2024_02/949421211" TargetMode="External"/><Relationship Id="rId36" Type="http://schemas.openxmlformats.org/officeDocument/2006/relationships/hyperlink" Target="https://podminky.urs.cz/item/CS_URS_2024_02/965043441" TargetMode="External"/><Relationship Id="rId49" Type="http://schemas.openxmlformats.org/officeDocument/2006/relationships/hyperlink" Target="https://podminky.urs.cz/item/CS_URS_2024_02/978059541" TargetMode="External"/><Relationship Id="rId57" Type="http://schemas.openxmlformats.org/officeDocument/2006/relationships/hyperlink" Target="https://podminky.urs.cz/item/CS_URS_2024_02/711111001" TargetMode="External"/><Relationship Id="rId106" Type="http://schemas.openxmlformats.org/officeDocument/2006/relationships/hyperlink" Target="https://podminky.urs.cz/item/CS_URS_2024_02/741420031" TargetMode="External"/><Relationship Id="rId114" Type="http://schemas.openxmlformats.org/officeDocument/2006/relationships/hyperlink" Target="https://podminky.urs.cz/item/CS_URS_2024_02/751366022" TargetMode="External"/><Relationship Id="rId119" Type="http://schemas.openxmlformats.org/officeDocument/2006/relationships/hyperlink" Target="https://podminky.urs.cz/item/CS_URS_2024_02/763111717" TargetMode="External"/><Relationship Id="rId127" Type="http://schemas.openxmlformats.org/officeDocument/2006/relationships/hyperlink" Target="https://podminky.urs.cz/item/CS_URS_2024_02/767661811" TargetMode="External"/><Relationship Id="rId10" Type="http://schemas.openxmlformats.org/officeDocument/2006/relationships/hyperlink" Target="https://podminky.urs.cz/item/CS_URS_2024_02/612325413" TargetMode="External"/><Relationship Id="rId31" Type="http://schemas.openxmlformats.org/officeDocument/2006/relationships/hyperlink" Target="https://podminky.urs.cz/item/CS_URS_2024_02/953941211" TargetMode="External"/><Relationship Id="rId44" Type="http://schemas.openxmlformats.org/officeDocument/2006/relationships/hyperlink" Target="https://podminky.urs.cz/item/CS_URS_2024_02/975121322" TargetMode="External"/><Relationship Id="rId52" Type="http://schemas.openxmlformats.org/officeDocument/2006/relationships/hyperlink" Target="https://podminky.urs.cz/item/CS_URS_2024_02/997013211" TargetMode="External"/><Relationship Id="rId60" Type="http://schemas.openxmlformats.org/officeDocument/2006/relationships/hyperlink" Target="https://podminky.urs.cz/item/CS_URS_2024_02/998711121" TargetMode="External"/><Relationship Id="rId65" Type="http://schemas.openxmlformats.org/officeDocument/2006/relationships/hyperlink" Target="https://podminky.urs.cz/item/CS_URS_2024_02/722173402" TargetMode="External"/><Relationship Id="rId73" Type="http://schemas.openxmlformats.org/officeDocument/2006/relationships/hyperlink" Target="https://podminky.urs.cz/item/CS_URS_2024_02/723190909" TargetMode="External"/><Relationship Id="rId78" Type="http://schemas.openxmlformats.org/officeDocument/2006/relationships/hyperlink" Target="https://podminky.urs.cz/item/CS_URS_2024_02/725211616" TargetMode="External"/><Relationship Id="rId81" Type="http://schemas.openxmlformats.org/officeDocument/2006/relationships/hyperlink" Target="https://podminky.urs.cz/item/CS_URS_2024_02/725822613" TargetMode="External"/><Relationship Id="rId86" Type="http://schemas.openxmlformats.org/officeDocument/2006/relationships/hyperlink" Target="https://podminky.urs.cz/item/CS_URS_2024_02/998733311" TargetMode="External"/><Relationship Id="rId94" Type="http://schemas.openxmlformats.org/officeDocument/2006/relationships/hyperlink" Target="https://podminky.urs.cz/item/CS_URS_2024_02/741110001" TargetMode="External"/><Relationship Id="rId99" Type="http://schemas.openxmlformats.org/officeDocument/2006/relationships/hyperlink" Target="https://podminky.urs.cz/item/CS_URS_2024_02/741122016" TargetMode="External"/><Relationship Id="rId101" Type="http://schemas.openxmlformats.org/officeDocument/2006/relationships/hyperlink" Target="https://podminky.urs.cz/item/CS_URS_2024_02/741122032" TargetMode="External"/><Relationship Id="rId122" Type="http://schemas.openxmlformats.org/officeDocument/2006/relationships/hyperlink" Target="https://podminky.urs.cz/item/CS_URS_2024_02/763711821" TargetMode="External"/><Relationship Id="rId130" Type="http://schemas.openxmlformats.org/officeDocument/2006/relationships/hyperlink" Target="https://podminky.urs.cz/item/CS_URS_2024_02/998767121" TargetMode="External"/><Relationship Id="rId135" Type="http://schemas.openxmlformats.org/officeDocument/2006/relationships/hyperlink" Target="https://podminky.urs.cz/item/CS_URS_2024_02/777611201" TargetMode="External"/><Relationship Id="rId143" Type="http://schemas.openxmlformats.org/officeDocument/2006/relationships/hyperlink" Target="https://podminky.urs.cz/item/CS_URS_2024_02/781495115" TargetMode="External"/><Relationship Id="rId148" Type="http://schemas.openxmlformats.org/officeDocument/2006/relationships/hyperlink" Target="https://podminky.urs.cz/item/CS_URS_2024_02/783301311" TargetMode="External"/><Relationship Id="rId151" Type="http://schemas.openxmlformats.org/officeDocument/2006/relationships/hyperlink" Target="https://podminky.urs.cz/item/CS_URS_2024_02/783322101" TargetMode="External"/><Relationship Id="rId156" Type="http://schemas.openxmlformats.org/officeDocument/2006/relationships/hyperlink" Target="https://podminky.urs.cz/item/CS_URS_2024_02/784211111" TargetMode="External"/><Relationship Id="rId164" Type="http://schemas.openxmlformats.org/officeDocument/2006/relationships/hyperlink" Target="https://podminky.urs.cz/item/CS_URS_2024_02/049303000" TargetMode="External"/><Relationship Id="rId169" Type="http://schemas.openxmlformats.org/officeDocument/2006/relationships/hyperlink" Target="https://podminky.urs.cz/item/CS_URS_2024_02/094002000" TargetMode="External"/><Relationship Id="rId4" Type="http://schemas.openxmlformats.org/officeDocument/2006/relationships/hyperlink" Target="https://podminky.urs.cz/item/CS_URS_2024_02/310239211" TargetMode="External"/><Relationship Id="rId9" Type="http://schemas.openxmlformats.org/officeDocument/2006/relationships/hyperlink" Target="https://podminky.urs.cz/item/CS_URS_2024_02/612325302" TargetMode="External"/><Relationship Id="rId13" Type="http://schemas.openxmlformats.org/officeDocument/2006/relationships/hyperlink" Target="https://podminky.urs.cz/item/CS_URS_2024_02/631311214" TargetMode="External"/><Relationship Id="rId18" Type="http://schemas.openxmlformats.org/officeDocument/2006/relationships/hyperlink" Target="https://podminky.urs.cz/item/CS_URS_2024_02/631362021" TargetMode="External"/><Relationship Id="rId39" Type="http://schemas.openxmlformats.org/officeDocument/2006/relationships/hyperlink" Target="https://podminky.urs.cz/item/CS_URS_2024_02/971033651" TargetMode="External"/><Relationship Id="rId109" Type="http://schemas.openxmlformats.org/officeDocument/2006/relationships/hyperlink" Target="https://podminky.urs.cz/item/CS_URS_2024_02/741910101" TargetMode="External"/><Relationship Id="rId34" Type="http://schemas.openxmlformats.org/officeDocument/2006/relationships/hyperlink" Target="https://podminky.urs.cz/item/CS_URS_2024_02/953945133" TargetMode="External"/><Relationship Id="rId50" Type="http://schemas.openxmlformats.org/officeDocument/2006/relationships/hyperlink" Target="https://podminky.urs.cz/item/CS_URS_2024_02/985331211" TargetMode="External"/><Relationship Id="rId55" Type="http://schemas.openxmlformats.org/officeDocument/2006/relationships/hyperlink" Target="https://podminky.urs.cz/item/CS_URS_2024_02/997013871" TargetMode="External"/><Relationship Id="rId76" Type="http://schemas.openxmlformats.org/officeDocument/2006/relationships/hyperlink" Target="https://podminky.urs.cz/item/CS_URS_2024_02/723231163" TargetMode="External"/><Relationship Id="rId97" Type="http://schemas.openxmlformats.org/officeDocument/2006/relationships/hyperlink" Target="https://podminky.urs.cz/item/CS_URS_2024_02/741122011" TargetMode="External"/><Relationship Id="rId104" Type="http://schemas.openxmlformats.org/officeDocument/2006/relationships/hyperlink" Target="https://podminky.urs.cz/item/CS_URS_2024_02/741313051" TargetMode="External"/><Relationship Id="rId120" Type="http://schemas.openxmlformats.org/officeDocument/2006/relationships/hyperlink" Target="https://podminky.urs.cz/item/CS_URS_2024_02/763111718" TargetMode="External"/><Relationship Id="rId125" Type="http://schemas.openxmlformats.org/officeDocument/2006/relationships/hyperlink" Target="https://podminky.urs.cz/item/CS_URS_2024_02/767640311" TargetMode="External"/><Relationship Id="rId141" Type="http://schemas.openxmlformats.org/officeDocument/2006/relationships/hyperlink" Target="https://podminky.urs.cz/item/CS_URS_2024_02/781151031" TargetMode="External"/><Relationship Id="rId146" Type="http://schemas.openxmlformats.org/officeDocument/2006/relationships/hyperlink" Target="https://podminky.urs.cz/item/CS_URS_2024_02/783101203" TargetMode="External"/><Relationship Id="rId167" Type="http://schemas.openxmlformats.org/officeDocument/2006/relationships/hyperlink" Target="https://podminky.urs.cz/item/CS_URS_2024_02/091703000" TargetMode="External"/><Relationship Id="rId7" Type="http://schemas.openxmlformats.org/officeDocument/2006/relationships/hyperlink" Target="https://podminky.urs.cz/item/CS_URS_2024_02/611325422" TargetMode="External"/><Relationship Id="rId71" Type="http://schemas.openxmlformats.org/officeDocument/2006/relationships/hyperlink" Target="https://podminky.urs.cz/item/CS_URS_2024_02/723150801" TargetMode="External"/><Relationship Id="rId92" Type="http://schemas.openxmlformats.org/officeDocument/2006/relationships/hyperlink" Target="https://podminky.urs.cz/item/CS_URS_2024_02/735494811" TargetMode="External"/><Relationship Id="rId162" Type="http://schemas.openxmlformats.org/officeDocument/2006/relationships/hyperlink" Target="https://podminky.urs.cz/item/CS_URS_2024_02/039103000" TargetMode="External"/><Relationship Id="rId2" Type="http://schemas.openxmlformats.org/officeDocument/2006/relationships/hyperlink" Target="https://podminky.urs.cz/item/CS_URS_2024_02/167111102" TargetMode="External"/><Relationship Id="rId29" Type="http://schemas.openxmlformats.org/officeDocument/2006/relationships/hyperlink" Target="https://podminky.urs.cz/item/CS_URS_2024_02/949421811" TargetMode="External"/><Relationship Id="rId24" Type="http://schemas.openxmlformats.org/officeDocument/2006/relationships/hyperlink" Target="https://podminky.urs.cz/item/CS_URS_2024_02/949321111" TargetMode="External"/><Relationship Id="rId40" Type="http://schemas.openxmlformats.org/officeDocument/2006/relationships/hyperlink" Target="https://podminky.urs.cz/item/CS_URS_2024_02/971033681" TargetMode="External"/><Relationship Id="rId45" Type="http://schemas.openxmlformats.org/officeDocument/2006/relationships/hyperlink" Target="https://podminky.urs.cz/item/CS_URS_2024_02/975121323" TargetMode="External"/><Relationship Id="rId66" Type="http://schemas.openxmlformats.org/officeDocument/2006/relationships/hyperlink" Target="https://podminky.urs.cz/item/CS_URS_2024_02/722181221" TargetMode="External"/><Relationship Id="rId87" Type="http://schemas.openxmlformats.org/officeDocument/2006/relationships/hyperlink" Target="https://podminky.urs.cz/item/CS_URS_2024_02/735151821" TargetMode="External"/><Relationship Id="rId110" Type="http://schemas.openxmlformats.org/officeDocument/2006/relationships/hyperlink" Target="https://podminky.urs.cz/item/CS_URS_2024_02/741910301" TargetMode="External"/><Relationship Id="rId115" Type="http://schemas.openxmlformats.org/officeDocument/2006/relationships/hyperlink" Target="https://podminky.urs.cz/item/CS_URS_2024_02/751377041" TargetMode="External"/><Relationship Id="rId131" Type="http://schemas.openxmlformats.org/officeDocument/2006/relationships/hyperlink" Target="https://podminky.urs.cz/item/CS_URS_2024_02/777131105" TargetMode="External"/><Relationship Id="rId136" Type="http://schemas.openxmlformats.org/officeDocument/2006/relationships/hyperlink" Target="https://podminky.urs.cz/item/CS_URS_2024_02/777611261" TargetMode="External"/><Relationship Id="rId157" Type="http://schemas.openxmlformats.org/officeDocument/2006/relationships/hyperlink" Target="https://podminky.urs.cz/item/CS_URS_2024_02/013203000" TargetMode="External"/><Relationship Id="rId61" Type="http://schemas.openxmlformats.org/officeDocument/2006/relationships/hyperlink" Target="https://podminky.urs.cz/item/CS_URS_2024_02/721140802" TargetMode="External"/><Relationship Id="rId82" Type="http://schemas.openxmlformats.org/officeDocument/2006/relationships/hyperlink" Target="https://podminky.urs.cz/item/CS_URS_2024_02/733222203" TargetMode="External"/><Relationship Id="rId152" Type="http://schemas.openxmlformats.org/officeDocument/2006/relationships/hyperlink" Target="https://podminky.urs.cz/item/CS_URS_2024_02/783601315" TargetMode="External"/><Relationship Id="rId19" Type="http://schemas.openxmlformats.org/officeDocument/2006/relationships/hyperlink" Target="https://podminky.urs.cz/item/CS_URS_2024_02/632451627" TargetMode="External"/><Relationship Id="rId14" Type="http://schemas.openxmlformats.org/officeDocument/2006/relationships/hyperlink" Target="https://podminky.urs.cz/item/CS_URS_2024_02/631312131" TargetMode="External"/><Relationship Id="rId30" Type="http://schemas.openxmlformats.org/officeDocument/2006/relationships/hyperlink" Target="https://podminky.urs.cz/item/CS_URS_2024_02/952901111" TargetMode="External"/><Relationship Id="rId35" Type="http://schemas.openxmlformats.org/officeDocument/2006/relationships/hyperlink" Target="https://podminky.urs.cz/item/CS_URS_2024_02/962031013" TargetMode="External"/><Relationship Id="rId56" Type="http://schemas.openxmlformats.org/officeDocument/2006/relationships/hyperlink" Target="https://podminky.urs.cz/item/CS_URS_2024_02/998011008" TargetMode="External"/><Relationship Id="rId77" Type="http://schemas.openxmlformats.org/officeDocument/2006/relationships/hyperlink" Target="https://podminky.urs.cz/item/CS_URS_2024_02/725210821" TargetMode="External"/><Relationship Id="rId100" Type="http://schemas.openxmlformats.org/officeDocument/2006/relationships/hyperlink" Target="https://podminky.urs.cz/item/CS_URS_2024_02/741122031" TargetMode="External"/><Relationship Id="rId105" Type="http://schemas.openxmlformats.org/officeDocument/2006/relationships/hyperlink" Target="https://podminky.urs.cz/item/CS_URS_2024_02/741313052" TargetMode="External"/><Relationship Id="rId126" Type="http://schemas.openxmlformats.org/officeDocument/2006/relationships/hyperlink" Target="https://podminky.urs.cz/item/CS_URS_2024_02/767640322" TargetMode="External"/><Relationship Id="rId147" Type="http://schemas.openxmlformats.org/officeDocument/2006/relationships/hyperlink" Target="https://podminky.urs.cz/item/CS_URS_2024_02/783118211" TargetMode="External"/><Relationship Id="rId168" Type="http://schemas.openxmlformats.org/officeDocument/2006/relationships/hyperlink" Target="https://podminky.urs.cz/item/CS_URS_2024_02/091803000" TargetMode="External"/><Relationship Id="rId8" Type="http://schemas.openxmlformats.org/officeDocument/2006/relationships/hyperlink" Target="https://podminky.urs.cz/item/CS_URS_2024_02/612325225" TargetMode="External"/><Relationship Id="rId51" Type="http://schemas.openxmlformats.org/officeDocument/2006/relationships/hyperlink" Target="https://podminky.urs.cz/item/CS_URS_2024_02/985411111" TargetMode="External"/><Relationship Id="rId72" Type="http://schemas.openxmlformats.org/officeDocument/2006/relationships/hyperlink" Target="https://podminky.urs.cz/item/CS_URS_2024_02/723190907" TargetMode="External"/><Relationship Id="rId93" Type="http://schemas.openxmlformats.org/officeDocument/2006/relationships/hyperlink" Target="https://podminky.urs.cz/item/CS_URS_2024_02/998735311" TargetMode="External"/><Relationship Id="rId98" Type="http://schemas.openxmlformats.org/officeDocument/2006/relationships/hyperlink" Target="https://podminky.urs.cz/item/CS_URS_2024_02/741122015" TargetMode="External"/><Relationship Id="rId121" Type="http://schemas.openxmlformats.org/officeDocument/2006/relationships/hyperlink" Target="https://podminky.urs.cz/item/CS_URS_2024_02/763711122" TargetMode="External"/><Relationship Id="rId142" Type="http://schemas.openxmlformats.org/officeDocument/2006/relationships/hyperlink" Target="https://podminky.urs.cz/item/CS_URS_2024_02/781472219" TargetMode="External"/><Relationship Id="rId163" Type="http://schemas.openxmlformats.org/officeDocument/2006/relationships/hyperlink" Target="https://podminky.urs.cz/item/CS_URS_2024_02/045203000" TargetMode="External"/><Relationship Id="rId3" Type="http://schemas.openxmlformats.org/officeDocument/2006/relationships/hyperlink" Target="https://podminky.urs.cz/item/CS_URS_2024_02/174111102" TargetMode="External"/><Relationship Id="rId25" Type="http://schemas.openxmlformats.org/officeDocument/2006/relationships/hyperlink" Target="https://podminky.urs.cz/item/CS_URS_2024_02/949321211" TargetMode="External"/><Relationship Id="rId46" Type="http://schemas.openxmlformats.org/officeDocument/2006/relationships/hyperlink" Target="https://podminky.urs.cz/item/CS_URS_2024_02/993211111" TargetMode="External"/><Relationship Id="rId67" Type="http://schemas.openxmlformats.org/officeDocument/2006/relationships/hyperlink" Target="https://podminky.urs.cz/item/CS_URS_2024_02/722190401" TargetMode="External"/><Relationship Id="rId116" Type="http://schemas.openxmlformats.org/officeDocument/2006/relationships/hyperlink" Target="https://podminky.urs.cz/item/CS_URS_2024_02/751514553" TargetMode="External"/><Relationship Id="rId137" Type="http://schemas.openxmlformats.org/officeDocument/2006/relationships/hyperlink" Target="https://podminky.urs.cz/item/CS_URS_2024_02/777911111" TargetMode="External"/><Relationship Id="rId158" Type="http://schemas.openxmlformats.org/officeDocument/2006/relationships/hyperlink" Target="https://podminky.urs.cz/item/CS_URS_2024_02/013254000" TargetMode="External"/><Relationship Id="rId20" Type="http://schemas.openxmlformats.org/officeDocument/2006/relationships/hyperlink" Target="https://podminky.urs.cz/item/CS_URS_2024_02/632481213" TargetMode="External"/><Relationship Id="rId41" Type="http://schemas.openxmlformats.org/officeDocument/2006/relationships/hyperlink" Target="https://podminky.urs.cz/item/CS_URS_2024_02/974031164" TargetMode="External"/><Relationship Id="rId62" Type="http://schemas.openxmlformats.org/officeDocument/2006/relationships/hyperlink" Target="https://podminky.urs.cz/item/CS_URS_2024_02/721174043" TargetMode="External"/><Relationship Id="rId83" Type="http://schemas.openxmlformats.org/officeDocument/2006/relationships/hyperlink" Target="https://podminky.urs.cz/item/CS_URS_2024_02/733223205" TargetMode="External"/><Relationship Id="rId88" Type="http://schemas.openxmlformats.org/officeDocument/2006/relationships/hyperlink" Target="https://podminky.urs.cz/item/CS_URS_2024_02/735151822" TargetMode="External"/><Relationship Id="rId111" Type="http://schemas.openxmlformats.org/officeDocument/2006/relationships/hyperlink" Target="https://podminky.urs.cz/item/CS_URS_2024_02/998741311" TargetMode="External"/><Relationship Id="rId132" Type="http://schemas.openxmlformats.org/officeDocument/2006/relationships/hyperlink" Target="https://podminky.urs.cz/item/CS_URS_2024_02/777511103" TargetMode="External"/><Relationship Id="rId153" Type="http://schemas.openxmlformats.org/officeDocument/2006/relationships/hyperlink" Target="https://podminky.urs.cz/item/CS_URS_2024_02/7836014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>
      <selection activeCell="M10" sqref="M10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16.710937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96" t="s">
        <v>14</v>
      </c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R5" s="21"/>
      <c r="BE5" s="293" t="s">
        <v>15</v>
      </c>
      <c r="BS5" s="18" t="s">
        <v>6</v>
      </c>
    </row>
    <row r="6" spans="1:74" ht="36.9" customHeight="1">
      <c r="B6" s="21"/>
      <c r="D6" s="27" t="s">
        <v>16</v>
      </c>
      <c r="K6" s="297" t="s">
        <v>1795</v>
      </c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R6" s="21"/>
      <c r="BE6" s="294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94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94"/>
      <c r="BS8" s="18" t="s">
        <v>6</v>
      </c>
    </row>
    <row r="9" spans="1:74" ht="14.4" customHeight="1">
      <c r="B9" s="21"/>
      <c r="AR9" s="21"/>
      <c r="BE9" s="294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94"/>
      <c r="BS10" s="18" t="s">
        <v>6</v>
      </c>
    </row>
    <row r="11" spans="1:74" ht="18.45" customHeight="1">
      <c r="B11" s="21"/>
      <c r="E11" s="26" t="s">
        <v>1794</v>
      </c>
      <c r="AK11" s="28" t="s">
        <v>27</v>
      </c>
      <c r="AN11" s="26" t="s">
        <v>19</v>
      </c>
      <c r="AR11" s="21"/>
      <c r="BE11" s="294"/>
      <c r="BS11" s="18" t="s">
        <v>6</v>
      </c>
    </row>
    <row r="12" spans="1:74" ht="6.9" customHeight="1">
      <c r="B12" s="21"/>
      <c r="AR12" s="21"/>
      <c r="BE12" s="294"/>
      <c r="BS12" s="18" t="s">
        <v>6</v>
      </c>
    </row>
    <row r="13" spans="1:74" ht="12" customHeight="1">
      <c r="B13" s="21"/>
      <c r="D13" s="28" t="s">
        <v>28</v>
      </c>
      <c r="AK13" s="28" t="s">
        <v>26</v>
      </c>
      <c r="AN13" s="30" t="s">
        <v>29</v>
      </c>
      <c r="AR13" s="21"/>
      <c r="BE13" s="294"/>
      <c r="BS13" s="18" t="s">
        <v>6</v>
      </c>
    </row>
    <row r="14" spans="1:74" ht="13.2">
      <c r="B14" s="21"/>
      <c r="E14" s="298" t="s">
        <v>29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8" t="s">
        <v>27</v>
      </c>
      <c r="AN14" s="30" t="s">
        <v>29</v>
      </c>
      <c r="AR14" s="21"/>
      <c r="BE14" s="294"/>
      <c r="BS14" s="18" t="s">
        <v>6</v>
      </c>
    </row>
    <row r="15" spans="1:74" ht="6.9" customHeight="1">
      <c r="B15" s="21"/>
      <c r="AR15" s="21"/>
      <c r="BE15" s="294"/>
      <c r="BS15" s="18" t="s">
        <v>4</v>
      </c>
    </row>
    <row r="16" spans="1:74" ht="12" customHeight="1">
      <c r="B16" s="21"/>
      <c r="D16" s="28" t="s">
        <v>30</v>
      </c>
      <c r="AK16" s="28" t="s">
        <v>26</v>
      </c>
      <c r="AN16" s="26" t="s">
        <v>19</v>
      </c>
      <c r="AR16" s="21"/>
      <c r="BE16" s="294"/>
      <c r="BS16" s="18" t="s">
        <v>4</v>
      </c>
    </row>
    <row r="17" spans="2:71" ht="18.45" customHeight="1">
      <c r="B17" s="21"/>
      <c r="E17" s="26" t="s">
        <v>31</v>
      </c>
      <c r="AK17" s="28" t="s">
        <v>27</v>
      </c>
      <c r="AN17" s="26" t="s">
        <v>19</v>
      </c>
      <c r="AR17" s="21"/>
      <c r="BE17" s="294"/>
      <c r="BS17" s="18" t="s">
        <v>32</v>
      </c>
    </row>
    <row r="18" spans="2:71" ht="6.9" customHeight="1">
      <c r="B18" s="21"/>
      <c r="AR18" s="21"/>
      <c r="BE18" s="294"/>
      <c r="BS18" s="18" t="s">
        <v>6</v>
      </c>
    </row>
    <row r="19" spans="2:71" ht="12" customHeight="1">
      <c r="B19" s="21"/>
      <c r="D19" s="28" t="s">
        <v>33</v>
      </c>
      <c r="AK19" s="28" t="s">
        <v>26</v>
      </c>
      <c r="AN19" s="26" t="s">
        <v>19</v>
      </c>
      <c r="AR19" s="21"/>
      <c r="BE19" s="294"/>
      <c r="BS19" s="18" t="s">
        <v>6</v>
      </c>
    </row>
    <row r="20" spans="2:71" ht="18.45" customHeight="1">
      <c r="B20" s="21"/>
      <c r="E20" s="26" t="s">
        <v>34</v>
      </c>
      <c r="AK20" s="28" t="s">
        <v>27</v>
      </c>
      <c r="AN20" s="26" t="s">
        <v>19</v>
      </c>
      <c r="AR20" s="21"/>
      <c r="BE20" s="294"/>
      <c r="BS20" s="18" t="s">
        <v>4</v>
      </c>
    </row>
    <row r="21" spans="2:71" ht="6.9" customHeight="1">
      <c r="B21" s="21"/>
      <c r="AR21" s="21"/>
      <c r="BE21" s="294"/>
    </row>
    <row r="22" spans="2:71" ht="12" customHeight="1">
      <c r="B22" s="21"/>
      <c r="D22" s="28" t="s">
        <v>35</v>
      </c>
      <c r="AR22" s="21"/>
      <c r="BE22" s="294"/>
    </row>
    <row r="23" spans="2:71" ht="47.25" customHeight="1">
      <c r="B23" s="21"/>
      <c r="E23" s="300" t="s">
        <v>36</v>
      </c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R23" s="21"/>
      <c r="BE23" s="294"/>
    </row>
    <row r="24" spans="2:71" ht="6.9" customHeight="1">
      <c r="B24" s="21"/>
      <c r="AR24" s="21"/>
      <c r="BE24" s="294"/>
    </row>
    <row r="25" spans="2:7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4"/>
    </row>
    <row r="26" spans="2:71" s="1" customFormat="1" ht="25.95" customHeight="1">
      <c r="B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1">
        <f>ROUND(AG54,2)</f>
        <v>0</v>
      </c>
      <c r="AL26" s="302"/>
      <c r="AM26" s="302"/>
      <c r="AN26" s="302"/>
      <c r="AO26" s="302"/>
      <c r="AR26" s="33"/>
      <c r="BE26" s="294"/>
    </row>
    <row r="27" spans="2:71" s="1" customFormat="1" ht="6.9" customHeight="1">
      <c r="B27" s="33"/>
      <c r="AR27" s="33"/>
      <c r="BE27" s="294"/>
    </row>
    <row r="28" spans="2:71" s="1" customFormat="1" ht="13.2">
      <c r="B28" s="33"/>
      <c r="L28" s="303" t="s">
        <v>38</v>
      </c>
      <c r="M28" s="303"/>
      <c r="N28" s="303"/>
      <c r="O28" s="303"/>
      <c r="P28" s="303"/>
      <c r="W28" s="303" t="s">
        <v>39</v>
      </c>
      <c r="X28" s="303"/>
      <c r="Y28" s="303"/>
      <c r="Z28" s="303"/>
      <c r="AA28" s="303"/>
      <c r="AB28" s="303"/>
      <c r="AC28" s="303"/>
      <c r="AD28" s="303"/>
      <c r="AE28" s="303"/>
      <c r="AK28" s="303" t="s">
        <v>40</v>
      </c>
      <c r="AL28" s="303"/>
      <c r="AM28" s="303"/>
      <c r="AN28" s="303"/>
      <c r="AO28" s="303"/>
      <c r="AR28" s="33"/>
      <c r="BE28" s="294"/>
    </row>
    <row r="29" spans="2:71" s="2" customFormat="1" ht="14.4" customHeight="1">
      <c r="B29" s="37"/>
      <c r="D29" s="28" t="s">
        <v>41</v>
      </c>
      <c r="F29" s="28" t="s">
        <v>42</v>
      </c>
      <c r="L29" s="288">
        <v>0.21</v>
      </c>
      <c r="M29" s="287"/>
      <c r="N29" s="287"/>
      <c r="O29" s="287"/>
      <c r="P29" s="287"/>
      <c r="W29" s="286">
        <f>ROUND(AZ54, 2)</f>
        <v>0</v>
      </c>
      <c r="X29" s="287"/>
      <c r="Y29" s="287"/>
      <c r="Z29" s="287"/>
      <c r="AA29" s="287"/>
      <c r="AB29" s="287"/>
      <c r="AC29" s="287"/>
      <c r="AD29" s="287"/>
      <c r="AE29" s="287"/>
      <c r="AK29" s="286">
        <f>ROUND(AV54, 2)</f>
        <v>0</v>
      </c>
      <c r="AL29" s="287"/>
      <c r="AM29" s="287"/>
      <c r="AN29" s="287"/>
      <c r="AO29" s="287"/>
      <c r="AR29" s="37"/>
      <c r="BE29" s="295"/>
    </row>
    <row r="30" spans="2:71" s="2" customFormat="1" ht="14.4" customHeight="1">
      <c r="B30" s="37"/>
      <c r="F30" s="28" t="s">
        <v>43</v>
      </c>
      <c r="L30" s="288">
        <v>0.12</v>
      </c>
      <c r="M30" s="287"/>
      <c r="N30" s="287"/>
      <c r="O30" s="287"/>
      <c r="P30" s="287"/>
      <c r="W30" s="286">
        <f>ROUND(BA54, 2)</f>
        <v>0</v>
      </c>
      <c r="X30" s="287"/>
      <c r="Y30" s="287"/>
      <c r="Z30" s="287"/>
      <c r="AA30" s="287"/>
      <c r="AB30" s="287"/>
      <c r="AC30" s="287"/>
      <c r="AD30" s="287"/>
      <c r="AE30" s="287"/>
      <c r="AK30" s="286">
        <f>ROUND(AW54, 2)</f>
        <v>0</v>
      </c>
      <c r="AL30" s="287"/>
      <c r="AM30" s="287"/>
      <c r="AN30" s="287"/>
      <c r="AO30" s="287"/>
      <c r="AR30" s="37"/>
      <c r="BE30" s="295"/>
    </row>
    <row r="31" spans="2:71" s="2" customFormat="1" ht="14.4" hidden="1" customHeight="1">
      <c r="B31" s="37"/>
      <c r="F31" s="28" t="s">
        <v>44</v>
      </c>
      <c r="L31" s="288">
        <v>0.21</v>
      </c>
      <c r="M31" s="287"/>
      <c r="N31" s="287"/>
      <c r="O31" s="287"/>
      <c r="P31" s="287"/>
      <c r="W31" s="286">
        <f>ROUND(BB54, 2)</f>
        <v>0</v>
      </c>
      <c r="X31" s="287"/>
      <c r="Y31" s="287"/>
      <c r="Z31" s="287"/>
      <c r="AA31" s="287"/>
      <c r="AB31" s="287"/>
      <c r="AC31" s="287"/>
      <c r="AD31" s="287"/>
      <c r="AE31" s="287"/>
      <c r="AK31" s="286">
        <v>0</v>
      </c>
      <c r="AL31" s="287"/>
      <c r="AM31" s="287"/>
      <c r="AN31" s="287"/>
      <c r="AO31" s="287"/>
      <c r="AR31" s="37"/>
      <c r="BE31" s="295"/>
    </row>
    <row r="32" spans="2:71" s="2" customFormat="1" ht="14.4" hidden="1" customHeight="1">
      <c r="B32" s="37"/>
      <c r="F32" s="28" t="s">
        <v>45</v>
      </c>
      <c r="L32" s="288">
        <v>0.12</v>
      </c>
      <c r="M32" s="287"/>
      <c r="N32" s="287"/>
      <c r="O32" s="287"/>
      <c r="P32" s="287"/>
      <c r="W32" s="286">
        <f>ROUND(BC54, 2)</f>
        <v>0</v>
      </c>
      <c r="X32" s="287"/>
      <c r="Y32" s="287"/>
      <c r="Z32" s="287"/>
      <c r="AA32" s="287"/>
      <c r="AB32" s="287"/>
      <c r="AC32" s="287"/>
      <c r="AD32" s="287"/>
      <c r="AE32" s="287"/>
      <c r="AK32" s="286">
        <v>0</v>
      </c>
      <c r="AL32" s="287"/>
      <c r="AM32" s="287"/>
      <c r="AN32" s="287"/>
      <c r="AO32" s="287"/>
      <c r="AR32" s="37"/>
      <c r="BE32" s="295"/>
    </row>
    <row r="33" spans="2:44" s="2" customFormat="1" ht="14.4" hidden="1" customHeight="1">
      <c r="B33" s="37"/>
      <c r="F33" s="28" t="s">
        <v>46</v>
      </c>
      <c r="L33" s="288">
        <v>0</v>
      </c>
      <c r="M33" s="287"/>
      <c r="N33" s="287"/>
      <c r="O33" s="287"/>
      <c r="P33" s="287"/>
      <c r="W33" s="286">
        <f>ROUND(BD54, 2)</f>
        <v>0</v>
      </c>
      <c r="X33" s="287"/>
      <c r="Y33" s="287"/>
      <c r="Z33" s="287"/>
      <c r="AA33" s="287"/>
      <c r="AB33" s="287"/>
      <c r="AC33" s="287"/>
      <c r="AD33" s="287"/>
      <c r="AE33" s="287"/>
      <c r="AK33" s="286">
        <v>0</v>
      </c>
      <c r="AL33" s="287"/>
      <c r="AM33" s="287"/>
      <c r="AN33" s="287"/>
      <c r="AO33" s="287"/>
      <c r="AR33" s="37"/>
    </row>
    <row r="34" spans="2:44" s="1" customFormat="1" ht="6.9" customHeight="1">
      <c r="B34" s="33"/>
      <c r="AR34" s="33"/>
    </row>
    <row r="35" spans="2:44" s="1" customFormat="1" ht="25.95" customHeight="1"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89" t="s">
        <v>49</v>
      </c>
      <c r="Y35" s="290"/>
      <c r="Z35" s="290"/>
      <c r="AA35" s="290"/>
      <c r="AB35" s="290"/>
      <c r="AC35" s="40"/>
      <c r="AD35" s="40"/>
      <c r="AE35" s="40"/>
      <c r="AF35" s="40"/>
      <c r="AG35" s="40"/>
      <c r="AH35" s="40"/>
      <c r="AI35" s="40"/>
      <c r="AJ35" s="40"/>
      <c r="AK35" s="291">
        <f>SUM(AK26:AK33)</f>
        <v>0</v>
      </c>
      <c r="AL35" s="290"/>
      <c r="AM35" s="290"/>
      <c r="AN35" s="290"/>
      <c r="AO35" s="292"/>
      <c r="AP35" s="38"/>
      <c r="AQ35" s="38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>
      <c r="B42" s="33"/>
      <c r="C42" s="22" t="s">
        <v>50</v>
      </c>
      <c r="AR42" s="33"/>
    </row>
    <row r="43" spans="2:44" s="1" customFormat="1" ht="6.9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24069</v>
      </c>
      <c r="AR44" s="46"/>
    </row>
    <row r="45" spans="2:44" s="4" customFormat="1" ht="36.9" customHeight="1">
      <c r="B45" s="47"/>
      <c r="C45" s="48" t="s">
        <v>16</v>
      </c>
      <c r="L45" s="277" t="str">
        <f>K6</f>
        <v>Stavební úpravy prostoru v 1.PP objektu VZ I</v>
      </c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R45" s="47"/>
    </row>
    <row r="46" spans="2:44" s="1" customFormat="1" ht="6.9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Praha 1</v>
      </c>
      <c r="AI47" s="28" t="s">
        <v>23</v>
      </c>
      <c r="AM47" s="279" t="str">
        <f>IF(AN8= "","",AN8)</f>
        <v>8. 8. 2024</v>
      </c>
      <c r="AN47" s="279"/>
      <c r="AR47" s="33"/>
    </row>
    <row r="48" spans="2:44" s="1" customFormat="1" ht="6.9" customHeight="1">
      <c r="B48" s="33"/>
      <c r="AR48" s="33"/>
    </row>
    <row r="49" spans="1:90" s="1" customFormat="1" ht="25.65" customHeight="1">
      <c r="B49" s="33"/>
      <c r="C49" s="28" t="s">
        <v>25</v>
      </c>
      <c r="L49" s="3" t="str">
        <f>IF(E11= "","",E11)</f>
        <v>Státní tiskárna cenin, s. p., Růžová 943/6, Nové Město, 110 00 Praha 1</v>
      </c>
      <c r="AI49" s="28" t="s">
        <v>30</v>
      </c>
      <c r="AM49" s="280" t="str">
        <f>IF(E17="","",E17)</f>
        <v>Atelier A4 s.r.o., Ruská 971/92, Praha 10</v>
      </c>
      <c r="AN49" s="281"/>
      <c r="AO49" s="281"/>
      <c r="AP49" s="281"/>
      <c r="AR49" s="33"/>
      <c r="AS49" s="282" t="s">
        <v>51</v>
      </c>
      <c r="AT49" s="283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0" s="1" customFormat="1" ht="25.65" customHeight="1">
      <c r="B50" s="33"/>
      <c r="C50" s="28" t="s">
        <v>28</v>
      </c>
      <c r="L50" s="3" t="str">
        <f>IF(E14= "Vyplň údaj","",E14)</f>
        <v/>
      </c>
      <c r="AI50" s="28" t="s">
        <v>33</v>
      </c>
      <c r="AM50" s="280" t="str">
        <f>IF(E20="","",E20)</f>
        <v xml:space="preserve">OTRUBA &amp; PARTNER, s.r.o. </v>
      </c>
      <c r="AN50" s="281"/>
      <c r="AO50" s="281"/>
      <c r="AP50" s="281"/>
      <c r="AR50" s="33"/>
      <c r="AS50" s="284"/>
      <c r="AT50" s="285"/>
      <c r="BD50" s="54"/>
    </row>
    <row r="51" spans="1:90" s="1" customFormat="1" ht="10.8" customHeight="1">
      <c r="B51" s="33"/>
      <c r="AR51" s="33"/>
      <c r="AS51" s="284"/>
      <c r="AT51" s="285"/>
      <c r="BD51" s="54"/>
    </row>
    <row r="52" spans="1:90" s="1" customFormat="1" ht="29.25" customHeight="1">
      <c r="B52" s="33"/>
      <c r="C52" s="268" t="s">
        <v>52</v>
      </c>
      <c r="D52" s="269"/>
      <c r="E52" s="269"/>
      <c r="F52" s="269"/>
      <c r="G52" s="269"/>
      <c r="H52" s="55"/>
      <c r="I52" s="270" t="s">
        <v>53</v>
      </c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71" t="s">
        <v>54</v>
      </c>
      <c r="AH52" s="269"/>
      <c r="AI52" s="269"/>
      <c r="AJ52" s="269"/>
      <c r="AK52" s="269"/>
      <c r="AL52" s="269"/>
      <c r="AM52" s="269"/>
      <c r="AN52" s="270" t="s">
        <v>55</v>
      </c>
      <c r="AO52" s="269"/>
      <c r="AP52" s="269"/>
      <c r="AQ52" s="56" t="s">
        <v>56</v>
      </c>
      <c r="AR52" s="33"/>
      <c r="AS52" s="57" t="s">
        <v>57</v>
      </c>
      <c r="AT52" s="58" t="s">
        <v>58</v>
      </c>
      <c r="AU52" s="58" t="s">
        <v>59</v>
      </c>
      <c r="AV52" s="58" t="s">
        <v>60</v>
      </c>
      <c r="AW52" s="58" t="s">
        <v>61</v>
      </c>
      <c r="AX52" s="58" t="s">
        <v>62</v>
      </c>
      <c r="AY52" s="58" t="s">
        <v>63</v>
      </c>
      <c r="AZ52" s="58" t="s">
        <v>64</v>
      </c>
      <c r="BA52" s="58" t="s">
        <v>65</v>
      </c>
      <c r="BB52" s="58" t="s">
        <v>66</v>
      </c>
      <c r="BC52" s="58" t="s">
        <v>67</v>
      </c>
      <c r="BD52" s="59" t="s">
        <v>68</v>
      </c>
    </row>
    <row r="53" spans="1:90" s="1" customFormat="1" ht="10.8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0" s="5" customFormat="1" ht="32.4" customHeight="1">
      <c r="B54" s="61"/>
      <c r="C54" s="62" t="s">
        <v>69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75">
        <f>ROUND(AG55,2)</f>
        <v>0</v>
      </c>
      <c r="AH54" s="275"/>
      <c r="AI54" s="275"/>
      <c r="AJ54" s="275"/>
      <c r="AK54" s="275"/>
      <c r="AL54" s="275"/>
      <c r="AM54" s="275"/>
      <c r="AN54" s="276">
        <f>SUM(AG54,AT54)</f>
        <v>0</v>
      </c>
      <c r="AO54" s="276"/>
      <c r="AP54" s="276"/>
      <c r="AQ54" s="65" t="s">
        <v>19</v>
      </c>
      <c r="AR54" s="61"/>
      <c r="AS54" s="66">
        <f>ROUND(AS55,2)</f>
        <v>0</v>
      </c>
      <c r="AT54" s="67">
        <f>ROUND(SUM(AV54:AW54),2)</f>
        <v>0</v>
      </c>
      <c r="AU54" s="68">
        <f>ROUND(AU55,5)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ROUND(AZ55,2)</f>
        <v>0</v>
      </c>
      <c r="BA54" s="67">
        <f>ROUND(BA55,2)</f>
        <v>0</v>
      </c>
      <c r="BB54" s="67">
        <f>ROUND(BB55,2)</f>
        <v>0</v>
      </c>
      <c r="BC54" s="67">
        <f>ROUND(BC55,2)</f>
        <v>0</v>
      </c>
      <c r="BD54" s="69">
        <f>ROUND(BD55,2)</f>
        <v>0</v>
      </c>
      <c r="BS54" s="70" t="s">
        <v>70</v>
      </c>
      <c r="BT54" s="70" t="s">
        <v>71</v>
      </c>
      <c r="BV54" s="70" t="s">
        <v>72</v>
      </c>
      <c r="BW54" s="70" t="s">
        <v>5</v>
      </c>
      <c r="BX54" s="70" t="s">
        <v>73</v>
      </c>
      <c r="CL54" s="70" t="s">
        <v>19</v>
      </c>
    </row>
    <row r="55" spans="1:90" s="6" customFormat="1" ht="24.75" customHeight="1">
      <c r="A55" s="71" t="s">
        <v>74</v>
      </c>
      <c r="B55" s="72"/>
      <c r="C55" s="73"/>
      <c r="D55" s="274" t="s">
        <v>14</v>
      </c>
      <c r="E55" s="274"/>
      <c r="F55" s="274"/>
      <c r="G55" s="274"/>
      <c r="H55" s="274"/>
      <c r="I55" s="74"/>
      <c r="J55" s="274" t="s">
        <v>17</v>
      </c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2">
        <f>'24069 - Stavební úpravy p...'!J28</f>
        <v>0</v>
      </c>
      <c r="AH55" s="273"/>
      <c r="AI55" s="273"/>
      <c r="AJ55" s="273"/>
      <c r="AK55" s="273"/>
      <c r="AL55" s="273"/>
      <c r="AM55" s="273"/>
      <c r="AN55" s="272">
        <f>SUM(AG55,AT55)</f>
        <v>0</v>
      </c>
      <c r="AO55" s="273"/>
      <c r="AP55" s="273"/>
      <c r="AQ55" s="75" t="s">
        <v>75</v>
      </c>
      <c r="AR55" s="72"/>
      <c r="AS55" s="76">
        <v>0</v>
      </c>
      <c r="AT55" s="77">
        <f>ROUND(SUM(AV55:AW55),2)</f>
        <v>0</v>
      </c>
      <c r="AU55" s="78">
        <f>'24069 - Stavební úpravy p...'!P110</f>
        <v>0</v>
      </c>
      <c r="AV55" s="77">
        <f>'24069 - Stavební úpravy p...'!J31</f>
        <v>0</v>
      </c>
      <c r="AW55" s="77">
        <f>'24069 - Stavební úpravy p...'!J32</f>
        <v>0</v>
      </c>
      <c r="AX55" s="77">
        <f>'24069 - Stavební úpravy p...'!J33</f>
        <v>0</v>
      </c>
      <c r="AY55" s="77">
        <f>'24069 - Stavební úpravy p...'!J34</f>
        <v>0</v>
      </c>
      <c r="AZ55" s="77">
        <f>'24069 - Stavební úpravy p...'!F31</f>
        <v>0</v>
      </c>
      <c r="BA55" s="77">
        <f>'24069 - Stavební úpravy p...'!F32</f>
        <v>0</v>
      </c>
      <c r="BB55" s="77">
        <f>'24069 - Stavební úpravy p...'!F33</f>
        <v>0</v>
      </c>
      <c r="BC55" s="77">
        <f>'24069 - Stavební úpravy p...'!F34</f>
        <v>0</v>
      </c>
      <c r="BD55" s="79">
        <f>'24069 - Stavební úpravy p...'!F35</f>
        <v>0</v>
      </c>
      <c r="BT55" s="80" t="s">
        <v>76</v>
      </c>
      <c r="BU55" s="80" t="s">
        <v>77</v>
      </c>
      <c r="BV55" s="80" t="s">
        <v>72</v>
      </c>
      <c r="BW55" s="80" t="s">
        <v>5</v>
      </c>
      <c r="BX55" s="80" t="s">
        <v>73</v>
      </c>
      <c r="CL55" s="80" t="s">
        <v>19</v>
      </c>
    </row>
    <row r="56" spans="1:90" s="1" customFormat="1" ht="30" customHeight="1">
      <c r="B56" s="33"/>
      <c r="AR56" s="33"/>
    </row>
    <row r="57" spans="1:90" s="1" customFormat="1" ht="6.9" customHeight="1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3"/>
    </row>
  </sheetData>
  <sheetProtection algorithmName="SHA-512" hashValue="AixARGn79e03YUomHjPFONkIH+pDY1+POpS8xmBfLiYyVwQdXdqaExfoYwG3AqLm5tNc7BAZti/0L+ByP1WeCA==" saltValue="jzFUi8ga8p3Bw6w5KkRJYw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24069 - Stavební úpravy p...'!C2" display="/" xr:uid="{00000000-0004-0000-0000-000000000000}"/>
  </hyperlinks>
  <printOptions horizontalCentered="1"/>
  <pageMargins left="0.39370078740157483" right="0.39370078740157483" top="0.39370078740157483" bottom="0.39370078740157483" header="0" footer="0"/>
  <pageSetup paperSize="9" scale="63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56"/>
  <sheetViews>
    <sheetView showGridLines="0" tabSelected="1" workbookViewId="0">
      <selection activeCell="F12" sqref="F1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8.85546875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8" t="s">
        <v>5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4.9" customHeight="1">
      <c r="B4" s="21"/>
      <c r="D4" s="22" t="s">
        <v>79</v>
      </c>
      <c r="L4" s="21"/>
      <c r="M4" s="81" t="s">
        <v>10</v>
      </c>
      <c r="AT4" s="18" t="s">
        <v>4</v>
      </c>
    </row>
    <row r="5" spans="2:46" ht="6.9" customHeight="1">
      <c r="B5" s="21"/>
      <c r="L5" s="21"/>
    </row>
    <row r="6" spans="2:46" s="1" customFormat="1" ht="12" customHeight="1">
      <c r="B6" s="33"/>
      <c r="D6" s="28" t="s">
        <v>16</v>
      </c>
      <c r="L6" s="33"/>
    </row>
    <row r="7" spans="2:46" s="1" customFormat="1" ht="16.5" customHeight="1">
      <c r="B7" s="33"/>
      <c r="E7" s="277" t="s">
        <v>1795</v>
      </c>
      <c r="F7" s="304"/>
      <c r="G7" s="304"/>
      <c r="H7" s="304"/>
      <c r="L7" s="33"/>
    </row>
    <row r="8" spans="2:46" s="1" customFormat="1">
      <c r="B8" s="33"/>
      <c r="L8" s="33"/>
    </row>
    <row r="9" spans="2:46" s="1" customFormat="1" ht="12" customHeight="1">
      <c r="B9" s="33"/>
      <c r="D9" s="28" t="s">
        <v>18</v>
      </c>
      <c r="F9" s="26" t="s">
        <v>19</v>
      </c>
      <c r="I9" s="28" t="s">
        <v>20</v>
      </c>
      <c r="J9" s="26" t="s">
        <v>19</v>
      </c>
      <c r="L9" s="33"/>
    </row>
    <row r="10" spans="2:46" s="1" customFormat="1" ht="12" customHeight="1">
      <c r="B10" s="33"/>
      <c r="D10" s="28" t="s">
        <v>21</v>
      </c>
      <c r="F10" s="26" t="s">
        <v>22</v>
      </c>
      <c r="I10" s="28" t="s">
        <v>23</v>
      </c>
      <c r="J10" s="50" t="str">
        <f>'Rekapitulace stavby'!AN8</f>
        <v>8. 8. 2024</v>
      </c>
      <c r="L10" s="33"/>
    </row>
    <row r="11" spans="2:46" s="1" customFormat="1" ht="10.8" customHeight="1">
      <c r="B11" s="33"/>
      <c r="L11" s="33"/>
    </row>
    <row r="12" spans="2:46" s="1" customFormat="1" ht="12" customHeight="1">
      <c r="B12" s="33"/>
      <c r="D12" s="28" t="s">
        <v>25</v>
      </c>
      <c r="I12" s="28" t="s">
        <v>26</v>
      </c>
      <c r="J12" s="26" t="s">
        <v>19</v>
      </c>
      <c r="L12" s="33"/>
    </row>
    <row r="13" spans="2:46" s="1" customFormat="1" ht="18" customHeight="1">
      <c r="B13" s="33"/>
      <c r="E13" s="26" t="s">
        <v>1794</v>
      </c>
      <c r="I13" s="28" t="s">
        <v>27</v>
      </c>
      <c r="J13" s="26" t="s">
        <v>19</v>
      </c>
      <c r="L13" s="33"/>
    </row>
    <row r="14" spans="2:46" s="1" customFormat="1" ht="6.9" customHeight="1">
      <c r="B14" s="33"/>
      <c r="L14" s="33"/>
    </row>
    <row r="15" spans="2:46" s="1" customFormat="1" ht="12" customHeight="1">
      <c r="B15" s="33"/>
      <c r="D15" s="28" t="s">
        <v>28</v>
      </c>
      <c r="I15" s="28" t="s">
        <v>26</v>
      </c>
      <c r="J15" s="29" t="str">
        <f>'Rekapitulace stavby'!AN13</f>
        <v>Vyplň údaj</v>
      </c>
      <c r="L15" s="33"/>
    </row>
    <row r="16" spans="2:46" s="1" customFormat="1" ht="18" customHeight="1">
      <c r="B16" s="33"/>
      <c r="E16" s="305" t="str">
        <f>'Rekapitulace stavby'!E14</f>
        <v>Vyplň údaj</v>
      </c>
      <c r="F16" s="296"/>
      <c r="G16" s="296"/>
      <c r="H16" s="296"/>
      <c r="I16" s="28" t="s">
        <v>27</v>
      </c>
      <c r="J16" s="29" t="str">
        <f>'Rekapitulace stavby'!AN14</f>
        <v>Vyplň údaj</v>
      </c>
      <c r="L16" s="33"/>
    </row>
    <row r="17" spans="2:12" s="1" customFormat="1" ht="6.9" customHeight="1">
      <c r="B17" s="33"/>
      <c r="L17" s="33"/>
    </row>
    <row r="18" spans="2:12" s="1" customFormat="1" ht="12" customHeight="1">
      <c r="B18" s="33"/>
      <c r="D18" s="28" t="s">
        <v>30</v>
      </c>
      <c r="I18" s="28" t="s">
        <v>26</v>
      </c>
      <c r="J18" s="26" t="s">
        <v>19</v>
      </c>
      <c r="L18" s="33"/>
    </row>
    <row r="19" spans="2:12" s="1" customFormat="1" ht="18" customHeight="1">
      <c r="B19" s="33"/>
      <c r="E19" s="26" t="s">
        <v>31</v>
      </c>
      <c r="I19" s="28" t="s">
        <v>27</v>
      </c>
      <c r="J19" s="26" t="s">
        <v>19</v>
      </c>
      <c r="L19" s="33"/>
    </row>
    <row r="20" spans="2:12" s="1" customFormat="1" ht="6.9" customHeight="1">
      <c r="B20" s="33"/>
      <c r="L20" s="33"/>
    </row>
    <row r="21" spans="2:12" s="1" customFormat="1" ht="12" customHeight="1">
      <c r="B21" s="33"/>
      <c r="D21" s="28" t="s">
        <v>33</v>
      </c>
      <c r="I21" s="28" t="s">
        <v>26</v>
      </c>
      <c r="J21" s="26" t="s">
        <v>19</v>
      </c>
      <c r="L21" s="33"/>
    </row>
    <row r="22" spans="2:12" s="1" customFormat="1" ht="18" customHeight="1">
      <c r="B22" s="33"/>
      <c r="E22" s="26" t="s">
        <v>34</v>
      </c>
      <c r="I22" s="28" t="s">
        <v>27</v>
      </c>
      <c r="J22" s="26" t="s">
        <v>19</v>
      </c>
      <c r="L22" s="33"/>
    </row>
    <row r="23" spans="2:12" s="1" customFormat="1" ht="6.9" customHeight="1">
      <c r="B23" s="33"/>
      <c r="L23" s="33"/>
    </row>
    <row r="24" spans="2:12" s="1" customFormat="1" ht="12" customHeight="1">
      <c r="B24" s="33"/>
      <c r="D24" s="28" t="s">
        <v>35</v>
      </c>
      <c r="L24" s="33"/>
    </row>
    <row r="25" spans="2:12" s="7" customFormat="1" ht="71.25" customHeight="1">
      <c r="B25" s="82"/>
      <c r="E25" s="300" t="s">
        <v>36</v>
      </c>
      <c r="F25" s="300"/>
      <c r="G25" s="300"/>
      <c r="H25" s="300"/>
      <c r="L25" s="82"/>
    </row>
    <row r="26" spans="2:12" s="1" customFormat="1" ht="6.9" customHeight="1">
      <c r="B26" s="33"/>
      <c r="L26" s="33"/>
    </row>
    <row r="27" spans="2:12" s="1" customFormat="1" ht="6.9" customHeight="1">
      <c r="B27" s="33"/>
      <c r="D27" s="51"/>
      <c r="E27" s="51"/>
      <c r="F27" s="51"/>
      <c r="G27" s="51"/>
      <c r="H27" s="51"/>
      <c r="I27" s="51"/>
      <c r="J27" s="51"/>
      <c r="K27" s="51"/>
      <c r="L27" s="33"/>
    </row>
    <row r="28" spans="2:12" s="1" customFormat="1" ht="25.35" customHeight="1">
      <c r="B28" s="33"/>
      <c r="D28" s="83" t="s">
        <v>37</v>
      </c>
      <c r="J28" s="64">
        <f>ROUND(J110, 2)</f>
        <v>0</v>
      </c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14.4" customHeight="1">
      <c r="B30" s="33"/>
      <c r="F30" s="36" t="s">
        <v>39</v>
      </c>
      <c r="I30" s="36" t="s">
        <v>38</v>
      </c>
      <c r="J30" s="36" t="s">
        <v>40</v>
      </c>
      <c r="L30" s="33"/>
    </row>
    <row r="31" spans="2:12" s="1" customFormat="1" ht="14.4" customHeight="1">
      <c r="B31" s="33"/>
      <c r="D31" s="53" t="s">
        <v>41</v>
      </c>
      <c r="E31" s="28" t="s">
        <v>42</v>
      </c>
      <c r="F31" s="84">
        <f>ROUND((SUM(BE110:BE955)),  2)</f>
        <v>0</v>
      </c>
      <c r="I31" s="85">
        <v>0.21</v>
      </c>
      <c r="J31" s="84">
        <f>ROUND(((SUM(BE110:BE955))*I31),  2)</f>
        <v>0</v>
      </c>
      <c r="L31" s="33"/>
    </row>
    <row r="32" spans="2:12" s="1" customFormat="1" ht="14.4" customHeight="1">
      <c r="B32" s="33"/>
      <c r="E32" s="28" t="s">
        <v>43</v>
      </c>
      <c r="F32" s="84">
        <f>ROUND((SUM(BF110:BF955)),  2)</f>
        <v>0</v>
      </c>
      <c r="I32" s="85">
        <v>0.12</v>
      </c>
      <c r="J32" s="84">
        <f>ROUND(((SUM(BF110:BF955))*I32),  2)</f>
        <v>0</v>
      </c>
      <c r="L32" s="33"/>
    </row>
    <row r="33" spans="2:12" s="1" customFormat="1" ht="14.4" hidden="1" customHeight="1">
      <c r="B33" s="33"/>
      <c r="E33" s="28" t="s">
        <v>44</v>
      </c>
      <c r="F33" s="84">
        <f>ROUND((SUM(BG110:BG955)),  2)</f>
        <v>0</v>
      </c>
      <c r="I33" s="85">
        <v>0.21</v>
      </c>
      <c r="J33" s="84">
        <f>0</f>
        <v>0</v>
      </c>
      <c r="L33" s="33"/>
    </row>
    <row r="34" spans="2:12" s="1" customFormat="1" ht="14.4" hidden="1" customHeight="1">
      <c r="B34" s="33"/>
      <c r="E34" s="28" t="s">
        <v>45</v>
      </c>
      <c r="F34" s="84">
        <f>ROUND((SUM(BH110:BH955)),  2)</f>
        <v>0</v>
      </c>
      <c r="I34" s="85">
        <v>0.12</v>
      </c>
      <c r="J34" s="84">
        <f>0</f>
        <v>0</v>
      </c>
      <c r="L34" s="33"/>
    </row>
    <row r="35" spans="2:12" s="1" customFormat="1" ht="14.4" hidden="1" customHeight="1">
      <c r="B35" s="33"/>
      <c r="E35" s="28" t="s">
        <v>46</v>
      </c>
      <c r="F35" s="84">
        <f>ROUND((SUM(BI110:BI955)),  2)</f>
        <v>0</v>
      </c>
      <c r="I35" s="85">
        <v>0</v>
      </c>
      <c r="J35" s="84">
        <f>0</f>
        <v>0</v>
      </c>
      <c r="L35" s="33"/>
    </row>
    <row r="36" spans="2:12" s="1" customFormat="1" ht="6.9" customHeight="1">
      <c r="B36" s="33"/>
      <c r="L36" s="33"/>
    </row>
    <row r="37" spans="2:12" s="1" customFormat="1" ht="25.35" customHeight="1">
      <c r="B37" s="33"/>
      <c r="C37" s="86"/>
      <c r="D37" s="87" t="s">
        <v>47</v>
      </c>
      <c r="E37" s="55"/>
      <c r="F37" s="55"/>
      <c r="G37" s="88" t="s">
        <v>48</v>
      </c>
      <c r="H37" s="89" t="s">
        <v>49</v>
      </c>
      <c r="I37" s="55"/>
      <c r="J37" s="90">
        <f>SUM(J28:J35)</f>
        <v>0</v>
      </c>
      <c r="K37" s="91"/>
      <c r="L37" s="33"/>
    </row>
    <row r="38" spans="2:12" s="1" customFormat="1" ht="14.4" customHeight="1"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33"/>
    </row>
    <row r="42" spans="2:12" s="1" customFormat="1" ht="6.9" customHeight="1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33"/>
    </row>
    <row r="43" spans="2:12" s="1" customFormat="1" ht="24.9" customHeight="1">
      <c r="B43" s="33"/>
      <c r="C43" s="22" t="s">
        <v>80</v>
      </c>
      <c r="L43" s="33"/>
    </row>
    <row r="44" spans="2:12" s="1" customFormat="1" ht="6.9" customHeight="1">
      <c r="B44" s="33"/>
      <c r="L44" s="33"/>
    </row>
    <row r="45" spans="2:12" s="1" customFormat="1" ht="12" customHeight="1">
      <c r="B45" s="33"/>
      <c r="C45" s="28" t="s">
        <v>16</v>
      </c>
      <c r="L45" s="33"/>
    </row>
    <row r="46" spans="2:12" s="1" customFormat="1" ht="16.5" customHeight="1">
      <c r="B46" s="33"/>
      <c r="E46" s="277" t="str">
        <f>E7</f>
        <v>Stavební úpravy prostoru v 1.PP objektu VZ I</v>
      </c>
      <c r="F46" s="304"/>
      <c r="G46" s="304"/>
      <c r="H46" s="304"/>
      <c r="L46" s="33"/>
    </row>
    <row r="47" spans="2:12" s="1" customFormat="1" ht="6.9" customHeight="1">
      <c r="B47" s="33"/>
      <c r="L47" s="33"/>
    </row>
    <row r="48" spans="2:12" s="1" customFormat="1" ht="12" customHeight="1">
      <c r="B48" s="33"/>
      <c r="C48" s="28" t="s">
        <v>21</v>
      </c>
      <c r="F48" s="26" t="str">
        <f>F10</f>
        <v>Praha 1</v>
      </c>
      <c r="I48" s="28" t="s">
        <v>23</v>
      </c>
      <c r="J48" s="50" t="str">
        <f>IF(J10="","",J10)</f>
        <v>8. 8. 2024</v>
      </c>
      <c r="L48" s="33"/>
    </row>
    <row r="49" spans="2:47" s="1" customFormat="1" ht="6.9" customHeight="1">
      <c r="B49" s="33"/>
      <c r="L49" s="33"/>
    </row>
    <row r="50" spans="2:47" s="1" customFormat="1" ht="40.049999999999997" customHeight="1">
      <c r="B50" s="33"/>
      <c r="C50" s="28" t="s">
        <v>25</v>
      </c>
      <c r="F50" s="26" t="str">
        <f>E13</f>
        <v>Státní tiskárna cenin, s. p., Růžová 943/6, Nové Město, 110 00 Praha 1</v>
      </c>
      <c r="I50" s="28" t="s">
        <v>30</v>
      </c>
      <c r="J50" s="31" t="str">
        <f>E19</f>
        <v>Atelier A4 s.r.o., Ruská 971/92, Praha 10</v>
      </c>
      <c r="L50" s="33"/>
    </row>
    <row r="51" spans="2:47" s="1" customFormat="1" ht="25.65" customHeight="1">
      <c r="B51" s="33"/>
      <c r="C51" s="28" t="s">
        <v>28</v>
      </c>
      <c r="F51" s="26" t="str">
        <f>IF(E16="","",E16)</f>
        <v>Vyplň údaj</v>
      </c>
      <c r="I51" s="28" t="s">
        <v>33</v>
      </c>
      <c r="J51" s="31" t="str">
        <f>E22</f>
        <v xml:space="preserve">OTRUBA &amp; PARTNER, s.r.o. </v>
      </c>
      <c r="L51" s="33"/>
    </row>
    <row r="52" spans="2:47" s="1" customFormat="1" ht="10.35" customHeight="1">
      <c r="B52" s="33"/>
      <c r="L52" s="33"/>
    </row>
    <row r="53" spans="2:47" s="1" customFormat="1" ht="29.25" customHeight="1">
      <c r="B53" s="33"/>
      <c r="C53" s="92" t="s">
        <v>81</v>
      </c>
      <c r="D53" s="86"/>
      <c r="E53" s="86"/>
      <c r="F53" s="86"/>
      <c r="G53" s="86"/>
      <c r="H53" s="86"/>
      <c r="I53" s="86"/>
      <c r="J53" s="93" t="s">
        <v>82</v>
      </c>
      <c r="K53" s="86"/>
      <c r="L53" s="33"/>
    </row>
    <row r="54" spans="2:47" s="1" customFormat="1" ht="10.35" customHeight="1">
      <c r="B54" s="33"/>
      <c r="L54" s="33"/>
    </row>
    <row r="55" spans="2:47" s="1" customFormat="1" ht="22.8" customHeight="1">
      <c r="B55" s="33"/>
      <c r="C55" s="94" t="s">
        <v>69</v>
      </c>
      <c r="J55" s="64">
        <f>J110</f>
        <v>0</v>
      </c>
      <c r="L55" s="33"/>
      <c r="AU55" s="18" t="s">
        <v>83</v>
      </c>
    </row>
    <row r="56" spans="2:47" s="8" customFormat="1" ht="24.9" customHeight="1">
      <c r="B56" s="95"/>
      <c r="D56" s="96" t="s">
        <v>84</v>
      </c>
      <c r="E56" s="97"/>
      <c r="F56" s="97"/>
      <c r="G56" s="97"/>
      <c r="H56" s="97"/>
      <c r="I56" s="97"/>
      <c r="J56" s="98">
        <f>J111</f>
        <v>0</v>
      </c>
      <c r="L56" s="95"/>
    </row>
    <row r="57" spans="2:47" s="9" customFormat="1" ht="19.95" customHeight="1">
      <c r="B57" s="99"/>
      <c r="D57" s="100" t="s">
        <v>85</v>
      </c>
      <c r="E57" s="101"/>
      <c r="F57" s="101"/>
      <c r="G57" s="101"/>
      <c r="H57" s="101"/>
      <c r="I57" s="101"/>
      <c r="J57" s="102">
        <f>J112</f>
        <v>0</v>
      </c>
      <c r="L57" s="99"/>
    </row>
    <row r="58" spans="2:47" s="9" customFormat="1" ht="19.95" customHeight="1">
      <c r="B58" s="99"/>
      <c r="D58" s="100" t="s">
        <v>86</v>
      </c>
      <c r="E58" s="101"/>
      <c r="F58" s="101"/>
      <c r="G58" s="101"/>
      <c r="H58" s="101"/>
      <c r="I58" s="101"/>
      <c r="J58" s="102">
        <f>J125</f>
        <v>0</v>
      </c>
      <c r="L58" s="99"/>
    </row>
    <row r="59" spans="2:47" s="9" customFormat="1" ht="19.95" customHeight="1">
      <c r="B59" s="99"/>
      <c r="D59" s="100" t="s">
        <v>87</v>
      </c>
      <c r="E59" s="101"/>
      <c r="F59" s="101"/>
      <c r="G59" s="101"/>
      <c r="H59" s="101"/>
      <c r="I59" s="101"/>
      <c r="J59" s="102">
        <f>J140</f>
        <v>0</v>
      </c>
      <c r="L59" s="99"/>
    </row>
    <row r="60" spans="2:47" s="9" customFormat="1" ht="19.95" customHeight="1">
      <c r="B60" s="99"/>
      <c r="D60" s="100" t="s">
        <v>88</v>
      </c>
      <c r="E60" s="101"/>
      <c r="F60" s="101"/>
      <c r="G60" s="101"/>
      <c r="H60" s="101"/>
      <c r="I60" s="101"/>
      <c r="J60" s="102">
        <f>J172</f>
        <v>0</v>
      </c>
      <c r="L60" s="99"/>
    </row>
    <row r="61" spans="2:47" s="9" customFormat="1" ht="19.95" customHeight="1">
      <c r="B61" s="99"/>
      <c r="D61" s="100" t="s">
        <v>89</v>
      </c>
      <c r="E61" s="101"/>
      <c r="F61" s="101"/>
      <c r="G61" s="101"/>
      <c r="H61" s="101"/>
      <c r="I61" s="101"/>
      <c r="J61" s="102">
        <f>J219</f>
        <v>0</v>
      </c>
      <c r="L61" s="99"/>
    </row>
    <row r="62" spans="2:47" s="9" customFormat="1" ht="19.95" customHeight="1">
      <c r="B62" s="99"/>
      <c r="D62" s="100" t="s">
        <v>90</v>
      </c>
      <c r="E62" s="101"/>
      <c r="F62" s="101"/>
      <c r="G62" s="101"/>
      <c r="H62" s="101"/>
      <c r="I62" s="101"/>
      <c r="J62" s="102">
        <f>J225</f>
        <v>0</v>
      </c>
      <c r="L62" s="99"/>
    </row>
    <row r="63" spans="2:47" s="9" customFormat="1" ht="19.95" customHeight="1">
      <c r="B63" s="99"/>
      <c r="D63" s="100" t="s">
        <v>91</v>
      </c>
      <c r="E63" s="101"/>
      <c r="F63" s="101"/>
      <c r="G63" s="101"/>
      <c r="H63" s="101"/>
      <c r="I63" s="101"/>
      <c r="J63" s="102">
        <f>J226</f>
        <v>0</v>
      </c>
      <c r="L63" s="99"/>
    </row>
    <row r="64" spans="2:47" s="9" customFormat="1" ht="19.95" customHeight="1">
      <c r="B64" s="99"/>
      <c r="D64" s="100" t="s">
        <v>92</v>
      </c>
      <c r="E64" s="101"/>
      <c r="F64" s="101"/>
      <c r="G64" s="101"/>
      <c r="H64" s="101"/>
      <c r="I64" s="101"/>
      <c r="J64" s="102">
        <f>J255</f>
        <v>0</v>
      </c>
      <c r="L64" s="99"/>
    </row>
    <row r="65" spans="2:12" s="9" customFormat="1" ht="19.95" customHeight="1">
      <c r="B65" s="99"/>
      <c r="D65" s="100" t="s">
        <v>93</v>
      </c>
      <c r="E65" s="101"/>
      <c r="F65" s="101"/>
      <c r="G65" s="101"/>
      <c r="H65" s="101"/>
      <c r="I65" s="101"/>
      <c r="J65" s="102">
        <f>J296</f>
        <v>0</v>
      </c>
      <c r="L65" s="99"/>
    </row>
    <row r="66" spans="2:12" s="9" customFormat="1" ht="19.95" customHeight="1">
      <c r="B66" s="99"/>
      <c r="D66" s="100" t="s">
        <v>94</v>
      </c>
      <c r="E66" s="101"/>
      <c r="F66" s="101"/>
      <c r="G66" s="101"/>
      <c r="H66" s="101"/>
      <c r="I66" s="101"/>
      <c r="J66" s="102">
        <f>J363</f>
        <v>0</v>
      </c>
      <c r="L66" s="99"/>
    </row>
    <row r="67" spans="2:12" s="9" customFormat="1" ht="19.95" customHeight="1">
      <c r="B67" s="99"/>
      <c r="D67" s="100" t="s">
        <v>95</v>
      </c>
      <c r="E67" s="101"/>
      <c r="F67" s="101"/>
      <c r="G67" s="101"/>
      <c r="H67" s="101"/>
      <c r="I67" s="101"/>
      <c r="J67" s="102">
        <f>J378</f>
        <v>0</v>
      </c>
      <c r="L67" s="99"/>
    </row>
    <row r="68" spans="2:12" s="9" customFormat="1" ht="19.95" customHeight="1">
      <c r="B68" s="99"/>
      <c r="D68" s="100" t="s">
        <v>96</v>
      </c>
      <c r="E68" s="101"/>
      <c r="F68" s="101"/>
      <c r="G68" s="101"/>
      <c r="H68" s="101"/>
      <c r="I68" s="101"/>
      <c r="J68" s="102">
        <f>J389</f>
        <v>0</v>
      </c>
      <c r="L68" s="99"/>
    </row>
    <row r="69" spans="2:12" s="8" customFormat="1" ht="24.9" customHeight="1">
      <c r="B69" s="95"/>
      <c r="D69" s="96" t="s">
        <v>97</v>
      </c>
      <c r="E69" s="97"/>
      <c r="F69" s="97"/>
      <c r="G69" s="97"/>
      <c r="H69" s="97"/>
      <c r="I69" s="97"/>
      <c r="J69" s="98">
        <f>J392</f>
        <v>0</v>
      </c>
      <c r="L69" s="95"/>
    </row>
    <row r="70" spans="2:12" s="9" customFormat="1" ht="19.95" customHeight="1">
      <c r="B70" s="99"/>
      <c r="D70" s="100" t="s">
        <v>98</v>
      </c>
      <c r="E70" s="101"/>
      <c r="F70" s="101"/>
      <c r="G70" s="101"/>
      <c r="H70" s="101"/>
      <c r="I70" s="101"/>
      <c r="J70" s="102">
        <f>J393</f>
        <v>0</v>
      </c>
      <c r="L70" s="99"/>
    </row>
    <row r="71" spans="2:12" s="9" customFormat="1" ht="19.95" customHeight="1">
      <c r="B71" s="99"/>
      <c r="D71" s="100" t="s">
        <v>99</v>
      </c>
      <c r="E71" s="101"/>
      <c r="F71" s="101"/>
      <c r="G71" s="101"/>
      <c r="H71" s="101"/>
      <c r="I71" s="101"/>
      <c r="J71" s="102">
        <f>J414</f>
        <v>0</v>
      </c>
      <c r="L71" s="99"/>
    </row>
    <row r="72" spans="2:12" s="9" customFormat="1" ht="19.95" customHeight="1">
      <c r="B72" s="99"/>
      <c r="D72" s="100" t="s">
        <v>100</v>
      </c>
      <c r="E72" s="101"/>
      <c r="F72" s="101"/>
      <c r="G72" s="101"/>
      <c r="H72" s="101"/>
      <c r="I72" s="101"/>
      <c r="J72" s="102">
        <f>J429</f>
        <v>0</v>
      </c>
      <c r="L72" s="99"/>
    </row>
    <row r="73" spans="2:12" s="9" customFormat="1" ht="19.95" customHeight="1">
      <c r="B73" s="99"/>
      <c r="D73" s="100" t="s">
        <v>101</v>
      </c>
      <c r="E73" s="101"/>
      <c r="F73" s="101"/>
      <c r="G73" s="101"/>
      <c r="H73" s="101"/>
      <c r="I73" s="101"/>
      <c r="J73" s="102">
        <f>J446</f>
        <v>0</v>
      </c>
      <c r="L73" s="99"/>
    </row>
    <row r="74" spans="2:12" s="9" customFormat="1" ht="19.95" customHeight="1">
      <c r="B74" s="99"/>
      <c r="D74" s="100" t="s">
        <v>102</v>
      </c>
      <c r="E74" s="101"/>
      <c r="F74" s="101"/>
      <c r="G74" s="101"/>
      <c r="H74" s="101"/>
      <c r="I74" s="101"/>
      <c r="J74" s="102">
        <f>J474</f>
        <v>0</v>
      </c>
      <c r="L74" s="99"/>
    </row>
    <row r="75" spans="2:12" s="9" customFormat="1" ht="19.95" customHeight="1">
      <c r="B75" s="99"/>
      <c r="D75" s="100" t="s">
        <v>103</v>
      </c>
      <c r="E75" s="101"/>
      <c r="F75" s="101"/>
      <c r="G75" s="101"/>
      <c r="H75" s="101"/>
      <c r="I75" s="101"/>
      <c r="J75" s="102">
        <f>J487</f>
        <v>0</v>
      </c>
      <c r="L75" s="99"/>
    </row>
    <row r="76" spans="2:12" s="9" customFormat="1" ht="19.95" customHeight="1">
      <c r="B76" s="99"/>
      <c r="D76" s="100" t="s">
        <v>104</v>
      </c>
      <c r="E76" s="101"/>
      <c r="F76" s="101"/>
      <c r="G76" s="101"/>
      <c r="H76" s="101"/>
      <c r="I76" s="101"/>
      <c r="J76" s="102">
        <f>J489</f>
        <v>0</v>
      </c>
      <c r="L76" s="99"/>
    </row>
    <row r="77" spans="2:12" s="9" customFormat="1" ht="19.95" customHeight="1">
      <c r="B77" s="99"/>
      <c r="D77" s="100" t="s">
        <v>105</v>
      </c>
      <c r="E77" s="101"/>
      <c r="F77" s="101"/>
      <c r="G77" s="101"/>
      <c r="H77" s="101"/>
      <c r="I77" s="101"/>
      <c r="J77" s="102">
        <f>J507</f>
        <v>0</v>
      </c>
      <c r="L77" s="99"/>
    </row>
    <row r="78" spans="2:12" s="9" customFormat="1" ht="19.95" customHeight="1">
      <c r="B78" s="99"/>
      <c r="D78" s="100" t="s">
        <v>106</v>
      </c>
      <c r="E78" s="101"/>
      <c r="F78" s="101"/>
      <c r="G78" s="101"/>
      <c r="H78" s="101"/>
      <c r="I78" s="101"/>
      <c r="J78" s="102">
        <f>J541</f>
        <v>0</v>
      </c>
      <c r="L78" s="99"/>
    </row>
    <row r="79" spans="2:12" s="9" customFormat="1" ht="19.95" customHeight="1">
      <c r="B79" s="99"/>
      <c r="D79" s="100" t="s">
        <v>107</v>
      </c>
      <c r="E79" s="101"/>
      <c r="F79" s="101"/>
      <c r="G79" s="101"/>
      <c r="H79" s="101"/>
      <c r="I79" s="101"/>
      <c r="J79" s="102">
        <f>J636</f>
        <v>0</v>
      </c>
      <c r="L79" s="99"/>
    </row>
    <row r="80" spans="2:12" s="9" customFormat="1" ht="19.95" customHeight="1">
      <c r="B80" s="99"/>
      <c r="D80" s="100" t="s">
        <v>108</v>
      </c>
      <c r="E80" s="101"/>
      <c r="F80" s="101"/>
      <c r="G80" s="101"/>
      <c r="H80" s="101"/>
      <c r="I80" s="101"/>
      <c r="J80" s="102">
        <f>J701</f>
        <v>0</v>
      </c>
      <c r="L80" s="99"/>
    </row>
    <row r="81" spans="2:12" s="9" customFormat="1" ht="19.95" customHeight="1">
      <c r="B81" s="99"/>
      <c r="D81" s="100" t="s">
        <v>109</v>
      </c>
      <c r="E81" s="101"/>
      <c r="F81" s="101"/>
      <c r="G81" s="101"/>
      <c r="H81" s="101"/>
      <c r="I81" s="101"/>
      <c r="J81" s="102">
        <f>J722</f>
        <v>0</v>
      </c>
      <c r="L81" s="99"/>
    </row>
    <row r="82" spans="2:12" s="9" customFormat="1" ht="19.95" customHeight="1">
      <c r="B82" s="99"/>
      <c r="D82" s="100" t="s">
        <v>110</v>
      </c>
      <c r="E82" s="101"/>
      <c r="F82" s="101"/>
      <c r="G82" s="101"/>
      <c r="H82" s="101"/>
      <c r="I82" s="101"/>
      <c r="J82" s="102">
        <f>J759</f>
        <v>0</v>
      </c>
      <c r="L82" s="99"/>
    </row>
    <row r="83" spans="2:12" s="9" customFormat="1" ht="19.95" customHeight="1">
      <c r="B83" s="99"/>
      <c r="D83" s="100" t="s">
        <v>111</v>
      </c>
      <c r="E83" s="101"/>
      <c r="F83" s="101"/>
      <c r="G83" s="101"/>
      <c r="H83" s="101"/>
      <c r="I83" s="101"/>
      <c r="J83" s="102">
        <f>J798</f>
        <v>0</v>
      </c>
      <c r="L83" s="99"/>
    </row>
    <row r="84" spans="2:12" s="9" customFormat="1" ht="19.95" customHeight="1">
      <c r="B84" s="99"/>
      <c r="D84" s="100" t="s">
        <v>112</v>
      </c>
      <c r="E84" s="101"/>
      <c r="F84" s="101"/>
      <c r="G84" s="101"/>
      <c r="H84" s="101"/>
      <c r="I84" s="101"/>
      <c r="J84" s="102">
        <f>J823</f>
        <v>0</v>
      </c>
      <c r="L84" s="99"/>
    </row>
    <row r="85" spans="2:12" s="9" customFormat="1" ht="19.95" customHeight="1">
      <c r="B85" s="99"/>
      <c r="D85" s="100" t="s">
        <v>113</v>
      </c>
      <c r="E85" s="101"/>
      <c r="F85" s="101"/>
      <c r="G85" s="101"/>
      <c r="H85" s="101"/>
      <c r="I85" s="101"/>
      <c r="J85" s="102">
        <f>J880</f>
        <v>0</v>
      </c>
      <c r="L85" s="99"/>
    </row>
    <row r="86" spans="2:12" s="8" customFormat="1" ht="24.9" customHeight="1">
      <c r="B86" s="95"/>
      <c r="D86" s="96" t="s">
        <v>114</v>
      </c>
      <c r="E86" s="97"/>
      <c r="F86" s="97"/>
      <c r="G86" s="97"/>
      <c r="H86" s="97"/>
      <c r="I86" s="97"/>
      <c r="J86" s="98">
        <f>J906</f>
        <v>0</v>
      </c>
      <c r="L86" s="95"/>
    </row>
    <row r="87" spans="2:12" s="9" customFormat="1" ht="19.95" customHeight="1">
      <c r="B87" s="99"/>
      <c r="D87" s="100" t="s">
        <v>115</v>
      </c>
      <c r="E87" s="101"/>
      <c r="F87" s="101"/>
      <c r="G87" s="101"/>
      <c r="H87" s="101"/>
      <c r="I87" s="101"/>
      <c r="J87" s="102">
        <f>J907</f>
        <v>0</v>
      </c>
      <c r="L87" s="99"/>
    </row>
    <row r="88" spans="2:12" s="9" customFormat="1" ht="19.95" customHeight="1">
      <c r="B88" s="99"/>
      <c r="D88" s="100" t="s">
        <v>116</v>
      </c>
      <c r="E88" s="101"/>
      <c r="F88" s="101"/>
      <c r="G88" s="101"/>
      <c r="H88" s="101"/>
      <c r="I88" s="101"/>
      <c r="J88" s="102">
        <f>J916</f>
        <v>0</v>
      </c>
      <c r="L88" s="99"/>
    </row>
    <row r="89" spans="2:12" s="9" customFormat="1" ht="19.95" customHeight="1">
      <c r="B89" s="99"/>
      <c r="D89" s="100" t="s">
        <v>117</v>
      </c>
      <c r="E89" s="101"/>
      <c r="F89" s="101"/>
      <c r="G89" s="101"/>
      <c r="H89" s="101"/>
      <c r="I89" s="101"/>
      <c r="J89" s="102">
        <f>J930</f>
        <v>0</v>
      </c>
      <c r="L89" s="99"/>
    </row>
    <row r="90" spans="2:12" s="9" customFormat="1" ht="19.95" customHeight="1">
      <c r="B90" s="99"/>
      <c r="D90" s="100" t="s">
        <v>118</v>
      </c>
      <c r="E90" s="101"/>
      <c r="F90" s="101"/>
      <c r="G90" s="101"/>
      <c r="H90" s="101"/>
      <c r="I90" s="101"/>
      <c r="J90" s="102">
        <f>J939</f>
        <v>0</v>
      </c>
      <c r="L90" s="99"/>
    </row>
    <row r="91" spans="2:12" s="9" customFormat="1" ht="19.95" customHeight="1">
      <c r="B91" s="99"/>
      <c r="D91" s="100" t="s">
        <v>119</v>
      </c>
      <c r="E91" s="101"/>
      <c r="F91" s="101"/>
      <c r="G91" s="101"/>
      <c r="H91" s="101"/>
      <c r="I91" s="101"/>
      <c r="J91" s="102">
        <f>J944</f>
        <v>0</v>
      </c>
      <c r="L91" s="99"/>
    </row>
    <row r="92" spans="2:12" s="9" customFormat="1" ht="19.95" customHeight="1">
      <c r="B92" s="99"/>
      <c r="D92" s="100" t="s">
        <v>120</v>
      </c>
      <c r="E92" s="101"/>
      <c r="F92" s="101"/>
      <c r="G92" s="101"/>
      <c r="H92" s="101"/>
      <c r="I92" s="101"/>
      <c r="J92" s="102">
        <f>J949</f>
        <v>0</v>
      </c>
      <c r="L92" s="99"/>
    </row>
    <row r="93" spans="2:12" s="1" customFormat="1" ht="21.75" customHeight="1">
      <c r="B93" s="33"/>
      <c r="L93" s="33"/>
    </row>
    <row r="94" spans="2:12" s="1" customFormat="1" ht="6.9" customHeight="1"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33"/>
    </row>
    <row r="98" spans="2:63" s="1" customFormat="1" ht="6.9" customHeight="1"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33"/>
    </row>
    <row r="99" spans="2:63" s="1" customFormat="1" ht="24.9" customHeight="1">
      <c r="B99" s="33"/>
      <c r="C99" s="22" t="s">
        <v>121</v>
      </c>
      <c r="L99" s="33"/>
    </row>
    <row r="100" spans="2:63" s="1" customFormat="1" ht="6.9" customHeight="1">
      <c r="B100" s="33"/>
      <c r="L100" s="33"/>
    </row>
    <row r="101" spans="2:63" s="1" customFormat="1" ht="12" customHeight="1">
      <c r="B101" s="33"/>
      <c r="C101" s="28" t="s">
        <v>16</v>
      </c>
      <c r="L101" s="33"/>
    </row>
    <row r="102" spans="2:63" s="1" customFormat="1" ht="16.5" customHeight="1">
      <c r="B102" s="33"/>
      <c r="E102" s="277" t="str">
        <f>E7</f>
        <v>Stavební úpravy prostoru v 1.PP objektu VZ I</v>
      </c>
      <c r="F102" s="304"/>
      <c r="G102" s="304"/>
      <c r="H102" s="304"/>
      <c r="L102" s="33"/>
    </row>
    <row r="103" spans="2:63" s="1" customFormat="1" ht="6.9" customHeight="1">
      <c r="B103" s="33"/>
      <c r="L103" s="33"/>
    </row>
    <row r="104" spans="2:63" s="1" customFormat="1" ht="12" customHeight="1">
      <c r="B104" s="33"/>
      <c r="C104" s="28" t="s">
        <v>21</v>
      </c>
      <c r="F104" s="26" t="str">
        <f>F10</f>
        <v>Praha 1</v>
      </c>
      <c r="I104" s="28" t="s">
        <v>23</v>
      </c>
      <c r="J104" s="50" t="str">
        <f>IF(J10="","",J10)</f>
        <v>8. 8. 2024</v>
      </c>
      <c r="L104" s="33"/>
    </row>
    <row r="105" spans="2:63" s="1" customFormat="1" ht="6.9" customHeight="1">
      <c r="B105" s="33"/>
      <c r="L105" s="33"/>
    </row>
    <row r="106" spans="2:63" s="1" customFormat="1" ht="40.049999999999997" customHeight="1">
      <c r="B106" s="33"/>
      <c r="C106" s="28" t="s">
        <v>25</v>
      </c>
      <c r="F106" s="26" t="str">
        <f>E13</f>
        <v>Státní tiskárna cenin, s. p., Růžová 943/6, Nové Město, 110 00 Praha 1</v>
      </c>
      <c r="I106" s="28" t="s">
        <v>30</v>
      </c>
      <c r="J106" s="31" t="str">
        <f>E19</f>
        <v>Atelier A4 s.r.o., Ruská 971/92, Praha 10</v>
      </c>
      <c r="L106" s="33"/>
    </row>
    <row r="107" spans="2:63" s="1" customFormat="1" ht="25.65" customHeight="1">
      <c r="B107" s="33"/>
      <c r="C107" s="28" t="s">
        <v>28</v>
      </c>
      <c r="F107" s="26" t="str">
        <f>IF(E16="","",E16)</f>
        <v>Vyplň údaj</v>
      </c>
      <c r="I107" s="28" t="s">
        <v>33</v>
      </c>
      <c r="J107" s="31" t="str">
        <f>E22</f>
        <v xml:space="preserve">OTRUBA &amp; PARTNER, s.r.o. </v>
      </c>
      <c r="L107" s="33"/>
    </row>
    <row r="108" spans="2:63" s="1" customFormat="1" ht="10.35" customHeight="1">
      <c r="B108" s="33"/>
      <c r="L108" s="33"/>
    </row>
    <row r="109" spans="2:63" s="10" customFormat="1" ht="29.25" customHeight="1">
      <c r="B109" s="103"/>
      <c r="C109" s="104" t="s">
        <v>122</v>
      </c>
      <c r="D109" s="105" t="s">
        <v>56</v>
      </c>
      <c r="E109" s="105" t="s">
        <v>52</v>
      </c>
      <c r="F109" s="105" t="s">
        <v>53</v>
      </c>
      <c r="G109" s="105" t="s">
        <v>123</v>
      </c>
      <c r="H109" s="105" t="s">
        <v>124</v>
      </c>
      <c r="I109" s="105" t="s">
        <v>125</v>
      </c>
      <c r="J109" s="105" t="s">
        <v>82</v>
      </c>
      <c r="K109" s="106" t="s">
        <v>126</v>
      </c>
      <c r="L109" s="103"/>
      <c r="M109" s="57" t="s">
        <v>19</v>
      </c>
      <c r="N109" s="58" t="s">
        <v>41</v>
      </c>
      <c r="O109" s="58" t="s">
        <v>127</v>
      </c>
      <c r="P109" s="58" t="s">
        <v>128</v>
      </c>
      <c r="Q109" s="58" t="s">
        <v>129</v>
      </c>
      <c r="R109" s="58" t="s">
        <v>130</v>
      </c>
      <c r="S109" s="58" t="s">
        <v>131</v>
      </c>
      <c r="T109" s="59" t="s">
        <v>132</v>
      </c>
    </row>
    <row r="110" spans="2:63" s="1" customFormat="1" ht="22.8" customHeight="1">
      <c r="B110" s="33"/>
      <c r="C110" s="62" t="s">
        <v>133</v>
      </c>
      <c r="J110" s="107">
        <f>BK110</f>
        <v>0</v>
      </c>
      <c r="L110" s="33"/>
      <c r="M110" s="60"/>
      <c r="N110" s="51"/>
      <c r="O110" s="51"/>
      <c r="P110" s="108">
        <f>P111+P392+P906</f>
        <v>0</v>
      </c>
      <c r="Q110" s="51"/>
      <c r="R110" s="108">
        <f>R111+R392+R906</f>
        <v>27.420357760000002</v>
      </c>
      <c r="S110" s="51"/>
      <c r="T110" s="109">
        <f>T111+T392+T906</f>
        <v>18.239845009999996</v>
      </c>
      <c r="AT110" s="18" t="s">
        <v>70</v>
      </c>
      <c r="AU110" s="18" t="s">
        <v>83</v>
      </c>
      <c r="BK110" s="110">
        <f>BK111+BK392+BK906</f>
        <v>0</v>
      </c>
    </row>
    <row r="111" spans="2:63" s="11" customFormat="1" ht="25.95" customHeight="1">
      <c r="B111" s="111"/>
      <c r="D111" s="112" t="s">
        <v>70</v>
      </c>
      <c r="E111" s="113" t="s">
        <v>134</v>
      </c>
      <c r="F111" s="113" t="s">
        <v>135</v>
      </c>
      <c r="I111" s="114"/>
      <c r="J111" s="115">
        <f>BK111</f>
        <v>0</v>
      </c>
      <c r="L111" s="111"/>
      <c r="M111" s="116"/>
      <c r="P111" s="117">
        <f>P112+P125+P140+P172+P219+P225+P226+P255+P296+P363+P378+P389</f>
        <v>0</v>
      </c>
      <c r="R111" s="117">
        <f>R112+R125+R140+R172+R219+R225+R226+R255+R296+R363+R378+R389</f>
        <v>18.730569070000001</v>
      </c>
      <c r="T111" s="118">
        <f>T112+T125+T140+T172+T219+T225+T226+T255+T296+T363+T378+T389</f>
        <v>17.220273999999996</v>
      </c>
      <c r="AR111" s="112" t="s">
        <v>76</v>
      </c>
      <c r="AT111" s="119" t="s">
        <v>70</v>
      </c>
      <c r="AU111" s="119" t="s">
        <v>71</v>
      </c>
      <c r="AY111" s="112" t="s">
        <v>136</v>
      </c>
      <c r="BK111" s="120">
        <f>BK112+BK125+BK140+BK172+BK219+BK225+BK226+BK255+BK296+BK363+BK378+BK389</f>
        <v>0</v>
      </c>
    </row>
    <row r="112" spans="2:63" s="11" customFormat="1" ht="22.8" customHeight="1">
      <c r="B112" s="111"/>
      <c r="D112" s="112" t="s">
        <v>70</v>
      </c>
      <c r="E112" s="121" t="s">
        <v>76</v>
      </c>
      <c r="F112" s="121" t="s">
        <v>137</v>
      </c>
      <c r="I112" s="114"/>
      <c r="J112" s="122">
        <f>BK112</f>
        <v>0</v>
      </c>
      <c r="L112" s="111"/>
      <c r="M112" s="116"/>
      <c r="P112" s="117">
        <f>SUM(P113:P124)</f>
        <v>0</v>
      </c>
      <c r="R112" s="117">
        <f>SUM(R113:R124)</f>
        <v>0</v>
      </c>
      <c r="T112" s="118">
        <f>SUM(T113:T124)</f>
        <v>0</v>
      </c>
      <c r="AR112" s="112" t="s">
        <v>76</v>
      </c>
      <c r="AT112" s="119" t="s">
        <v>70</v>
      </c>
      <c r="AU112" s="119" t="s">
        <v>76</v>
      </c>
      <c r="AY112" s="112" t="s">
        <v>136</v>
      </c>
      <c r="BK112" s="120">
        <f>SUM(BK113:BK124)</f>
        <v>0</v>
      </c>
    </row>
    <row r="113" spans="2:65" s="1" customFormat="1" ht="55.5" customHeight="1">
      <c r="B113" s="33"/>
      <c r="C113" s="123" t="s">
        <v>76</v>
      </c>
      <c r="D113" s="123" t="s">
        <v>138</v>
      </c>
      <c r="E113" s="124" t="s">
        <v>139</v>
      </c>
      <c r="F113" s="125" t="s">
        <v>140</v>
      </c>
      <c r="G113" s="126" t="s">
        <v>141</v>
      </c>
      <c r="H113" s="127">
        <v>1.0089999999999999</v>
      </c>
      <c r="I113" s="128"/>
      <c r="J113" s="129">
        <f>ROUND(I113*H113,2)</f>
        <v>0</v>
      </c>
      <c r="K113" s="125" t="s">
        <v>142</v>
      </c>
      <c r="L113" s="33"/>
      <c r="M113" s="130" t="s">
        <v>19</v>
      </c>
      <c r="N113" s="131" t="s">
        <v>42</v>
      </c>
      <c r="P113" s="132">
        <f>O113*H113</f>
        <v>0</v>
      </c>
      <c r="Q113" s="132">
        <v>0</v>
      </c>
      <c r="R113" s="132">
        <f>Q113*H113</f>
        <v>0</v>
      </c>
      <c r="S113" s="132">
        <v>0</v>
      </c>
      <c r="T113" s="133">
        <f>S113*H113</f>
        <v>0</v>
      </c>
      <c r="AR113" s="134" t="s">
        <v>143</v>
      </c>
      <c r="AT113" s="134" t="s">
        <v>138</v>
      </c>
      <c r="AU113" s="134" t="s">
        <v>78</v>
      </c>
      <c r="AY113" s="18" t="s">
        <v>136</v>
      </c>
      <c r="BE113" s="135">
        <f>IF(N113="základní",J113,0)</f>
        <v>0</v>
      </c>
      <c r="BF113" s="135">
        <f>IF(N113="snížená",J113,0)</f>
        <v>0</v>
      </c>
      <c r="BG113" s="135">
        <f>IF(N113="zákl. přenesená",J113,0)</f>
        <v>0</v>
      </c>
      <c r="BH113" s="135">
        <f>IF(N113="sníž. přenesená",J113,0)</f>
        <v>0</v>
      </c>
      <c r="BI113" s="135">
        <f>IF(N113="nulová",J113,0)</f>
        <v>0</v>
      </c>
      <c r="BJ113" s="18" t="s">
        <v>76</v>
      </c>
      <c r="BK113" s="135">
        <f>ROUND(I113*H113,2)</f>
        <v>0</v>
      </c>
      <c r="BL113" s="18" t="s">
        <v>143</v>
      </c>
      <c r="BM113" s="134" t="s">
        <v>144</v>
      </c>
    </row>
    <row r="114" spans="2:65" s="1" customFormat="1">
      <c r="B114" s="33"/>
      <c r="D114" s="136" t="s">
        <v>145</v>
      </c>
      <c r="F114" s="137" t="s">
        <v>146</v>
      </c>
      <c r="I114" s="138"/>
      <c r="L114" s="33"/>
      <c r="M114" s="139"/>
      <c r="T114" s="54"/>
      <c r="AT114" s="18" t="s">
        <v>145</v>
      </c>
      <c r="AU114" s="18" t="s">
        <v>78</v>
      </c>
    </row>
    <row r="115" spans="2:65" s="12" customFormat="1">
      <c r="B115" s="140"/>
      <c r="D115" s="141" t="s">
        <v>147</v>
      </c>
      <c r="E115" s="142" t="s">
        <v>19</v>
      </c>
      <c r="F115" s="143" t="s">
        <v>148</v>
      </c>
      <c r="H115" s="142" t="s">
        <v>19</v>
      </c>
      <c r="I115" s="144"/>
      <c r="L115" s="140"/>
      <c r="M115" s="145"/>
      <c r="T115" s="146"/>
      <c r="AT115" s="142" t="s">
        <v>147</v>
      </c>
      <c r="AU115" s="142" t="s">
        <v>78</v>
      </c>
      <c r="AV115" s="12" t="s">
        <v>76</v>
      </c>
      <c r="AW115" s="12" t="s">
        <v>32</v>
      </c>
      <c r="AX115" s="12" t="s">
        <v>71</v>
      </c>
      <c r="AY115" s="142" t="s">
        <v>136</v>
      </c>
    </row>
    <row r="116" spans="2:65" s="13" customFormat="1">
      <c r="B116" s="147"/>
      <c r="D116" s="141" t="s">
        <v>147</v>
      </c>
      <c r="E116" s="148" t="s">
        <v>19</v>
      </c>
      <c r="F116" s="149" t="s">
        <v>149</v>
      </c>
      <c r="H116" s="150">
        <v>1.0089999999999999</v>
      </c>
      <c r="I116" s="151"/>
      <c r="L116" s="147"/>
      <c r="M116" s="152"/>
      <c r="T116" s="153"/>
      <c r="AT116" s="148" t="s">
        <v>147</v>
      </c>
      <c r="AU116" s="148" t="s">
        <v>78</v>
      </c>
      <c r="AV116" s="13" t="s">
        <v>78</v>
      </c>
      <c r="AW116" s="13" t="s">
        <v>32</v>
      </c>
      <c r="AX116" s="13" t="s">
        <v>76</v>
      </c>
      <c r="AY116" s="148" t="s">
        <v>136</v>
      </c>
    </row>
    <row r="117" spans="2:65" s="1" customFormat="1" ht="37.799999999999997" customHeight="1">
      <c r="B117" s="33"/>
      <c r="C117" s="123" t="s">
        <v>78</v>
      </c>
      <c r="D117" s="123" t="s">
        <v>138</v>
      </c>
      <c r="E117" s="124" t="s">
        <v>150</v>
      </c>
      <c r="F117" s="125" t="s">
        <v>151</v>
      </c>
      <c r="G117" s="126" t="s">
        <v>141</v>
      </c>
      <c r="H117" s="127">
        <v>1.0089999999999999</v>
      </c>
      <c r="I117" s="128"/>
      <c r="J117" s="129">
        <f>ROUND(I117*H117,2)</f>
        <v>0</v>
      </c>
      <c r="K117" s="125" t="s">
        <v>142</v>
      </c>
      <c r="L117" s="33"/>
      <c r="M117" s="130" t="s">
        <v>19</v>
      </c>
      <c r="N117" s="131" t="s">
        <v>42</v>
      </c>
      <c r="P117" s="132">
        <f>O117*H117</f>
        <v>0</v>
      </c>
      <c r="Q117" s="132">
        <v>0</v>
      </c>
      <c r="R117" s="132">
        <f>Q117*H117</f>
        <v>0</v>
      </c>
      <c r="S117" s="132">
        <v>0</v>
      </c>
      <c r="T117" s="133">
        <f>S117*H117</f>
        <v>0</v>
      </c>
      <c r="AR117" s="134" t="s">
        <v>143</v>
      </c>
      <c r="AT117" s="134" t="s">
        <v>138</v>
      </c>
      <c r="AU117" s="134" t="s">
        <v>78</v>
      </c>
      <c r="AY117" s="18" t="s">
        <v>136</v>
      </c>
      <c r="BE117" s="135">
        <f>IF(N117="základní",J117,0)</f>
        <v>0</v>
      </c>
      <c r="BF117" s="135">
        <f>IF(N117="snížená",J117,0)</f>
        <v>0</v>
      </c>
      <c r="BG117" s="135">
        <f>IF(N117="zákl. přenesená",J117,0)</f>
        <v>0</v>
      </c>
      <c r="BH117" s="135">
        <f>IF(N117="sníž. přenesená",J117,0)</f>
        <v>0</v>
      </c>
      <c r="BI117" s="135">
        <f>IF(N117="nulová",J117,0)</f>
        <v>0</v>
      </c>
      <c r="BJ117" s="18" t="s">
        <v>76</v>
      </c>
      <c r="BK117" s="135">
        <f>ROUND(I117*H117,2)</f>
        <v>0</v>
      </c>
      <c r="BL117" s="18" t="s">
        <v>143</v>
      </c>
      <c r="BM117" s="134" t="s">
        <v>152</v>
      </c>
    </row>
    <row r="118" spans="2:65" s="1" customFormat="1">
      <c r="B118" s="33"/>
      <c r="D118" s="136" t="s">
        <v>145</v>
      </c>
      <c r="F118" s="137" t="s">
        <v>153</v>
      </c>
      <c r="I118" s="138"/>
      <c r="L118" s="33"/>
      <c r="M118" s="139"/>
      <c r="T118" s="54"/>
      <c r="AT118" s="18" t="s">
        <v>145</v>
      </c>
      <c r="AU118" s="18" t="s">
        <v>78</v>
      </c>
    </row>
    <row r="119" spans="2:65" s="12" customFormat="1">
      <c r="B119" s="140"/>
      <c r="D119" s="141" t="s">
        <v>147</v>
      </c>
      <c r="E119" s="142" t="s">
        <v>19</v>
      </c>
      <c r="F119" s="143" t="s">
        <v>154</v>
      </c>
      <c r="H119" s="142" t="s">
        <v>19</v>
      </c>
      <c r="I119" s="144"/>
      <c r="L119" s="140"/>
      <c r="M119" s="145"/>
      <c r="T119" s="146"/>
      <c r="AT119" s="142" t="s">
        <v>147</v>
      </c>
      <c r="AU119" s="142" t="s">
        <v>78</v>
      </c>
      <c r="AV119" s="12" t="s">
        <v>76</v>
      </c>
      <c r="AW119" s="12" t="s">
        <v>32</v>
      </c>
      <c r="AX119" s="12" t="s">
        <v>71</v>
      </c>
      <c r="AY119" s="142" t="s">
        <v>136</v>
      </c>
    </row>
    <row r="120" spans="2:65" s="13" customFormat="1">
      <c r="B120" s="147"/>
      <c r="D120" s="141" t="s">
        <v>147</v>
      </c>
      <c r="E120" s="148" t="s">
        <v>19</v>
      </c>
      <c r="F120" s="149" t="s">
        <v>149</v>
      </c>
      <c r="H120" s="150">
        <v>1.0089999999999999</v>
      </c>
      <c r="I120" s="151"/>
      <c r="L120" s="147"/>
      <c r="M120" s="152"/>
      <c r="T120" s="153"/>
      <c r="AT120" s="148" t="s">
        <v>147</v>
      </c>
      <c r="AU120" s="148" t="s">
        <v>78</v>
      </c>
      <c r="AV120" s="13" t="s">
        <v>78</v>
      </c>
      <c r="AW120" s="13" t="s">
        <v>32</v>
      </c>
      <c r="AX120" s="13" t="s">
        <v>76</v>
      </c>
      <c r="AY120" s="148" t="s">
        <v>136</v>
      </c>
    </row>
    <row r="121" spans="2:65" s="1" customFormat="1" ht="44.25" customHeight="1">
      <c r="B121" s="33"/>
      <c r="C121" s="123" t="s">
        <v>155</v>
      </c>
      <c r="D121" s="123" t="s">
        <v>138</v>
      </c>
      <c r="E121" s="124" t="s">
        <v>156</v>
      </c>
      <c r="F121" s="125" t="s">
        <v>157</v>
      </c>
      <c r="G121" s="126" t="s">
        <v>141</v>
      </c>
      <c r="H121" s="127">
        <v>1.0089999999999999</v>
      </c>
      <c r="I121" s="128"/>
      <c r="J121" s="129">
        <f>ROUND(I121*H121,2)</f>
        <v>0</v>
      </c>
      <c r="K121" s="125" t="s">
        <v>142</v>
      </c>
      <c r="L121" s="33"/>
      <c r="M121" s="130" t="s">
        <v>19</v>
      </c>
      <c r="N121" s="131" t="s">
        <v>42</v>
      </c>
      <c r="P121" s="132">
        <f>O121*H121</f>
        <v>0</v>
      </c>
      <c r="Q121" s="132">
        <v>0</v>
      </c>
      <c r="R121" s="132">
        <f>Q121*H121</f>
        <v>0</v>
      </c>
      <c r="S121" s="132">
        <v>0</v>
      </c>
      <c r="T121" s="133">
        <f>S121*H121</f>
        <v>0</v>
      </c>
      <c r="AR121" s="134" t="s">
        <v>143</v>
      </c>
      <c r="AT121" s="134" t="s">
        <v>138</v>
      </c>
      <c r="AU121" s="134" t="s">
        <v>78</v>
      </c>
      <c r="AY121" s="18" t="s">
        <v>136</v>
      </c>
      <c r="BE121" s="135">
        <f>IF(N121="základní",J121,0)</f>
        <v>0</v>
      </c>
      <c r="BF121" s="135">
        <f>IF(N121="snížená",J121,0)</f>
        <v>0</v>
      </c>
      <c r="BG121" s="135">
        <f>IF(N121="zákl. přenesená",J121,0)</f>
        <v>0</v>
      </c>
      <c r="BH121" s="135">
        <f>IF(N121="sníž. přenesená",J121,0)</f>
        <v>0</v>
      </c>
      <c r="BI121" s="135">
        <f>IF(N121="nulová",J121,0)</f>
        <v>0</v>
      </c>
      <c r="BJ121" s="18" t="s">
        <v>76</v>
      </c>
      <c r="BK121" s="135">
        <f>ROUND(I121*H121,2)</f>
        <v>0</v>
      </c>
      <c r="BL121" s="18" t="s">
        <v>143</v>
      </c>
      <c r="BM121" s="134" t="s">
        <v>158</v>
      </c>
    </row>
    <row r="122" spans="2:65" s="1" customFormat="1">
      <c r="B122" s="33"/>
      <c r="D122" s="136" t="s">
        <v>145</v>
      </c>
      <c r="F122" s="137" t="s">
        <v>159</v>
      </c>
      <c r="I122" s="138"/>
      <c r="L122" s="33"/>
      <c r="M122" s="139"/>
      <c r="T122" s="54"/>
      <c r="AT122" s="18" t="s">
        <v>145</v>
      </c>
      <c r="AU122" s="18" t="s">
        <v>78</v>
      </c>
    </row>
    <row r="123" spans="2:65" s="12" customFormat="1">
      <c r="B123" s="140"/>
      <c r="D123" s="141" t="s">
        <v>147</v>
      </c>
      <c r="E123" s="142" t="s">
        <v>19</v>
      </c>
      <c r="F123" s="143" t="s">
        <v>160</v>
      </c>
      <c r="H123" s="142" t="s">
        <v>19</v>
      </c>
      <c r="I123" s="144"/>
      <c r="L123" s="140"/>
      <c r="M123" s="145"/>
      <c r="T123" s="146"/>
      <c r="AT123" s="142" t="s">
        <v>147</v>
      </c>
      <c r="AU123" s="142" t="s">
        <v>78</v>
      </c>
      <c r="AV123" s="12" t="s">
        <v>76</v>
      </c>
      <c r="AW123" s="12" t="s">
        <v>32</v>
      </c>
      <c r="AX123" s="12" t="s">
        <v>71</v>
      </c>
      <c r="AY123" s="142" t="s">
        <v>136</v>
      </c>
    </row>
    <row r="124" spans="2:65" s="13" customFormat="1">
      <c r="B124" s="147"/>
      <c r="D124" s="141" t="s">
        <v>147</v>
      </c>
      <c r="E124" s="148" t="s">
        <v>19</v>
      </c>
      <c r="F124" s="149" t="s">
        <v>161</v>
      </c>
      <c r="H124" s="150">
        <v>1.0089999999999999</v>
      </c>
      <c r="I124" s="151"/>
      <c r="L124" s="147"/>
      <c r="M124" s="152"/>
      <c r="T124" s="153"/>
      <c r="AT124" s="148" t="s">
        <v>147</v>
      </c>
      <c r="AU124" s="148" t="s">
        <v>78</v>
      </c>
      <c r="AV124" s="13" t="s">
        <v>78</v>
      </c>
      <c r="AW124" s="13" t="s">
        <v>32</v>
      </c>
      <c r="AX124" s="13" t="s">
        <v>76</v>
      </c>
      <c r="AY124" s="148" t="s">
        <v>136</v>
      </c>
    </row>
    <row r="125" spans="2:65" s="11" customFormat="1" ht="22.8" customHeight="1">
      <c r="B125" s="111"/>
      <c r="D125" s="112" t="s">
        <v>70</v>
      </c>
      <c r="E125" s="121" t="s">
        <v>155</v>
      </c>
      <c r="F125" s="121" t="s">
        <v>162</v>
      </c>
      <c r="I125" s="114"/>
      <c r="J125" s="122">
        <f>BK125</f>
        <v>0</v>
      </c>
      <c r="L125" s="111"/>
      <c r="M125" s="116"/>
      <c r="P125" s="117">
        <f>SUM(P126:P139)</f>
        <v>0</v>
      </c>
      <c r="R125" s="117">
        <f>SUM(R126:R139)</f>
        <v>2.7988746000000004</v>
      </c>
      <c r="T125" s="118">
        <f>SUM(T126:T139)</f>
        <v>0</v>
      </c>
      <c r="AR125" s="112" t="s">
        <v>76</v>
      </c>
      <c r="AT125" s="119" t="s">
        <v>70</v>
      </c>
      <c r="AU125" s="119" t="s">
        <v>76</v>
      </c>
      <c r="AY125" s="112" t="s">
        <v>136</v>
      </c>
      <c r="BK125" s="120">
        <f>SUM(BK126:BK139)</f>
        <v>0</v>
      </c>
    </row>
    <row r="126" spans="2:65" s="1" customFormat="1" ht="37.799999999999997" customHeight="1">
      <c r="B126" s="33"/>
      <c r="C126" s="123" t="s">
        <v>143</v>
      </c>
      <c r="D126" s="123" t="s">
        <v>138</v>
      </c>
      <c r="E126" s="124" t="s">
        <v>163</v>
      </c>
      <c r="F126" s="125" t="s">
        <v>164</v>
      </c>
      <c r="G126" s="126" t="s">
        <v>141</v>
      </c>
      <c r="H126" s="127">
        <v>1.35</v>
      </c>
      <c r="I126" s="128"/>
      <c r="J126" s="129">
        <f>ROUND(I126*H126,2)</f>
        <v>0</v>
      </c>
      <c r="K126" s="125" t="s">
        <v>142</v>
      </c>
      <c r="L126" s="33"/>
      <c r="M126" s="130" t="s">
        <v>19</v>
      </c>
      <c r="N126" s="131" t="s">
        <v>42</v>
      </c>
      <c r="P126" s="132">
        <f>O126*H126</f>
        <v>0</v>
      </c>
      <c r="Q126" s="132">
        <v>1.8774999999999999</v>
      </c>
      <c r="R126" s="132">
        <f>Q126*H126</f>
        <v>2.5346250000000001</v>
      </c>
      <c r="S126" s="132">
        <v>0</v>
      </c>
      <c r="T126" s="133">
        <f>S126*H126</f>
        <v>0</v>
      </c>
      <c r="AR126" s="134" t="s">
        <v>143</v>
      </c>
      <c r="AT126" s="134" t="s">
        <v>138</v>
      </c>
      <c r="AU126" s="134" t="s">
        <v>78</v>
      </c>
      <c r="AY126" s="18" t="s">
        <v>136</v>
      </c>
      <c r="BE126" s="135">
        <f>IF(N126="základní",J126,0)</f>
        <v>0</v>
      </c>
      <c r="BF126" s="135">
        <f>IF(N126="snížená",J126,0)</f>
        <v>0</v>
      </c>
      <c r="BG126" s="135">
        <f>IF(N126="zákl. přenesená",J126,0)</f>
        <v>0</v>
      </c>
      <c r="BH126" s="135">
        <f>IF(N126="sníž. přenesená",J126,0)</f>
        <v>0</v>
      </c>
      <c r="BI126" s="135">
        <f>IF(N126="nulová",J126,0)</f>
        <v>0</v>
      </c>
      <c r="BJ126" s="18" t="s">
        <v>76</v>
      </c>
      <c r="BK126" s="135">
        <f>ROUND(I126*H126,2)</f>
        <v>0</v>
      </c>
      <c r="BL126" s="18" t="s">
        <v>143</v>
      </c>
      <c r="BM126" s="134" t="s">
        <v>165</v>
      </c>
    </row>
    <row r="127" spans="2:65" s="1" customFormat="1">
      <c r="B127" s="33"/>
      <c r="D127" s="136" t="s">
        <v>145</v>
      </c>
      <c r="F127" s="137" t="s">
        <v>166</v>
      </c>
      <c r="I127" s="138"/>
      <c r="L127" s="33"/>
      <c r="M127" s="139"/>
      <c r="T127" s="54"/>
      <c r="AT127" s="18" t="s">
        <v>145</v>
      </c>
      <c r="AU127" s="18" t="s">
        <v>78</v>
      </c>
    </row>
    <row r="128" spans="2:65" s="12" customFormat="1">
      <c r="B128" s="140"/>
      <c r="D128" s="141" t="s">
        <v>147</v>
      </c>
      <c r="E128" s="142" t="s">
        <v>19</v>
      </c>
      <c r="F128" s="143" t="s">
        <v>167</v>
      </c>
      <c r="H128" s="142" t="s">
        <v>19</v>
      </c>
      <c r="I128" s="144"/>
      <c r="L128" s="140"/>
      <c r="M128" s="145"/>
      <c r="T128" s="146"/>
      <c r="AT128" s="142" t="s">
        <v>147</v>
      </c>
      <c r="AU128" s="142" t="s">
        <v>78</v>
      </c>
      <c r="AV128" s="12" t="s">
        <v>76</v>
      </c>
      <c r="AW128" s="12" t="s">
        <v>32</v>
      </c>
      <c r="AX128" s="12" t="s">
        <v>71</v>
      </c>
      <c r="AY128" s="142" t="s">
        <v>136</v>
      </c>
    </row>
    <row r="129" spans="2:65" s="13" customFormat="1">
      <c r="B129" s="147"/>
      <c r="D129" s="141" t="s">
        <v>147</v>
      </c>
      <c r="E129" s="148" t="s">
        <v>19</v>
      </c>
      <c r="F129" s="149" t="s">
        <v>168</v>
      </c>
      <c r="H129" s="150">
        <v>1.35</v>
      </c>
      <c r="I129" s="151"/>
      <c r="L129" s="147"/>
      <c r="M129" s="152"/>
      <c r="T129" s="153"/>
      <c r="AT129" s="148" t="s">
        <v>147</v>
      </c>
      <c r="AU129" s="148" t="s">
        <v>78</v>
      </c>
      <c r="AV129" s="13" t="s">
        <v>78</v>
      </c>
      <c r="AW129" s="13" t="s">
        <v>32</v>
      </c>
      <c r="AX129" s="13" t="s">
        <v>76</v>
      </c>
      <c r="AY129" s="148" t="s">
        <v>136</v>
      </c>
    </row>
    <row r="130" spans="2:65" s="1" customFormat="1" ht="24.15" customHeight="1">
      <c r="B130" s="33"/>
      <c r="C130" s="123" t="s">
        <v>169</v>
      </c>
      <c r="D130" s="123" t="s">
        <v>138</v>
      </c>
      <c r="E130" s="124" t="s">
        <v>170</v>
      </c>
      <c r="F130" s="125" t="s">
        <v>171</v>
      </c>
      <c r="G130" s="126" t="s">
        <v>172</v>
      </c>
      <c r="H130" s="127">
        <v>4.2999999999999997E-2</v>
      </c>
      <c r="I130" s="128"/>
      <c r="J130" s="129">
        <f>ROUND(I130*H130,2)</f>
        <v>0</v>
      </c>
      <c r="K130" s="125" t="s">
        <v>142</v>
      </c>
      <c r="L130" s="33"/>
      <c r="M130" s="130" t="s">
        <v>19</v>
      </c>
      <c r="N130" s="131" t="s">
        <v>42</v>
      </c>
      <c r="P130" s="132">
        <f>O130*H130</f>
        <v>0</v>
      </c>
      <c r="Q130" s="132">
        <v>1.0900000000000001</v>
      </c>
      <c r="R130" s="132">
        <f>Q130*H130</f>
        <v>4.6870000000000002E-2</v>
      </c>
      <c r="S130" s="132">
        <v>0</v>
      </c>
      <c r="T130" s="133">
        <f>S130*H130</f>
        <v>0</v>
      </c>
      <c r="AR130" s="134" t="s">
        <v>143</v>
      </c>
      <c r="AT130" s="134" t="s">
        <v>138</v>
      </c>
      <c r="AU130" s="134" t="s">
        <v>78</v>
      </c>
      <c r="AY130" s="18" t="s">
        <v>136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8" t="s">
        <v>76</v>
      </c>
      <c r="BK130" s="135">
        <f>ROUND(I130*H130,2)</f>
        <v>0</v>
      </c>
      <c r="BL130" s="18" t="s">
        <v>143</v>
      </c>
      <c r="BM130" s="134" t="s">
        <v>173</v>
      </c>
    </row>
    <row r="131" spans="2:65" s="1" customFormat="1">
      <c r="B131" s="33"/>
      <c r="D131" s="136" t="s">
        <v>145</v>
      </c>
      <c r="F131" s="137" t="s">
        <v>174</v>
      </c>
      <c r="I131" s="138"/>
      <c r="L131" s="33"/>
      <c r="M131" s="139"/>
      <c r="T131" s="54"/>
      <c r="AT131" s="18" t="s">
        <v>145</v>
      </c>
      <c r="AU131" s="18" t="s">
        <v>78</v>
      </c>
    </row>
    <row r="132" spans="2:65" s="12" customFormat="1" ht="20.399999999999999">
      <c r="B132" s="140"/>
      <c r="D132" s="141" t="s">
        <v>147</v>
      </c>
      <c r="E132" s="142" t="s">
        <v>19</v>
      </c>
      <c r="F132" s="143" t="s">
        <v>175</v>
      </c>
      <c r="H132" s="142" t="s">
        <v>19</v>
      </c>
      <c r="I132" s="144"/>
      <c r="L132" s="140"/>
      <c r="M132" s="145"/>
      <c r="T132" s="146"/>
      <c r="AT132" s="142" t="s">
        <v>147</v>
      </c>
      <c r="AU132" s="142" t="s">
        <v>78</v>
      </c>
      <c r="AV132" s="12" t="s">
        <v>76</v>
      </c>
      <c r="AW132" s="12" t="s">
        <v>32</v>
      </c>
      <c r="AX132" s="12" t="s">
        <v>71</v>
      </c>
      <c r="AY132" s="142" t="s">
        <v>136</v>
      </c>
    </row>
    <row r="133" spans="2:65" s="13" customFormat="1">
      <c r="B133" s="147"/>
      <c r="D133" s="141" t="s">
        <v>147</v>
      </c>
      <c r="E133" s="148" t="s">
        <v>19</v>
      </c>
      <c r="F133" s="149" t="s">
        <v>176</v>
      </c>
      <c r="H133" s="150">
        <v>4.2999999999999997E-2</v>
      </c>
      <c r="I133" s="151"/>
      <c r="L133" s="147"/>
      <c r="M133" s="152"/>
      <c r="T133" s="153"/>
      <c r="AT133" s="148" t="s">
        <v>147</v>
      </c>
      <c r="AU133" s="148" t="s">
        <v>78</v>
      </c>
      <c r="AV133" s="13" t="s">
        <v>78</v>
      </c>
      <c r="AW133" s="13" t="s">
        <v>32</v>
      </c>
      <c r="AX133" s="13" t="s">
        <v>76</v>
      </c>
      <c r="AY133" s="148" t="s">
        <v>136</v>
      </c>
    </row>
    <row r="134" spans="2:65" s="1" customFormat="1" ht="37.799999999999997" customHeight="1">
      <c r="B134" s="33"/>
      <c r="C134" s="123" t="s">
        <v>177</v>
      </c>
      <c r="D134" s="123" t="s">
        <v>138</v>
      </c>
      <c r="E134" s="124" t="s">
        <v>178</v>
      </c>
      <c r="F134" s="125" t="s">
        <v>179</v>
      </c>
      <c r="G134" s="126" t="s">
        <v>180</v>
      </c>
      <c r="H134" s="127">
        <v>1.22</v>
      </c>
      <c r="I134" s="128"/>
      <c r="J134" s="129">
        <f>ROUND(I134*H134,2)</f>
        <v>0</v>
      </c>
      <c r="K134" s="125" t="s">
        <v>142</v>
      </c>
      <c r="L134" s="33"/>
      <c r="M134" s="130" t="s">
        <v>19</v>
      </c>
      <c r="N134" s="131" t="s">
        <v>42</v>
      </c>
      <c r="P134" s="132">
        <f>O134*H134</f>
        <v>0</v>
      </c>
      <c r="Q134" s="132">
        <v>0.17818000000000001</v>
      </c>
      <c r="R134" s="132">
        <f>Q134*H134</f>
        <v>0.21737960000000001</v>
      </c>
      <c r="S134" s="132">
        <v>0</v>
      </c>
      <c r="T134" s="133">
        <f>S134*H134</f>
        <v>0</v>
      </c>
      <c r="AR134" s="134" t="s">
        <v>143</v>
      </c>
      <c r="AT134" s="134" t="s">
        <v>138</v>
      </c>
      <c r="AU134" s="134" t="s">
        <v>78</v>
      </c>
      <c r="AY134" s="18" t="s">
        <v>136</v>
      </c>
      <c r="BE134" s="135">
        <f>IF(N134="základní",J134,0)</f>
        <v>0</v>
      </c>
      <c r="BF134" s="135">
        <f>IF(N134="snížená",J134,0)</f>
        <v>0</v>
      </c>
      <c r="BG134" s="135">
        <f>IF(N134="zákl. přenesená",J134,0)</f>
        <v>0</v>
      </c>
      <c r="BH134" s="135">
        <f>IF(N134="sníž. přenesená",J134,0)</f>
        <v>0</v>
      </c>
      <c r="BI134" s="135">
        <f>IF(N134="nulová",J134,0)</f>
        <v>0</v>
      </c>
      <c r="BJ134" s="18" t="s">
        <v>76</v>
      </c>
      <c r="BK134" s="135">
        <f>ROUND(I134*H134,2)</f>
        <v>0</v>
      </c>
      <c r="BL134" s="18" t="s">
        <v>143</v>
      </c>
      <c r="BM134" s="134" t="s">
        <v>181</v>
      </c>
    </row>
    <row r="135" spans="2:65" s="1" customFormat="1">
      <c r="B135" s="33"/>
      <c r="D135" s="136" t="s">
        <v>145</v>
      </c>
      <c r="F135" s="137" t="s">
        <v>182</v>
      </c>
      <c r="I135" s="138"/>
      <c r="L135" s="33"/>
      <c r="M135" s="139"/>
      <c r="T135" s="54"/>
      <c r="AT135" s="18" t="s">
        <v>145</v>
      </c>
      <c r="AU135" s="18" t="s">
        <v>78</v>
      </c>
    </row>
    <row r="136" spans="2:65" s="12" customFormat="1">
      <c r="B136" s="140"/>
      <c r="D136" s="141" t="s">
        <v>147</v>
      </c>
      <c r="E136" s="142" t="s">
        <v>19</v>
      </c>
      <c r="F136" s="143" t="s">
        <v>183</v>
      </c>
      <c r="H136" s="142" t="s">
        <v>19</v>
      </c>
      <c r="I136" s="144"/>
      <c r="L136" s="140"/>
      <c r="M136" s="145"/>
      <c r="T136" s="146"/>
      <c r="AT136" s="142" t="s">
        <v>147</v>
      </c>
      <c r="AU136" s="142" t="s">
        <v>78</v>
      </c>
      <c r="AV136" s="12" t="s">
        <v>76</v>
      </c>
      <c r="AW136" s="12" t="s">
        <v>32</v>
      </c>
      <c r="AX136" s="12" t="s">
        <v>71</v>
      </c>
      <c r="AY136" s="142" t="s">
        <v>136</v>
      </c>
    </row>
    <row r="137" spans="2:65" s="13" customFormat="1">
      <c r="B137" s="147"/>
      <c r="D137" s="141" t="s">
        <v>147</v>
      </c>
      <c r="E137" s="148" t="s">
        <v>19</v>
      </c>
      <c r="F137" s="149" t="s">
        <v>184</v>
      </c>
      <c r="H137" s="150">
        <v>0.28000000000000003</v>
      </c>
      <c r="I137" s="151"/>
      <c r="L137" s="147"/>
      <c r="M137" s="152"/>
      <c r="T137" s="153"/>
      <c r="AT137" s="148" t="s">
        <v>147</v>
      </c>
      <c r="AU137" s="148" t="s">
        <v>78</v>
      </c>
      <c r="AV137" s="13" t="s">
        <v>78</v>
      </c>
      <c r="AW137" s="13" t="s">
        <v>32</v>
      </c>
      <c r="AX137" s="13" t="s">
        <v>71</v>
      </c>
      <c r="AY137" s="148" t="s">
        <v>136</v>
      </c>
    </row>
    <row r="138" spans="2:65" s="12" customFormat="1">
      <c r="B138" s="140"/>
      <c r="D138" s="141" t="s">
        <v>147</v>
      </c>
      <c r="E138" s="142" t="s">
        <v>19</v>
      </c>
      <c r="F138" s="143" t="s">
        <v>185</v>
      </c>
      <c r="H138" s="142" t="s">
        <v>19</v>
      </c>
      <c r="I138" s="144"/>
      <c r="L138" s="140"/>
      <c r="M138" s="145"/>
      <c r="T138" s="146"/>
      <c r="AT138" s="142" t="s">
        <v>147</v>
      </c>
      <c r="AU138" s="142" t="s">
        <v>78</v>
      </c>
      <c r="AV138" s="12" t="s">
        <v>76</v>
      </c>
      <c r="AW138" s="12" t="s">
        <v>32</v>
      </c>
      <c r="AX138" s="12" t="s">
        <v>71</v>
      </c>
      <c r="AY138" s="142" t="s">
        <v>136</v>
      </c>
    </row>
    <row r="139" spans="2:65" s="13" customFormat="1">
      <c r="B139" s="147"/>
      <c r="D139" s="141" t="s">
        <v>147</v>
      </c>
      <c r="E139" s="148" t="s">
        <v>19</v>
      </c>
      <c r="F139" s="149" t="s">
        <v>186</v>
      </c>
      <c r="H139" s="150">
        <v>1.22</v>
      </c>
      <c r="I139" s="151"/>
      <c r="L139" s="147"/>
      <c r="M139" s="152"/>
      <c r="T139" s="153"/>
      <c r="AT139" s="148" t="s">
        <v>147</v>
      </c>
      <c r="AU139" s="148" t="s">
        <v>78</v>
      </c>
      <c r="AV139" s="13" t="s">
        <v>78</v>
      </c>
      <c r="AW139" s="13" t="s">
        <v>32</v>
      </c>
      <c r="AX139" s="13" t="s">
        <v>76</v>
      </c>
      <c r="AY139" s="148" t="s">
        <v>136</v>
      </c>
    </row>
    <row r="140" spans="2:65" s="11" customFormat="1" ht="22.8" customHeight="1">
      <c r="B140" s="111"/>
      <c r="D140" s="112" t="s">
        <v>70</v>
      </c>
      <c r="E140" s="121" t="s">
        <v>187</v>
      </c>
      <c r="F140" s="121" t="s">
        <v>188</v>
      </c>
      <c r="I140" s="114"/>
      <c r="J140" s="122">
        <f>BK140</f>
        <v>0</v>
      </c>
      <c r="L140" s="111"/>
      <c r="M140" s="116"/>
      <c r="P140" s="117">
        <f>SUM(P141:P171)</f>
        <v>0</v>
      </c>
      <c r="R140" s="117">
        <f>SUM(R141:R171)</f>
        <v>3.3885071500000001</v>
      </c>
      <c r="T140" s="118">
        <f>SUM(T141:T171)</f>
        <v>0</v>
      </c>
      <c r="AR140" s="112" t="s">
        <v>76</v>
      </c>
      <c r="AT140" s="119" t="s">
        <v>70</v>
      </c>
      <c r="AU140" s="119" t="s">
        <v>76</v>
      </c>
      <c r="AY140" s="112" t="s">
        <v>136</v>
      </c>
      <c r="BK140" s="120">
        <f>SUM(BK141:BK171)</f>
        <v>0</v>
      </c>
    </row>
    <row r="141" spans="2:65" s="1" customFormat="1" ht="49.05" customHeight="1">
      <c r="B141" s="33"/>
      <c r="C141" s="123" t="s">
        <v>189</v>
      </c>
      <c r="D141" s="123" t="s">
        <v>138</v>
      </c>
      <c r="E141" s="124" t="s">
        <v>190</v>
      </c>
      <c r="F141" s="125" t="s">
        <v>191</v>
      </c>
      <c r="G141" s="126" t="s">
        <v>180</v>
      </c>
      <c r="H141" s="127">
        <v>67.2</v>
      </c>
      <c r="I141" s="128"/>
      <c r="J141" s="129">
        <f>ROUND(I141*H141,2)</f>
        <v>0</v>
      </c>
      <c r="K141" s="125" t="s">
        <v>142</v>
      </c>
      <c r="L141" s="33"/>
      <c r="M141" s="130" t="s">
        <v>19</v>
      </c>
      <c r="N141" s="131" t="s">
        <v>42</v>
      </c>
      <c r="P141" s="132">
        <f>O141*H141</f>
        <v>0</v>
      </c>
      <c r="Q141" s="132">
        <v>1.7600000000000001E-2</v>
      </c>
      <c r="R141" s="132">
        <f>Q141*H141</f>
        <v>1.1827200000000002</v>
      </c>
      <c r="S141" s="132">
        <v>0</v>
      </c>
      <c r="T141" s="133">
        <f>S141*H141</f>
        <v>0</v>
      </c>
      <c r="AR141" s="134" t="s">
        <v>143</v>
      </c>
      <c r="AT141" s="134" t="s">
        <v>138</v>
      </c>
      <c r="AU141" s="134" t="s">
        <v>78</v>
      </c>
      <c r="AY141" s="18" t="s">
        <v>136</v>
      </c>
      <c r="BE141" s="135">
        <f>IF(N141="základní",J141,0)</f>
        <v>0</v>
      </c>
      <c r="BF141" s="135">
        <f>IF(N141="snížená",J141,0)</f>
        <v>0</v>
      </c>
      <c r="BG141" s="135">
        <f>IF(N141="zákl. přenesená",J141,0)</f>
        <v>0</v>
      </c>
      <c r="BH141" s="135">
        <f>IF(N141="sníž. přenesená",J141,0)</f>
        <v>0</v>
      </c>
      <c r="BI141" s="135">
        <f>IF(N141="nulová",J141,0)</f>
        <v>0</v>
      </c>
      <c r="BJ141" s="18" t="s">
        <v>76</v>
      </c>
      <c r="BK141" s="135">
        <f>ROUND(I141*H141,2)</f>
        <v>0</v>
      </c>
      <c r="BL141" s="18" t="s">
        <v>143</v>
      </c>
      <c r="BM141" s="134" t="s">
        <v>192</v>
      </c>
    </row>
    <row r="142" spans="2:65" s="1" customFormat="1">
      <c r="B142" s="33"/>
      <c r="D142" s="136" t="s">
        <v>145</v>
      </c>
      <c r="F142" s="137" t="s">
        <v>193</v>
      </c>
      <c r="I142" s="138"/>
      <c r="L142" s="33"/>
      <c r="M142" s="139"/>
      <c r="T142" s="54"/>
      <c r="AT142" s="18" t="s">
        <v>145</v>
      </c>
      <c r="AU142" s="18" t="s">
        <v>78</v>
      </c>
    </row>
    <row r="143" spans="2:65" s="12" customFormat="1">
      <c r="B143" s="140"/>
      <c r="D143" s="141" t="s">
        <v>147</v>
      </c>
      <c r="E143" s="142" t="s">
        <v>19</v>
      </c>
      <c r="F143" s="143" t="s">
        <v>194</v>
      </c>
      <c r="H143" s="142" t="s">
        <v>19</v>
      </c>
      <c r="I143" s="144"/>
      <c r="L143" s="140"/>
      <c r="M143" s="145"/>
      <c r="T143" s="146"/>
      <c r="AT143" s="142" t="s">
        <v>147</v>
      </c>
      <c r="AU143" s="142" t="s">
        <v>78</v>
      </c>
      <c r="AV143" s="12" t="s">
        <v>76</v>
      </c>
      <c r="AW143" s="12" t="s">
        <v>32</v>
      </c>
      <c r="AX143" s="12" t="s">
        <v>71</v>
      </c>
      <c r="AY143" s="142" t="s">
        <v>136</v>
      </c>
    </row>
    <row r="144" spans="2:65" s="13" customFormat="1">
      <c r="B144" s="147"/>
      <c r="D144" s="141" t="s">
        <v>147</v>
      </c>
      <c r="E144" s="148" t="s">
        <v>19</v>
      </c>
      <c r="F144" s="149" t="s">
        <v>195</v>
      </c>
      <c r="H144" s="150">
        <v>29.17</v>
      </c>
      <c r="I144" s="151"/>
      <c r="L144" s="147"/>
      <c r="M144" s="152"/>
      <c r="T144" s="153"/>
      <c r="AT144" s="148" t="s">
        <v>147</v>
      </c>
      <c r="AU144" s="148" t="s">
        <v>78</v>
      </c>
      <c r="AV144" s="13" t="s">
        <v>78</v>
      </c>
      <c r="AW144" s="13" t="s">
        <v>32</v>
      </c>
      <c r="AX144" s="13" t="s">
        <v>71</v>
      </c>
      <c r="AY144" s="148" t="s">
        <v>136</v>
      </c>
    </row>
    <row r="145" spans="2:65" s="13" customFormat="1">
      <c r="B145" s="147"/>
      <c r="D145" s="141" t="s">
        <v>147</v>
      </c>
      <c r="E145" s="148" t="s">
        <v>19</v>
      </c>
      <c r="F145" s="149" t="s">
        <v>196</v>
      </c>
      <c r="H145" s="150">
        <v>38.03</v>
      </c>
      <c r="I145" s="151"/>
      <c r="L145" s="147"/>
      <c r="M145" s="152"/>
      <c r="T145" s="153"/>
      <c r="AT145" s="148" t="s">
        <v>147</v>
      </c>
      <c r="AU145" s="148" t="s">
        <v>78</v>
      </c>
      <c r="AV145" s="13" t="s">
        <v>78</v>
      </c>
      <c r="AW145" s="13" t="s">
        <v>32</v>
      </c>
      <c r="AX145" s="13" t="s">
        <v>71</v>
      </c>
      <c r="AY145" s="148" t="s">
        <v>136</v>
      </c>
    </row>
    <row r="146" spans="2:65" s="14" customFormat="1">
      <c r="B146" s="154"/>
      <c r="D146" s="141" t="s">
        <v>147</v>
      </c>
      <c r="E146" s="155" t="s">
        <v>19</v>
      </c>
      <c r="F146" s="156" t="s">
        <v>197</v>
      </c>
      <c r="H146" s="157">
        <v>67.2</v>
      </c>
      <c r="I146" s="158"/>
      <c r="L146" s="154"/>
      <c r="M146" s="159"/>
      <c r="T146" s="160"/>
      <c r="AT146" s="155" t="s">
        <v>147</v>
      </c>
      <c r="AU146" s="155" t="s">
        <v>78</v>
      </c>
      <c r="AV146" s="14" t="s">
        <v>143</v>
      </c>
      <c r="AW146" s="14" t="s">
        <v>32</v>
      </c>
      <c r="AX146" s="14" t="s">
        <v>76</v>
      </c>
      <c r="AY146" s="155" t="s">
        <v>136</v>
      </c>
    </row>
    <row r="147" spans="2:65" s="1" customFormat="1" ht="37.799999999999997" customHeight="1">
      <c r="B147" s="33"/>
      <c r="C147" s="123" t="s">
        <v>198</v>
      </c>
      <c r="D147" s="123" t="s">
        <v>138</v>
      </c>
      <c r="E147" s="124" t="s">
        <v>199</v>
      </c>
      <c r="F147" s="125" t="s">
        <v>200</v>
      </c>
      <c r="G147" s="126" t="s">
        <v>201</v>
      </c>
      <c r="H147" s="127">
        <v>1</v>
      </c>
      <c r="I147" s="128"/>
      <c r="J147" s="129">
        <f>ROUND(I147*H147,2)</f>
        <v>0</v>
      </c>
      <c r="K147" s="125" t="s">
        <v>142</v>
      </c>
      <c r="L147" s="33"/>
      <c r="M147" s="130" t="s">
        <v>19</v>
      </c>
      <c r="N147" s="131" t="s">
        <v>42</v>
      </c>
      <c r="P147" s="132">
        <f>O147*H147</f>
        <v>0</v>
      </c>
      <c r="Q147" s="132">
        <v>0.1658</v>
      </c>
      <c r="R147" s="132">
        <f>Q147*H147</f>
        <v>0.1658</v>
      </c>
      <c r="S147" s="132">
        <v>0</v>
      </c>
      <c r="T147" s="133">
        <f>S147*H147</f>
        <v>0</v>
      </c>
      <c r="AR147" s="134" t="s">
        <v>143</v>
      </c>
      <c r="AT147" s="134" t="s">
        <v>138</v>
      </c>
      <c r="AU147" s="134" t="s">
        <v>78</v>
      </c>
      <c r="AY147" s="18" t="s">
        <v>136</v>
      </c>
      <c r="BE147" s="135">
        <f>IF(N147="základní",J147,0)</f>
        <v>0</v>
      </c>
      <c r="BF147" s="135">
        <f>IF(N147="snížená",J147,0)</f>
        <v>0</v>
      </c>
      <c r="BG147" s="135">
        <f>IF(N147="zákl. přenesená",J147,0)</f>
        <v>0</v>
      </c>
      <c r="BH147" s="135">
        <f>IF(N147="sníž. přenesená",J147,0)</f>
        <v>0</v>
      </c>
      <c r="BI147" s="135">
        <f>IF(N147="nulová",J147,0)</f>
        <v>0</v>
      </c>
      <c r="BJ147" s="18" t="s">
        <v>76</v>
      </c>
      <c r="BK147" s="135">
        <f>ROUND(I147*H147,2)</f>
        <v>0</v>
      </c>
      <c r="BL147" s="18" t="s">
        <v>143</v>
      </c>
      <c r="BM147" s="134" t="s">
        <v>202</v>
      </c>
    </row>
    <row r="148" spans="2:65" s="1" customFormat="1">
      <c r="B148" s="33"/>
      <c r="D148" s="136" t="s">
        <v>145</v>
      </c>
      <c r="F148" s="137" t="s">
        <v>203</v>
      </c>
      <c r="I148" s="138"/>
      <c r="L148" s="33"/>
      <c r="M148" s="139"/>
      <c r="T148" s="54"/>
      <c r="AT148" s="18" t="s">
        <v>145</v>
      </c>
      <c r="AU148" s="18" t="s">
        <v>78</v>
      </c>
    </row>
    <row r="149" spans="2:65" s="12" customFormat="1">
      <c r="B149" s="140"/>
      <c r="D149" s="141" t="s">
        <v>147</v>
      </c>
      <c r="E149" s="142" t="s">
        <v>19</v>
      </c>
      <c r="F149" s="143" t="s">
        <v>204</v>
      </c>
      <c r="H149" s="142" t="s">
        <v>19</v>
      </c>
      <c r="I149" s="144"/>
      <c r="L149" s="140"/>
      <c r="M149" s="145"/>
      <c r="T149" s="146"/>
      <c r="AT149" s="142" t="s">
        <v>147</v>
      </c>
      <c r="AU149" s="142" t="s">
        <v>78</v>
      </c>
      <c r="AV149" s="12" t="s">
        <v>76</v>
      </c>
      <c r="AW149" s="12" t="s">
        <v>32</v>
      </c>
      <c r="AX149" s="12" t="s">
        <v>71</v>
      </c>
      <c r="AY149" s="142" t="s">
        <v>136</v>
      </c>
    </row>
    <row r="150" spans="2:65" s="13" customFormat="1">
      <c r="B150" s="147"/>
      <c r="D150" s="141" t="s">
        <v>147</v>
      </c>
      <c r="E150" s="148" t="s">
        <v>19</v>
      </c>
      <c r="F150" s="149" t="s">
        <v>76</v>
      </c>
      <c r="H150" s="150">
        <v>1</v>
      </c>
      <c r="I150" s="151"/>
      <c r="L150" s="147"/>
      <c r="M150" s="152"/>
      <c r="T150" s="153"/>
      <c r="AT150" s="148" t="s">
        <v>147</v>
      </c>
      <c r="AU150" s="148" t="s">
        <v>78</v>
      </c>
      <c r="AV150" s="13" t="s">
        <v>78</v>
      </c>
      <c r="AW150" s="13" t="s">
        <v>32</v>
      </c>
      <c r="AX150" s="13" t="s">
        <v>76</v>
      </c>
      <c r="AY150" s="148" t="s">
        <v>136</v>
      </c>
    </row>
    <row r="151" spans="2:65" s="1" customFormat="1" ht="24.15" customHeight="1">
      <c r="B151" s="33"/>
      <c r="C151" s="123" t="s">
        <v>205</v>
      </c>
      <c r="D151" s="123" t="s">
        <v>138</v>
      </c>
      <c r="E151" s="124" t="s">
        <v>206</v>
      </c>
      <c r="F151" s="125" t="s">
        <v>207</v>
      </c>
      <c r="G151" s="126" t="s">
        <v>180</v>
      </c>
      <c r="H151" s="127">
        <v>1.97</v>
      </c>
      <c r="I151" s="128"/>
      <c r="J151" s="129">
        <f>ROUND(I151*H151,2)</f>
        <v>0</v>
      </c>
      <c r="K151" s="125" t="s">
        <v>142</v>
      </c>
      <c r="L151" s="33"/>
      <c r="M151" s="130" t="s">
        <v>19</v>
      </c>
      <c r="N151" s="131" t="s">
        <v>42</v>
      </c>
      <c r="P151" s="132">
        <f>O151*H151</f>
        <v>0</v>
      </c>
      <c r="Q151" s="132">
        <v>3.4680000000000002E-2</v>
      </c>
      <c r="R151" s="132">
        <f>Q151*H151</f>
        <v>6.8319600000000008E-2</v>
      </c>
      <c r="S151" s="132">
        <v>0</v>
      </c>
      <c r="T151" s="133">
        <f>S151*H151</f>
        <v>0</v>
      </c>
      <c r="AR151" s="134" t="s">
        <v>143</v>
      </c>
      <c r="AT151" s="134" t="s">
        <v>138</v>
      </c>
      <c r="AU151" s="134" t="s">
        <v>78</v>
      </c>
      <c r="AY151" s="18" t="s">
        <v>136</v>
      </c>
      <c r="BE151" s="135">
        <f>IF(N151="základní",J151,0)</f>
        <v>0</v>
      </c>
      <c r="BF151" s="135">
        <f>IF(N151="snížená",J151,0)</f>
        <v>0</v>
      </c>
      <c r="BG151" s="135">
        <f>IF(N151="zákl. přenesená",J151,0)</f>
        <v>0</v>
      </c>
      <c r="BH151" s="135">
        <f>IF(N151="sníž. přenesená",J151,0)</f>
        <v>0</v>
      </c>
      <c r="BI151" s="135">
        <f>IF(N151="nulová",J151,0)</f>
        <v>0</v>
      </c>
      <c r="BJ151" s="18" t="s">
        <v>76</v>
      </c>
      <c r="BK151" s="135">
        <f>ROUND(I151*H151,2)</f>
        <v>0</v>
      </c>
      <c r="BL151" s="18" t="s">
        <v>143</v>
      </c>
      <c r="BM151" s="134" t="s">
        <v>208</v>
      </c>
    </row>
    <row r="152" spans="2:65" s="1" customFormat="1">
      <c r="B152" s="33"/>
      <c r="D152" s="136" t="s">
        <v>145</v>
      </c>
      <c r="F152" s="137" t="s">
        <v>209</v>
      </c>
      <c r="I152" s="138"/>
      <c r="L152" s="33"/>
      <c r="M152" s="139"/>
      <c r="T152" s="54"/>
      <c r="AT152" s="18" t="s">
        <v>145</v>
      </c>
      <c r="AU152" s="18" t="s">
        <v>78</v>
      </c>
    </row>
    <row r="153" spans="2:65" s="12" customFormat="1">
      <c r="B153" s="140"/>
      <c r="D153" s="141" t="s">
        <v>147</v>
      </c>
      <c r="E153" s="142" t="s">
        <v>19</v>
      </c>
      <c r="F153" s="143" t="s">
        <v>210</v>
      </c>
      <c r="H153" s="142" t="s">
        <v>19</v>
      </c>
      <c r="I153" s="144"/>
      <c r="L153" s="140"/>
      <c r="M153" s="145"/>
      <c r="T153" s="146"/>
      <c r="AT153" s="142" t="s">
        <v>147</v>
      </c>
      <c r="AU153" s="142" t="s">
        <v>78</v>
      </c>
      <c r="AV153" s="12" t="s">
        <v>76</v>
      </c>
      <c r="AW153" s="12" t="s">
        <v>32</v>
      </c>
      <c r="AX153" s="12" t="s">
        <v>71</v>
      </c>
      <c r="AY153" s="142" t="s">
        <v>136</v>
      </c>
    </row>
    <row r="154" spans="2:65" s="13" customFormat="1">
      <c r="B154" s="147"/>
      <c r="D154" s="141" t="s">
        <v>147</v>
      </c>
      <c r="E154" s="148" t="s">
        <v>19</v>
      </c>
      <c r="F154" s="149" t="s">
        <v>211</v>
      </c>
      <c r="H154" s="150">
        <v>0.7</v>
      </c>
      <c r="I154" s="151"/>
      <c r="L154" s="147"/>
      <c r="M154" s="152"/>
      <c r="T154" s="153"/>
      <c r="AT154" s="148" t="s">
        <v>147</v>
      </c>
      <c r="AU154" s="148" t="s">
        <v>78</v>
      </c>
      <c r="AV154" s="13" t="s">
        <v>78</v>
      </c>
      <c r="AW154" s="13" t="s">
        <v>32</v>
      </c>
      <c r="AX154" s="13" t="s">
        <v>71</v>
      </c>
      <c r="AY154" s="148" t="s">
        <v>136</v>
      </c>
    </row>
    <row r="155" spans="2:65" s="12" customFormat="1">
      <c r="B155" s="140"/>
      <c r="D155" s="141" t="s">
        <v>147</v>
      </c>
      <c r="E155" s="142" t="s">
        <v>19</v>
      </c>
      <c r="F155" s="143" t="s">
        <v>212</v>
      </c>
      <c r="H155" s="142" t="s">
        <v>19</v>
      </c>
      <c r="I155" s="144"/>
      <c r="L155" s="140"/>
      <c r="M155" s="145"/>
      <c r="T155" s="146"/>
      <c r="AT155" s="142" t="s">
        <v>147</v>
      </c>
      <c r="AU155" s="142" t="s">
        <v>78</v>
      </c>
      <c r="AV155" s="12" t="s">
        <v>76</v>
      </c>
      <c r="AW155" s="12" t="s">
        <v>32</v>
      </c>
      <c r="AX155" s="12" t="s">
        <v>71</v>
      </c>
      <c r="AY155" s="142" t="s">
        <v>136</v>
      </c>
    </row>
    <row r="156" spans="2:65" s="13" customFormat="1">
      <c r="B156" s="147"/>
      <c r="D156" s="141" t="s">
        <v>147</v>
      </c>
      <c r="E156" s="148" t="s">
        <v>19</v>
      </c>
      <c r="F156" s="149" t="s">
        <v>213</v>
      </c>
      <c r="H156" s="150">
        <v>1.97</v>
      </c>
      <c r="I156" s="151"/>
      <c r="L156" s="147"/>
      <c r="M156" s="152"/>
      <c r="T156" s="153"/>
      <c r="AT156" s="148" t="s">
        <v>147</v>
      </c>
      <c r="AU156" s="148" t="s">
        <v>78</v>
      </c>
      <c r="AV156" s="13" t="s">
        <v>78</v>
      </c>
      <c r="AW156" s="13" t="s">
        <v>32</v>
      </c>
      <c r="AX156" s="13" t="s">
        <v>76</v>
      </c>
      <c r="AY156" s="148" t="s">
        <v>136</v>
      </c>
    </row>
    <row r="157" spans="2:65" s="1" customFormat="1" ht="37.799999999999997" customHeight="1">
      <c r="B157" s="33"/>
      <c r="C157" s="123" t="s">
        <v>214</v>
      </c>
      <c r="D157" s="123" t="s">
        <v>138</v>
      </c>
      <c r="E157" s="124" t="s">
        <v>215</v>
      </c>
      <c r="F157" s="125" t="s">
        <v>216</v>
      </c>
      <c r="G157" s="126" t="s">
        <v>180</v>
      </c>
      <c r="H157" s="127">
        <v>5.1660000000000004</v>
      </c>
      <c r="I157" s="128"/>
      <c r="J157" s="129">
        <f>ROUND(I157*H157,2)</f>
        <v>0</v>
      </c>
      <c r="K157" s="125" t="s">
        <v>142</v>
      </c>
      <c r="L157" s="33"/>
      <c r="M157" s="130" t="s">
        <v>19</v>
      </c>
      <c r="N157" s="131" t="s">
        <v>42</v>
      </c>
      <c r="P157" s="132">
        <f>O157*H157</f>
        <v>0</v>
      </c>
      <c r="Q157" s="132">
        <v>2.7699999999999999E-2</v>
      </c>
      <c r="R157" s="132">
        <f>Q157*H157</f>
        <v>0.14309820000000001</v>
      </c>
      <c r="S157" s="132">
        <v>0</v>
      </c>
      <c r="T157" s="133">
        <f>S157*H157</f>
        <v>0</v>
      </c>
      <c r="AR157" s="134" t="s">
        <v>143</v>
      </c>
      <c r="AT157" s="134" t="s">
        <v>138</v>
      </c>
      <c r="AU157" s="134" t="s">
        <v>78</v>
      </c>
      <c r="AY157" s="18" t="s">
        <v>136</v>
      </c>
      <c r="BE157" s="135">
        <f>IF(N157="základní",J157,0)</f>
        <v>0</v>
      </c>
      <c r="BF157" s="135">
        <f>IF(N157="snížená",J157,0)</f>
        <v>0</v>
      </c>
      <c r="BG157" s="135">
        <f>IF(N157="zákl. přenesená",J157,0)</f>
        <v>0</v>
      </c>
      <c r="BH157" s="135">
        <f>IF(N157="sníž. přenesená",J157,0)</f>
        <v>0</v>
      </c>
      <c r="BI157" s="135">
        <f>IF(N157="nulová",J157,0)</f>
        <v>0</v>
      </c>
      <c r="BJ157" s="18" t="s">
        <v>76</v>
      </c>
      <c r="BK157" s="135">
        <f>ROUND(I157*H157,2)</f>
        <v>0</v>
      </c>
      <c r="BL157" s="18" t="s">
        <v>143</v>
      </c>
      <c r="BM157" s="134" t="s">
        <v>217</v>
      </c>
    </row>
    <row r="158" spans="2:65" s="1" customFormat="1">
      <c r="B158" s="33"/>
      <c r="D158" s="136" t="s">
        <v>145</v>
      </c>
      <c r="F158" s="137" t="s">
        <v>218</v>
      </c>
      <c r="I158" s="138"/>
      <c r="L158" s="33"/>
      <c r="M158" s="139"/>
      <c r="T158" s="54"/>
      <c r="AT158" s="18" t="s">
        <v>145</v>
      </c>
      <c r="AU158" s="18" t="s">
        <v>78</v>
      </c>
    </row>
    <row r="159" spans="2:65" s="12" customFormat="1">
      <c r="B159" s="140"/>
      <c r="D159" s="141" t="s">
        <v>147</v>
      </c>
      <c r="E159" s="142" t="s">
        <v>19</v>
      </c>
      <c r="F159" s="143" t="s">
        <v>219</v>
      </c>
      <c r="H159" s="142" t="s">
        <v>19</v>
      </c>
      <c r="I159" s="144"/>
      <c r="L159" s="140"/>
      <c r="M159" s="145"/>
      <c r="T159" s="146"/>
      <c r="AT159" s="142" t="s">
        <v>147</v>
      </c>
      <c r="AU159" s="142" t="s">
        <v>78</v>
      </c>
      <c r="AV159" s="12" t="s">
        <v>76</v>
      </c>
      <c r="AW159" s="12" t="s">
        <v>32</v>
      </c>
      <c r="AX159" s="12" t="s">
        <v>71</v>
      </c>
      <c r="AY159" s="142" t="s">
        <v>136</v>
      </c>
    </row>
    <row r="160" spans="2:65" s="13" customFormat="1">
      <c r="B160" s="147"/>
      <c r="D160" s="141" t="s">
        <v>147</v>
      </c>
      <c r="E160" s="148" t="s">
        <v>19</v>
      </c>
      <c r="F160" s="149" t="s">
        <v>220</v>
      </c>
      <c r="H160" s="150">
        <v>5.1660000000000004</v>
      </c>
      <c r="I160" s="151"/>
      <c r="L160" s="147"/>
      <c r="M160" s="152"/>
      <c r="T160" s="153"/>
      <c r="AT160" s="148" t="s">
        <v>147</v>
      </c>
      <c r="AU160" s="148" t="s">
        <v>78</v>
      </c>
      <c r="AV160" s="13" t="s">
        <v>78</v>
      </c>
      <c r="AW160" s="13" t="s">
        <v>32</v>
      </c>
      <c r="AX160" s="13" t="s">
        <v>71</v>
      </c>
      <c r="AY160" s="148" t="s">
        <v>136</v>
      </c>
    </row>
    <row r="161" spans="2:65" s="14" customFormat="1">
      <c r="B161" s="154"/>
      <c r="D161" s="141" t="s">
        <v>147</v>
      </c>
      <c r="E161" s="155" t="s">
        <v>19</v>
      </c>
      <c r="F161" s="156" t="s">
        <v>197</v>
      </c>
      <c r="H161" s="157">
        <v>5.1660000000000004</v>
      </c>
      <c r="I161" s="158"/>
      <c r="L161" s="154"/>
      <c r="M161" s="159"/>
      <c r="T161" s="160"/>
      <c r="AT161" s="155" t="s">
        <v>147</v>
      </c>
      <c r="AU161" s="155" t="s">
        <v>78</v>
      </c>
      <c r="AV161" s="14" t="s">
        <v>143</v>
      </c>
      <c r="AW161" s="14" t="s">
        <v>32</v>
      </c>
      <c r="AX161" s="14" t="s">
        <v>76</v>
      </c>
      <c r="AY161" s="155" t="s">
        <v>136</v>
      </c>
    </row>
    <row r="162" spans="2:65" s="1" customFormat="1" ht="49.05" customHeight="1">
      <c r="B162" s="33"/>
      <c r="C162" s="123" t="s">
        <v>221</v>
      </c>
      <c r="D162" s="123" t="s">
        <v>138</v>
      </c>
      <c r="E162" s="124" t="s">
        <v>222</v>
      </c>
      <c r="F162" s="125" t="s">
        <v>223</v>
      </c>
      <c r="G162" s="126" t="s">
        <v>180</v>
      </c>
      <c r="H162" s="127">
        <v>102.91</v>
      </c>
      <c r="I162" s="128"/>
      <c r="J162" s="129">
        <f>ROUND(I162*H162,2)</f>
        <v>0</v>
      </c>
      <c r="K162" s="125" t="s">
        <v>142</v>
      </c>
      <c r="L162" s="33"/>
      <c r="M162" s="130" t="s">
        <v>19</v>
      </c>
      <c r="N162" s="131" t="s">
        <v>42</v>
      </c>
      <c r="P162" s="132">
        <f>O162*H162</f>
        <v>0</v>
      </c>
      <c r="Q162" s="132">
        <v>1.7600000000000001E-2</v>
      </c>
      <c r="R162" s="132">
        <f>Q162*H162</f>
        <v>1.8112160000000002</v>
      </c>
      <c r="S162" s="132">
        <v>0</v>
      </c>
      <c r="T162" s="133">
        <f>S162*H162</f>
        <v>0</v>
      </c>
      <c r="AR162" s="134" t="s">
        <v>143</v>
      </c>
      <c r="AT162" s="134" t="s">
        <v>138</v>
      </c>
      <c r="AU162" s="134" t="s">
        <v>78</v>
      </c>
      <c r="AY162" s="18" t="s">
        <v>136</v>
      </c>
      <c r="BE162" s="135">
        <f>IF(N162="základní",J162,0)</f>
        <v>0</v>
      </c>
      <c r="BF162" s="135">
        <f>IF(N162="snížená",J162,0)</f>
        <v>0</v>
      </c>
      <c r="BG162" s="135">
        <f>IF(N162="zákl. přenesená",J162,0)</f>
        <v>0</v>
      </c>
      <c r="BH162" s="135">
        <f>IF(N162="sníž. přenesená",J162,0)</f>
        <v>0</v>
      </c>
      <c r="BI162" s="135">
        <f>IF(N162="nulová",J162,0)</f>
        <v>0</v>
      </c>
      <c r="BJ162" s="18" t="s">
        <v>76</v>
      </c>
      <c r="BK162" s="135">
        <f>ROUND(I162*H162,2)</f>
        <v>0</v>
      </c>
      <c r="BL162" s="18" t="s">
        <v>143</v>
      </c>
      <c r="BM162" s="134" t="s">
        <v>224</v>
      </c>
    </row>
    <row r="163" spans="2:65" s="1" customFormat="1">
      <c r="B163" s="33"/>
      <c r="D163" s="136" t="s">
        <v>145</v>
      </c>
      <c r="F163" s="137" t="s">
        <v>225</v>
      </c>
      <c r="I163" s="138"/>
      <c r="L163" s="33"/>
      <c r="M163" s="139"/>
      <c r="T163" s="54"/>
      <c r="AT163" s="18" t="s">
        <v>145</v>
      </c>
      <c r="AU163" s="18" t="s">
        <v>78</v>
      </c>
    </row>
    <row r="164" spans="2:65" s="12" customFormat="1">
      <c r="B164" s="140"/>
      <c r="D164" s="141" t="s">
        <v>147</v>
      </c>
      <c r="E164" s="142" t="s">
        <v>19</v>
      </c>
      <c r="F164" s="143" t="s">
        <v>226</v>
      </c>
      <c r="H164" s="142" t="s">
        <v>19</v>
      </c>
      <c r="I164" s="144"/>
      <c r="L164" s="140"/>
      <c r="M164" s="145"/>
      <c r="T164" s="146"/>
      <c r="AT164" s="142" t="s">
        <v>147</v>
      </c>
      <c r="AU164" s="142" t="s">
        <v>78</v>
      </c>
      <c r="AV164" s="12" t="s">
        <v>76</v>
      </c>
      <c r="AW164" s="12" t="s">
        <v>32</v>
      </c>
      <c r="AX164" s="12" t="s">
        <v>71</v>
      </c>
      <c r="AY164" s="142" t="s">
        <v>136</v>
      </c>
    </row>
    <row r="165" spans="2:65" s="13" customFormat="1" ht="20.399999999999999">
      <c r="B165" s="147"/>
      <c r="D165" s="141" t="s">
        <v>147</v>
      </c>
      <c r="E165" s="148" t="s">
        <v>19</v>
      </c>
      <c r="F165" s="149" t="s">
        <v>227</v>
      </c>
      <c r="H165" s="150">
        <v>48.323</v>
      </c>
      <c r="I165" s="151"/>
      <c r="L165" s="147"/>
      <c r="M165" s="152"/>
      <c r="T165" s="153"/>
      <c r="AT165" s="148" t="s">
        <v>147</v>
      </c>
      <c r="AU165" s="148" t="s">
        <v>78</v>
      </c>
      <c r="AV165" s="13" t="s">
        <v>78</v>
      </c>
      <c r="AW165" s="13" t="s">
        <v>32</v>
      </c>
      <c r="AX165" s="13" t="s">
        <v>71</v>
      </c>
      <c r="AY165" s="148" t="s">
        <v>136</v>
      </c>
    </row>
    <row r="166" spans="2:65" s="13" customFormat="1" ht="30.6">
      <c r="B166" s="147"/>
      <c r="D166" s="141" t="s">
        <v>147</v>
      </c>
      <c r="E166" s="148" t="s">
        <v>19</v>
      </c>
      <c r="F166" s="149" t="s">
        <v>228</v>
      </c>
      <c r="H166" s="150">
        <v>54.587000000000003</v>
      </c>
      <c r="I166" s="151"/>
      <c r="L166" s="147"/>
      <c r="M166" s="152"/>
      <c r="T166" s="153"/>
      <c r="AT166" s="148" t="s">
        <v>147</v>
      </c>
      <c r="AU166" s="148" t="s">
        <v>78</v>
      </c>
      <c r="AV166" s="13" t="s">
        <v>78</v>
      </c>
      <c r="AW166" s="13" t="s">
        <v>32</v>
      </c>
      <c r="AX166" s="13" t="s">
        <v>71</v>
      </c>
      <c r="AY166" s="148" t="s">
        <v>136</v>
      </c>
    </row>
    <row r="167" spans="2:65" s="14" customFormat="1">
      <c r="B167" s="154"/>
      <c r="D167" s="141" t="s">
        <v>147</v>
      </c>
      <c r="E167" s="155" t="s">
        <v>19</v>
      </c>
      <c r="F167" s="156" t="s">
        <v>197</v>
      </c>
      <c r="H167" s="157">
        <v>102.91</v>
      </c>
      <c r="I167" s="158"/>
      <c r="L167" s="154"/>
      <c r="M167" s="159"/>
      <c r="T167" s="160"/>
      <c r="AT167" s="155" t="s">
        <v>147</v>
      </c>
      <c r="AU167" s="155" t="s">
        <v>78</v>
      </c>
      <c r="AV167" s="14" t="s">
        <v>143</v>
      </c>
      <c r="AW167" s="14" t="s">
        <v>32</v>
      </c>
      <c r="AX167" s="14" t="s">
        <v>76</v>
      </c>
      <c r="AY167" s="155" t="s">
        <v>136</v>
      </c>
    </row>
    <row r="168" spans="2:65" s="1" customFormat="1" ht="37.799999999999997" customHeight="1">
      <c r="B168" s="33"/>
      <c r="C168" s="123" t="s">
        <v>8</v>
      </c>
      <c r="D168" s="123" t="s">
        <v>138</v>
      </c>
      <c r="E168" s="124" t="s">
        <v>229</v>
      </c>
      <c r="F168" s="125" t="s">
        <v>230</v>
      </c>
      <c r="G168" s="126" t="s">
        <v>180</v>
      </c>
      <c r="H168" s="127">
        <v>3.9350000000000001</v>
      </c>
      <c r="I168" s="128"/>
      <c r="J168" s="129">
        <f>ROUND(I168*H168,2)</f>
        <v>0</v>
      </c>
      <c r="K168" s="125" t="s">
        <v>142</v>
      </c>
      <c r="L168" s="33"/>
      <c r="M168" s="130" t="s">
        <v>19</v>
      </c>
      <c r="N168" s="131" t="s">
        <v>42</v>
      </c>
      <c r="P168" s="132">
        <f>O168*H168</f>
        <v>0</v>
      </c>
      <c r="Q168" s="132">
        <v>4.4099999999999999E-3</v>
      </c>
      <c r="R168" s="132">
        <f>Q168*H168</f>
        <v>1.735335E-2</v>
      </c>
      <c r="S168" s="132">
        <v>0</v>
      </c>
      <c r="T168" s="133">
        <f>S168*H168</f>
        <v>0</v>
      </c>
      <c r="AR168" s="134" t="s">
        <v>143</v>
      </c>
      <c r="AT168" s="134" t="s">
        <v>138</v>
      </c>
      <c r="AU168" s="134" t="s">
        <v>78</v>
      </c>
      <c r="AY168" s="18" t="s">
        <v>136</v>
      </c>
      <c r="BE168" s="135">
        <f>IF(N168="základní",J168,0)</f>
        <v>0</v>
      </c>
      <c r="BF168" s="135">
        <f>IF(N168="snížená",J168,0)</f>
        <v>0</v>
      </c>
      <c r="BG168" s="135">
        <f>IF(N168="zákl. přenesená",J168,0)</f>
        <v>0</v>
      </c>
      <c r="BH168" s="135">
        <f>IF(N168="sníž. přenesená",J168,0)</f>
        <v>0</v>
      </c>
      <c r="BI168" s="135">
        <f>IF(N168="nulová",J168,0)</f>
        <v>0</v>
      </c>
      <c r="BJ168" s="18" t="s">
        <v>76</v>
      </c>
      <c r="BK168" s="135">
        <f>ROUND(I168*H168,2)</f>
        <v>0</v>
      </c>
      <c r="BL168" s="18" t="s">
        <v>143</v>
      </c>
      <c r="BM168" s="134" t="s">
        <v>231</v>
      </c>
    </row>
    <row r="169" spans="2:65" s="1" customFormat="1">
      <c r="B169" s="33"/>
      <c r="D169" s="136" t="s">
        <v>145</v>
      </c>
      <c r="F169" s="137" t="s">
        <v>232</v>
      </c>
      <c r="I169" s="138"/>
      <c r="L169" s="33"/>
      <c r="M169" s="139"/>
      <c r="T169" s="54"/>
      <c r="AT169" s="18" t="s">
        <v>145</v>
      </c>
      <c r="AU169" s="18" t="s">
        <v>78</v>
      </c>
    </row>
    <row r="170" spans="2:65" s="12" customFormat="1">
      <c r="B170" s="140"/>
      <c r="D170" s="141" t="s">
        <v>147</v>
      </c>
      <c r="E170" s="142" t="s">
        <v>19</v>
      </c>
      <c r="F170" s="143" t="s">
        <v>233</v>
      </c>
      <c r="H170" s="142" t="s">
        <v>19</v>
      </c>
      <c r="I170" s="144"/>
      <c r="L170" s="140"/>
      <c r="M170" s="145"/>
      <c r="T170" s="146"/>
      <c r="AT170" s="142" t="s">
        <v>147</v>
      </c>
      <c r="AU170" s="142" t="s">
        <v>78</v>
      </c>
      <c r="AV170" s="12" t="s">
        <v>76</v>
      </c>
      <c r="AW170" s="12" t="s">
        <v>32</v>
      </c>
      <c r="AX170" s="12" t="s">
        <v>71</v>
      </c>
      <c r="AY170" s="142" t="s">
        <v>136</v>
      </c>
    </row>
    <row r="171" spans="2:65" s="13" customFormat="1">
      <c r="B171" s="147"/>
      <c r="D171" s="141" t="s">
        <v>147</v>
      </c>
      <c r="E171" s="148" t="s">
        <v>19</v>
      </c>
      <c r="F171" s="149" t="s">
        <v>234</v>
      </c>
      <c r="H171" s="150">
        <v>3.9350000000000001</v>
      </c>
      <c r="I171" s="151"/>
      <c r="L171" s="147"/>
      <c r="M171" s="152"/>
      <c r="T171" s="153"/>
      <c r="AT171" s="148" t="s">
        <v>147</v>
      </c>
      <c r="AU171" s="148" t="s">
        <v>78</v>
      </c>
      <c r="AV171" s="13" t="s">
        <v>78</v>
      </c>
      <c r="AW171" s="13" t="s">
        <v>32</v>
      </c>
      <c r="AX171" s="13" t="s">
        <v>76</v>
      </c>
      <c r="AY171" s="148" t="s">
        <v>136</v>
      </c>
    </row>
    <row r="172" spans="2:65" s="11" customFormat="1" ht="22.8" customHeight="1">
      <c r="B172" s="111"/>
      <c r="D172" s="112" t="s">
        <v>70</v>
      </c>
      <c r="E172" s="121" t="s">
        <v>235</v>
      </c>
      <c r="F172" s="121" t="s">
        <v>236</v>
      </c>
      <c r="I172" s="114"/>
      <c r="J172" s="122">
        <f>BK172</f>
        <v>0</v>
      </c>
      <c r="L172" s="111"/>
      <c r="M172" s="116"/>
      <c r="P172" s="117">
        <f>SUM(P173:P218)</f>
        <v>0</v>
      </c>
      <c r="R172" s="117">
        <f>SUM(R173:R218)</f>
        <v>11.632505200000001</v>
      </c>
      <c r="T172" s="118">
        <f>SUM(T173:T218)</f>
        <v>0</v>
      </c>
      <c r="AR172" s="112" t="s">
        <v>76</v>
      </c>
      <c r="AT172" s="119" t="s">
        <v>70</v>
      </c>
      <c r="AU172" s="119" t="s">
        <v>76</v>
      </c>
      <c r="AY172" s="112" t="s">
        <v>136</v>
      </c>
      <c r="BK172" s="120">
        <f>SUM(BK173:BK218)</f>
        <v>0</v>
      </c>
    </row>
    <row r="173" spans="2:65" s="1" customFormat="1" ht="33" customHeight="1">
      <c r="B173" s="33"/>
      <c r="C173" s="123" t="s">
        <v>237</v>
      </c>
      <c r="D173" s="123" t="s">
        <v>138</v>
      </c>
      <c r="E173" s="124" t="s">
        <v>238</v>
      </c>
      <c r="F173" s="125" t="s">
        <v>239</v>
      </c>
      <c r="G173" s="126" t="s">
        <v>141</v>
      </c>
      <c r="H173" s="127">
        <v>3.8540000000000001</v>
      </c>
      <c r="I173" s="128"/>
      <c r="J173" s="129">
        <f>ROUND(I173*H173,2)</f>
        <v>0</v>
      </c>
      <c r="K173" s="125" t="s">
        <v>142</v>
      </c>
      <c r="L173" s="33"/>
      <c r="M173" s="130" t="s">
        <v>19</v>
      </c>
      <c r="N173" s="131" t="s">
        <v>42</v>
      </c>
      <c r="P173" s="132">
        <f>O173*H173</f>
        <v>0</v>
      </c>
      <c r="Q173" s="132">
        <v>2.5018699999999998</v>
      </c>
      <c r="R173" s="132">
        <f>Q173*H173</f>
        <v>9.6422069799999992</v>
      </c>
      <c r="S173" s="132">
        <v>0</v>
      </c>
      <c r="T173" s="133">
        <f>S173*H173</f>
        <v>0</v>
      </c>
      <c r="AR173" s="134" t="s">
        <v>143</v>
      </c>
      <c r="AT173" s="134" t="s">
        <v>138</v>
      </c>
      <c r="AU173" s="134" t="s">
        <v>78</v>
      </c>
      <c r="AY173" s="18" t="s">
        <v>136</v>
      </c>
      <c r="BE173" s="135">
        <f>IF(N173="základní",J173,0)</f>
        <v>0</v>
      </c>
      <c r="BF173" s="135">
        <f>IF(N173="snížená",J173,0)</f>
        <v>0</v>
      </c>
      <c r="BG173" s="135">
        <f>IF(N173="zákl. přenesená",J173,0)</f>
        <v>0</v>
      </c>
      <c r="BH173" s="135">
        <f>IF(N173="sníž. přenesená",J173,0)</f>
        <v>0</v>
      </c>
      <c r="BI173" s="135">
        <f>IF(N173="nulová",J173,0)</f>
        <v>0</v>
      </c>
      <c r="BJ173" s="18" t="s">
        <v>76</v>
      </c>
      <c r="BK173" s="135">
        <f>ROUND(I173*H173,2)</f>
        <v>0</v>
      </c>
      <c r="BL173" s="18" t="s">
        <v>143</v>
      </c>
      <c r="BM173" s="134" t="s">
        <v>240</v>
      </c>
    </row>
    <row r="174" spans="2:65" s="1" customFormat="1">
      <c r="B174" s="33"/>
      <c r="D174" s="136" t="s">
        <v>145</v>
      </c>
      <c r="F174" s="137" t="s">
        <v>241</v>
      </c>
      <c r="I174" s="138"/>
      <c r="L174" s="33"/>
      <c r="M174" s="139"/>
      <c r="T174" s="54"/>
      <c r="AT174" s="18" t="s">
        <v>145</v>
      </c>
      <c r="AU174" s="18" t="s">
        <v>78</v>
      </c>
    </row>
    <row r="175" spans="2:65" s="13" customFormat="1">
      <c r="B175" s="147"/>
      <c r="D175" s="141" t="s">
        <v>147</v>
      </c>
      <c r="E175" s="148" t="s">
        <v>19</v>
      </c>
      <c r="F175" s="149" t="s">
        <v>242</v>
      </c>
      <c r="H175" s="150">
        <v>1.8380000000000001</v>
      </c>
      <c r="I175" s="151"/>
      <c r="L175" s="147"/>
      <c r="M175" s="152"/>
      <c r="T175" s="153"/>
      <c r="AT175" s="148" t="s">
        <v>147</v>
      </c>
      <c r="AU175" s="148" t="s">
        <v>78</v>
      </c>
      <c r="AV175" s="13" t="s">
        <v>78</v>
      </c>
      <c r="AW175" s="13" t="s">
        <v>32</v>
      </c>
      <c r="AX175" s="13" t="s">
        <v>71</v>
      </c>
      <c r="AY175" s="148" t="s">
        <v>136</v>
      </c>
    </row>
    <row r="176" spans="2:65" s="13" customFormat="1">
      <c r="B176" s="147"/>
      <c r="D176" s="141" t="s">
        <v>147</v>
      </c>
      <c r="E176" s="148" t="s">
        <v>19</v>
      </c>
      <c r="F176" s="149" t="s">
        <v>243</v>
      </c>
      <c r="H176" s="150">
        <v>2.016</v>
      </c>
      <c r="I176" s="151"/>
      <c r="L176" s="147"/>
      <c r="M176" s="152"/>
      <c r="T176" s="153"/>
      <c r="AT176" s="148" t="s">
        <v>147</v>
      </c>
      <c r="AU176" s="148" t="s">
        <v>78</v>
      </c>
      <c r="AV176" s="13" t="s">
        <v>78</v>
      </c>
      <c r="AW176" s="13" t="s">
        <v>32</v>
      </c>
      <c r="AX176" s="13" t="s">
        <v>71</v>
      </c>
      <c r="AY176" s="148" t="s">
        <v>136</v>
      </c>
    </row>
    <row r="177" spans="2:65" s="14" customFormat="1">
      <c r="B177" s="154"/>
      <c r="D177" s="141" t="s">
        <v>147</v>
      </c>
      <c r="E177" s="155" t="s">
        <v>19</v>
      </c>
      <c r="F177" s="156" t="s">
        <v>197</v>
      </c>
      <c r="H177" s="157">
        <v>3.8540000000000001</v>
      </c>
      <c r="I177" s="158"/>
      <c r="L177" s="154"/>
      <c r="M177" s="159"/>
      <c r="T177" s="160"/>
      <c r="AT177" s="155" t="s">
        <v>147</v>
      </c>
      <c r="AU177" s="155" t="s">
        <v>78</v>
      </c>
      <c r="AV177" s="14" t="s">
        <v>143</v>
      </c>
      <c r="AW177" s="14" t="s">
        <v>32</v>
      </c>
      <c r="AX177" s="14" t="s">
        <v>76</v>
      </c>
      <c r="AY177" s="155" t="s">
        <v>136</v>
      </c>
    </row>
    <row r="178" spans="2:65" s="1" customFormat="1" ht="37.799999999999997" customHeight="1">
      <c r="B178" s="33"/>
      <c r="C178" s="123" t="s">
        <v>244</v>
      </c>
      <c r="D178" s="123" t="s">
        <v>138</v>
      </c>
      <c r="E178" s="124" t="s">
        <v>245</v>
      </c>
      <c r="F178" s="125" t="s">
        <v>246</v>
      </c>
      <c r="G178" s="126" t="s">
        <v>141</v>
      </c>
      <c r="H178" s="127">
        <v>0.67500000000000004</v>
      </c>
      <c r="I178" s="128"/>
      <c r="J178" s="129">
        <f>ROUND(I178*H178,2)</f>
        <v>0</v>
      </c>
      <c r="K178" s="125" t="s">
        <v>142</v>
      </c>
      <c r="L178" s="33"/>
      <c r="M178" s="130" t="s">
        <v>19</v>
      </c>
      <c r="N178" s="131" t="s">
        <v>42</v>
      </c>
      <c r="P178" s="132">
        <f>O178*H178</f>
        <v>0</v>
      </c>
      <c r="Q178" s="132">
        <v>2.3010199999999998</v>
      </c>
      <c r="R178" s="132">
        <f>Q178*H178</f>
        <v>1.5531885000000001</v>
      </c>
      <c r="S178" s="132">
        <v>0</v>
      </c>
      <c r="T178" s="133">
        <f>S178*H178</f>
        <v>0</v>
      </c>
      <c r="AR178" s="134" t="s">
        <v>143</v>
      </c>
      <c r="AT178" s="134" t="s">
        <v>138</v>
      </c>
      <c r="AU178" s="134" t="s">
        <v>78</v>
      </c>
      <c r="AY178" s="18" t="s">
        <v>136</v>
      </c>
      <c r="BE178" s="135">
        <f>IF(N178="základní",J178,0)</f>
        <v>0</v>
      </c>
      <c r="BF178" s="135">
        <f>IF(N178="snížená",J178,0)</f>
        <v>0</v>
      </c>
      <c r="BG178" s="135">
        <f>IF(N178="zákl. přenesená",J178,0)</f>
        <v>0</v>
      </c>
      <c r="BH178" s="135">
        <f>IF(N178="sníž. přenesená",J178,0)</f>
        <v>0</v>
      </c>
      <c r="BI178" s="135">
        <f>IF(N178="nulová",J178,0)</f>
        <v>0</v>
      </c>
      <c r="BJ178" s="18" t="s">
        <v>76</v>
      </c>
      <c r="BK178" s="135">
        <f>ROUND(I178*H178,2)</f>
        <v>0</v>
      </c>
      <c r="BL178" s="18" t="s">
        <v>143</v>
      </c>
      <c r="BM178" s="134" t="s">
        <v>247</v>
      </c>
    </row>
    <row r="179" spans="2:65" s="1" customFormat="1">
      <c r="B179" s="33"/>
      <c r="D179" s="136" t="s">
        <v>145</v>
      </c>
      <c r="F179" s="137" t="s">
        <v>248</v>
      </c>
      <c r="I179" s="138"/>
      <c r="L179" s="33"/>
      <c r="M179" s="139"/>
      <c r="T179" s="54"/>
      <c r="AT179" s="18" t="s">
        <v>145</v>
      </c>
      <c r="AU179" s="18" t="s">
        <v>78</v>
      </c>
    </row>
    <row r="180" spans="2:65" s="12" customFormat="1" ht="20.399999999999999">
      <c r="B180" s="140"/>
      <c r="D180" s="141" t="s">
        <v>147</v>
      </c>
      <c r="E180" s="142" t="s">
        <v>19</v>
      </c>
      <c r="F180" s="143" t="s">
        <v>249</v>
      </c>
      <c r="H180" s="142" t="s">
        <v>19</v>
      </c>
      <c r="I180" s="144"/>
      <c r="L180" s="140"/>
      <c r="M180" s="145"/>
      <c r="T180" s="146"/>
      <c r="AT180" s="142" t="s">
        <v>147</v>
      </c>
      <c r="AU180" s="142" t="s">
        <v>78</v>
      </c>
      <c r="AV180" s="12" t="s">
        <v>76</v>
      </c>
      <c r="AW180" s="12" t="s">
        <v>32</v>
      </c>
      <c r="AX180" s="12" t="s">
        <v>71</v>
      </c>
      <c r="AY180" s="142" t="s">
        <v>136</v>
      </c>
    </row>
    <row r="181" spans="2:65" s="13" customFormat="1">
      <c r="B181" s="147"/>
      <c r="D181" s="141" t="s">
        <v>147</v>
      </c>
      <c r="E181" s="148" t="s">
        <v>19</v>
      </c>
      <c r="F181" s="149" t="s">
        <v>250</v>
      </c>
      <c r="H181" s="150">
        <v>0.18099999999999999</v>
      </c>
      <c r="I181" s="151"/>
      <c r="L181" s="147"/>
      <c r="M181" s="152"/>
      <c r="T181" s="153"/>
      <c r="AT181" s="148" t="s">
        <v>147</v>
      </c>
      <c r="AU181" s="148" t="s">
        <v>78</v>
      </c>
      <c r="AV181" s="13" t="s">
        <v>78</v>
      </c>
      <c r="AW181" s="13" t="s">
        <v>32</v>
      </c>
      <c r="AX181" s="13" t="s">
        <v>71</v>
      </c>
      <c r="AY181" s="148" t="s">
        <v>136</v>
      </c>
    </row>
    <row r="182" spans="2:65" s="12" customFormat="1" ht="20.399999999999999">
      <c r="B182" s="140"/>
      <c r="D182" s="141" t="s">
        <v>147</v>
      </c>
      <c r="E182" s="142" t="s">
        <v>19</v>
      </c>
      <c r="F182" s="143" t="s">
        <v>251</v>
      </c>
      <c r="H182" s="142" t="s">
        <v>19</v>
      </c>
      <c r="I182" s="144"/>
      <c r="L182" s="140"/>
      <c r="M182" s="145"/>
      <c r="T182" s="146"/>
      <c r="AT182" s="142" t="s">
        <v>147</v>
      </c>
      <c r="AU182" s="142" t="s">
        <v>78</v>
      </c>
      <c r="AV182" s="12" t="s">
        <v>76</v>
      </c>
      <c r="AW182" s="12" t="s">
        <v>32</v>
      </c>
      <c r="AX182" s="12" t="s">
        <v>71</v>
      </c>
      <c r="AY182" s="142" t="s">
        <v>136</v>
      </c>
    </row>
    <row r="183" spans="2:65" s="13" customFormat="1">
      <c r="B183" s="147"/>
      <c r="D183" s="141" t="s">
        <v>147</v>
      </c>
      <c r="E183" s="148" t="s">
        <v>19</v>
      </c>
      <c r="F183" s="149" t="s">
        <v>252</v>
      </c>
      <c r="H183" s="150">
        <v>0.39400000000000002</v>
      </c>
      <c r="I183" s="151"/>
      <c r="L183" s="147"/>
      <c r="M183" s="152"/>
      <c r="T183" s="153"/>
      <c r="AT183" s="148" t="s">
        <v>147</v>
      </c>
      <c r="AU183" s="148" t="s">
        <v>78</v>
      </c>
      <c r="AV183" s="13" t="s">
        <v>78</v>
      </c>
      <c r="AW183" s="13" t="s">
        <v>32</v>
      </c>
      <c r="AX183" s="13" t="s">
        <v>71</v>
      </c>
      <c r="AY183" s="148" t="s">
        <v>136</v>
      </c>
    </row>
    <row r="184" spans="2:65" s="13" customFormat="1">
      <c r="B184" s="147"/>
      <c r="D184" s="141" t="s">
        <v>147</v>
      </c>
      <c r="E184" s="148" t="s">
        <v>19</v>
      </c>
      <c r="F184" s="149" t="s">
        <v>253</v>
      </c>
      <c r="H184" s="150">
        <v>0.1</v>
      </c>
      <c r="I184" s="151"/>
      <c r="L184" s="147"/>
      <c r="M184" s="152"/>
      <c r="T184" s="153"/>
      <c r="AT184" s="148" t="s">
        <v>147</v>
      </c>
      <c r="AU184" s="148" t="s">
        <v>78</v>
      </c>
      <c r="AV184" s="13" t="s">
        <v>78</v>
      </c>
      <c r="AW184" s="13" t="s">
        <v>32</v>
      </c>
      <c r="AX184" s="13" t="s">
        <v>71</v>
      </c>
      <c r="AY184" s="148" t="s">
        <v>136</v>
      </c>
    </row>
    <row r="185" spans="2:65" s="14" customFormat="1">
      <c r="B185" s="154"/>
      <c r="D185" s="141" t="s">
        <v>147</v>
      </c>
      <c r="E185" s="155" t="s">
        <v>19</v>
      </c>
      <c r="F185" s="156" t="s">
        <v>197</v>
      </c>
      <c r="H185" s="157">
        <v>0.67499999999999993</v>
      </c>
      <c r="I185" s="158"/>
      <c r="L185" s="154"/>
      <c r="M185" s="159"/>
      <c r="T185" s="160"/>
      <c r="AT185" s="155" t="s">
        <v>147</v>
      </c>
      <c r="AU185" s="155" t="s">
        <v>78</v>
      </c>
      <c r="AV185" s="14" t="s">
        <v>143</v>
      </c>
      <c r="AW185" s="14" t="s">
        <v>32</v>
      </c>
      <c r="AX185" s="14" t="s">
        <v>76</v>
      </c>
      <c r="AY185" s="155" t="s">
        <v>136</v>
      </c>
    </row>
    <row r="186" spans="2:65" s="1" customFormat="1" ht="33" customHeight="1">
      <c r="B186" s="33"/>
      <c r="C186" s="123" t="s">
        <v>254</v>
      </c>
      <c r="D186" s="123" t="s">
        <v>138</v>
      </c>
      <c r="E186" s="124" t="s">
        <v>255</v>
      </c>
      <c r="F186" s="125" t="s">
        <v>256</v>
      </c>
      <c r="G186" s="126" t="s">
        <v>141</v>
      </c>
      <c r="H186" s="127">
        <v>3.8540000000000001</v>
      </c>
      <c r="I186" s="128"/>
      <c r="J186" s="129">
        <f>ROUND(I186*H186,2)</f>
        <v>0</v>
      </c>
      <c r="K186" s="125" t="s">
        <v>142</v>
      </c>
      <c r="L186" s="33"/>
      <c r="M186" s="130" t="s">
        <v>19</v>
      </c>
      <c r="N186" s="131" t="s">
        <v>42</v>
      </c>
      <c r="P186" s="132">
        <f>O186*H186</f>
        <v>0</v>
      </c>
      <c r="Q186" s="132">
        <v>0</v>
      </c>
      <c r="R186" s="132">
        <f>Q186*H186</f>
        <v>0</v>
      </c>
      <c r="S186" s="132">
        <v>0</v>
      </c>
      <c r="T186" s="133">
        <f>S186*H186</f>
        <v>0</v>
      </c>
      <c r="AR186" s="134" t="s">
        <v>143</v>
      </c>
      <c r="AT186" s="134" t="s">
        <v>138</v>
      </c>
      <c r="AU186" s="134" t="s">
        <v>78</v>
      </c>
      <c r="AY186" s="18" t="s">
        <v>136</v>
      </c>
      <c r="BE186" s="135">
        <f>IF(N186="základní",J186,0)</f>
        <v>0</v>
      </c>
      <c r="BF186" s="135">
        <f>IF(N186="snížená",J186,0)</f>
        <v>0</v>
      </c>
      <c r="BG186" s="135">
        <f>IF(N186="zákl. přenesená",J186,0)</f>
        <v>0</v>
      </c>
      <c r="BH186" s="135">
        <f>IF(N186="sníž. přenesená",J186,0)</f>
        <v>0</v>
      </c>
      <c r="BI186" s="135">
        <f>IF(N186="nulová",J186,0)</f>
        <v>0</v>
      </c>
      <c r="BJ186" s="18" t="s">
        <v>76</v>
      </c>
      <c r="BK186" s="135">
        <f>ROUND(I186*H186,2)</f>
        <v>0</v>
      </c>
      <c r="BL186" s="18" t="s">
        <v>143</v>
      </c>
      <c r="BM186" s="134" t="s">
        <v>257</v>
      </c>
    </row>
    <row r="187" spans="2:65" s="1" customFormat="1">
      <c r="B187" s="33"/>
      <c r="D187" s="136" t="s">
        <v>145</v>
      </c>
      <c r="F187" s="137" t="s">
        <v>258</v>
      </c>
      <c r="I187" s="138"/>
      <c r="L187" s="33"/>
      <c r="M187" s="139"/>
      <c r="T187" s="54"/>
      <c r="AT187" s="18" t="s">
        <v>145</v>
      </c>
      <c r="AU187" s="18" t="s">
        <v>78</v>
      </c>
    </row>
    <row r="188" spans="2:65" s="13" customFormat="1">
      <c r="B188" s="147"/>
      <c r="D188" s="141" t="s">
        <v>147</v>
      </c>
      <c r="E188" s="148" t="s">
        <v>19</v>
      </c>
      <c r="F188" s="149" t="s">
        <v>242</v>
      </c>
      <c r="H188" s="150">
        <v>1.8380000000000001</v>
      </c>
      <c r="I188" s="151"/>
      <c r="L188" s="147"/>
      <c r="M188" s="152"/>
      <c r="T188" s="153"/>
      <c r="AT188" s="148" t="s">
        <v>147</v>
      </c>
      <c r="AU188" s="148" t="s">
        <v>78</v>
      </c>
      <c r="AV188" s="13" t="s">
        <v>78</v>
      </c>
      <c r="AW188" s="13" t="s">
        <v>32</v>
      </c>
      <c r="AX188" s="13" t="s">
        <v>71</v>
      </c>
      <c r="AY188" s="148" t="s">
        <v>136</v>
      </c>
    </row>
    <row r="189" spans="2:65" s="13" customFormat="1">
      <c r="B189" s="147"/>
      <c r="D189" s="141" t="s">
        <v>147</v>
      </c>
      <c r="E189" s="148" t="s">
        <v>19</v>
      </c>
      <c r="F189" s="149" t="s">
        <v>243</v>
      </c>
      <c r="H189" s="150">
        <v>2.016</v>
      </c>
      <c r="I189" s="151"/>
      <c r="L189" s="147"/>
      <c r="M189" s="152"/>
      <c r="T189" s="153"/>
      <c r="AT189" s="148" t="s">
        <v>147</v>
      </c>
      <c r="AU189" s="148" t="s">
        <v>78</v>
      </c>
      <c r="AV189" s="13" t="s">
        <v>78</v>
      </c>
      <c r="AW189" s="13" t="s">
        <v>32</v>
      </c>
      <c r="AX189" s="13" t="s">
        <v>71</v>
      </c>
      <c r="AY189" s="148" t="s">
        <v>136</v>
      </c>
    </row>
    <row r="190" spans="2:65" s="14" customFormat="1">
      <c r="B190" s="154"/>
      <c r="D190" s="141" t="s">
        <v>147</v>
      </c>
      <c r="E190" s="155" t="s">
        <v>19</v>
      </c>
      <c r="F190" s="156" t="s">
        <v>197</v>
      </c>
      <c r="H190" s="157">
        <v>3.8540000000000001</v>
      </c>
      <c r="I190" s="158"/>
      <c r="L190" s="154"/>
      <c r="M190" s="159"/>
      <c r="T190" s="160"/>
      <c r="AT190" s="155" t="s">
        <v>147</v>
      </c>
      <c r="AU190" s="155" t="s">
        <v>78</v>
      </c>
      <c r="AV190" s="14" t="s">
        <v>143</v>
      </c>
      <c r="AW190" s="14" t="s">
        <v>32</v>
      </c>
      <c r="AX190" s="14" t="s">
        <v>76</v>
      </c>
      <c r="AY190" s="155" t="s">
        <v>136</v>
      </c>
    </row>
    <row r="191" spans="2:65" s="1" customFormat="1" ht="44.25" customHeight="1">
      <c r="B191" s="33"/>
      <c r="C191" s="123" t="s">
        <v>259</v>
      </c>
      <c r="D191" s="123" t="s">
        <v>138</v>
      </c>
      <c r="E191" s="124" t="s">
        <v>260</v>
      </c>
      <c r="F191" s="125" t="s">
        <v>261</v>
      </c>
      <c r="G191" s="126" t="s">
        <v>141</v>
      </c>
      <c r="H191" s="127">
        <v>3.8540000000000001</v>
      </c>
      <c r="I191" s="128"/>
      <c r="J191" s="129">
        <f>ROUND(I191*H191,2)</f>
        <v>0</v>
      </c>
      <c r="K191" s="125" t="s">
        <v>142</v>
      </c>
      <c r="L191" s="33"/>
      <c r="M191" s="130" t="s">
        <v>19</v>
      </c>
      <c r="N191" s="131" t="s">
        <v>42</v>
      </c>
      <c r="P191" s="132">
        <f>O191*H191</f>
        <v>0</v>
      </c>
      <c r="Q191" s="132">
        <v>0</v>
      </c>
      <c r="R191" s="132">
        <f>Q191*H191</f>
        <v>0</v>
      </c>
      <c r="S191" s="132">
        <v>0</v>
      </c>
      <c r="T191" s="133">
        <f>S191*H191</f>
        <v>0</v>
      </c>
      <c r="AR191" s="134" t="s">
        <v>143</v>
      </c>
      <c r="AT191" s="134" t="s">
        <v>138</v>
      </c>
      <c r="AU191" s="134" t="s">
        <v>78</v>
      </c>
      <c r="AY191" s="18" t="s">
        <v>136</v>
      </c>
      <c r="BE191" s="135">
        <f>IF(N191="základní",J191,0)</f>
        <v>0</v>
      </c>
      <c r="BF191" s="135">
        <f>IF(N191="snížená",J191,0)</f>
        <v>0</v>
      </c>
      <c r="BG191" s="135">
        <f>IF(N191="zákl. přenesená",J191,0)</f>
        <v>0</v>
      </c>
      <c r="BH191" s="135">
        <f>IF(N191="sníž. přenesená",J191,0)</f>
        <v>0</v>
      </c>
      <c r="BI191" s="135">
        <f>IF(N191="nulová",J191,0)</f>
        <v>0</v>
      </c>
      <c r="BJ191" s="18" t="s">
        <v>76</v>
      </c>
      <c r="BK191" s="135">
        <f>ROUND(I191*H191,2)</f>
        <v>0</v>
      </c>
      <c r="BL191" s="18" t="s">
        <v>143</v>
      </c>
      <c r="BM191" s="134" t="s">
        <v>262</v>
      </c>
    </row>
    <row r="192" spans="2:65" s="1" customFormat="1">
      <c r="B192" s="33"/>
      <c r="D192" s="136" t="s">
        <v>145</v>
      </c>
      <c r="F192" s="137" t="s">
        <v>263</v>
      </c>
      <c r="I192" s="138"/>
      <c r="L192" s="33"/>
      <c r="M192" s="139"/>
      <c r="T192" s="54"/>
      <c r="AT192" s="18" t="s">
        <v>145</v>
      </c>
      <c r="AU192" s="18" t="s">
        <v>78</v>
      </c>
    </row>
    <row r="193" spans="2:65" s="13" customFormat="1">
      <c r="B193" s="147"/>
      <c r="D193" s="141" t="s">
        <v>147</v>
      </c>
      <c r="E193" s="148" t="s">
        <v>19</v>
      </c>
      <c r="F193" s="149" t="s">
        <v>242</v>
      </c>
      <c r="H193" s="150">
        <v>1.8380000000000001</v>
      </c>
      <c r="I193" s="151"/>
      <c r="L193" s="147"/>
      <c r="M193" s="152"/>
      <c r="T193" s="153"/>
      <c r="AT193" s="148" t="s">
        <v>147</v>
      </c>
      <c r="AU193" s="148" t="s">
        <v>78</v>
      </c>
      <c r="AV193" s="13" t="s">
        <v>78</v>
      </c>
      <c r="AW193" s="13" t="s">
        <v>32</v>
      </c>
      <c r="AX193" s="13" t="s">
        <v>71</v>
      </c>
      <c r="AY193" s="148" t="s">
        <v>136</v>
      </c>
    </row>
    <row r="194" spans="2:65" s="13" customFormat="1">
      <c r="B194" s="147"/>
      <c r="D194" s="141" t="s">
        <v>147</v>
      </c>
      <c r="E194" s="148" t="s">
        <v>19</v>
      </c>
      <c r="F194" s="149" t="s">
        <v>243</v>
      </c>
      <c r="H194" s="150">
        <v>2.016</v>
      </c>
      <c r="I194" s="151"/>
      <c r="L194" s="147"/>
      <c r="M194" s="152"/>
      <c r="T194" s="153"/>
      <c r="AT194" s="148" t="s">
        <v>147</v>
      </c>
      <c r="AU194" s="148" t="s">
        <v>78</v>
      </c>
      <c r="AV194" s="13" t="s">
        <v>78</v>
      </c>
      <c r="AW194" s="13" t="s">
        <v>32</v>
      </c>
      <c r="AX194" s="13" t="s">
        <v>71</v>
      </c>
      <c r="AY194" s="148" t="s">
        <v>136</v>
      </c>
    </row>
    <row r="195" spans="2:65" s="14" customFormat="1">
      <c r="B195" s="154"/>
      <c r="D195" s="141" t="s">
        <v>147</v>
      </c>
      <c r="E195" s="155" t="s">
        <v>19</v>
      </c>
      <c r="F195" s="156" t="s">
        <v>197</v>
      </c>
      <c r="H195" s="157">
        <v>3.8540000000000001</v>
      </c>
      <c r="I195" s="158"/>
      <c r="L195" s="154"/>
      <c r="M195" s="159"/>
      <c r="T195" s="160"/>
      <c r="AT195" s="155" t="s">
        <v>147</v>
      </c>
      <c r="AU195" s="155" t="s">
        <v>78</v>
      </c>
      <c r="AV195" s="14" t="s">
        <v>143</v>
      </c>
      <c r="AW195" s="14" t="s">
        <v>32</v>
      </c>
      <c r="AX195" s="14" t="s">
        <v>76</v>
      </c>
      <c r="AY195" s="155" t="s">
        <v>136</v>
      </c>
    </row>
    <row r="196" spans="2:65" s="1" customFormat="1" ht="37.799999999999997" customHeight="1">
      <c r="B196" s="33"/>
      <c r="C196" s="123" t="s">
        <v>264</v>
      </c>
      <c r="D196" s="123" t="s">
        <v>138</v>
      </c>
      <c r="E196" s="124" t="s">
        <v>265</v>
      </c>
      <c r="F196" s="125" t="s">
        <v>266</v>
      </c>
      <c r="G196" s="126" t="s">
        <v>141</v>
      </c>
      <c r="H196" s="127">
        <v>6.7000000000000004E-2</v>
      </c>
      <c r="I196" s="128"/>
      <c r="J196" s="129">
        <f>ROUND(I196*H196,2)</f>
        <v>0</v>
      </c>
      <c r="K196" s="125" t="s">
        <v>142</v>
      </c>
      <c r="L196" s="33"/>
      <c r="M196" s="130" t="s">
        <v>19</v>
      </c>
      <c r="N196" s="131" t="s">
        <v>42</v>
      </c>
      <c r="P196" s="132">
        <f>O196*H196</f>
        <v>0</v>
      </c>
      <c r="Q196" s="132">
        <v>1.4419999999999999</v>
      </c>
      <c r="R196" s="132">
        <f>Q196*H196</f>
        <v>9.6614000000000005E-2</v>
      </c>
      <c r="S196" s="132">
        <v>0</v>
      </c>
      <c r="T196" s="133">
        <f>S196*H196</f>
        <v>0</v>
      </c>
      <c r="AR196" s="134" t="s">
        <v>143</v>
      </c>
      <c r="AT196" s="134" t="s">
        <v>138</v>
      </c>
      <c r="AU196" s="134" t="s">
        <v>78</v>
      </c>
      <c r="AY196" s="18" t="s">
        <v>136</v>
      </c>
      <c r="BE196" s="135">
        <f>IF(N196="základní",J196,0)</f>
        <v>0</v>
      </c>
      <c r="BF196" s="135">
        <f>IF(N196="snížená",J196,0)</f>
        <v>0</v>
      </c>
      <c r="BG196" s="135">
        <f>IF(N196="zákl. přenesená",J196,0)</f>
        <v>0</v>
      </c>
      <c r="BH196" s="135">
        <f>IF(N196="sníž. přenesená",J196,0)</f>
        <v>0</v>
      </c>
      <c r="BI196" s="135">
        <f>IF(N196="nulová",J196,0)</f>
        <v>0</v>
      </c>
      <c r="BJ196" s="18" t="s">
        <v>76</v>
      </c>
      <c r="BK196" s="135">
        <f>ROUND(I196*H196,2)</f>
        <v>0</v>
      </c>
      <c r="BL196" s="18" t="s">
        <v>143</v>
      </c>
      <c r="BM196" s="134" t="s">
        <v>267</v>
      </c>
    </row>
    <row r="197" spans="2:65" s="1" customFormat="1">
      <c r="B197" s="33"/>
      <c r="D197" s="136" t="s">
        <v>145</v>
      </c>
      <c r="F197" s="137" t="s">
        <v>268</v>
      </c>
      <c r="I197" s="138"/>
      <c r="L197" s="33"/>
      <c r="M197" s="139"/>
      <c r="T197" s="54"/>
      <c r="AT197" s="18" t="s">
        <v>145</v>
      </c>
      <c r="AU197" s="18" t="s">
        <v>78</v>
      </c>
    </row>
    <row r="198" spans="2:65" s="12" customFormat="1">
      <c r="B198" s="140"/>
      <c r="D198" s="141" t="s">
        <v>147</v>
      </c>
      <c r="E198" s="142" t="s">
        <v>19</v>
      </c>
      <c r="F198" s="143" t="s">
        <v>269</v>
      </c>
      <c r="H198" s="142" t="s">
        <v>19</v>
      </c>
      <c r="I198" s="144"/>
      <c r="L198" s="140"/>
      <c r="M198" s="145"/>
      <c r="T198" s="146"/>
      <c r="AT198" s="142" t="s">
        <v>147</v>
      </c>
      <c r="AU198" s="142" t="s">
        <v>78</v>
      </c>
      <c r="AV198" s="12" t="s">
        <v>76</v>
      </c>
      <c r="AW198" s="12" t="s">
        <v>32</v>
      </c>
      <c r="AX198" s="12" t="s">
        <v>71</v>
      </c>
      <c r="AY198" s="142" t="s">
        <v>136</v>
      </c>
    </row>
    <row r="199" spans="2:65" s="13" customFormat="1">
      <c r="B199" s="147"/>
      <c r="D199" s="141" t="s">
        <v>147</v>
      </c>
      <c r="E199" s="148" t="s">
        <v>19</v>
      </c>
      <c r="F199" s="149" t="s">
        <v>270</v>
      </c>
      <c r="H199" s="150">
        <v>6.7000000000000004E-2</v>
      </c>
      <c r="I199" s="151"/>
      <c r="L199" s="147"/>
      <c r="M199" s="152"/>
      <c r="T199" s="153"/>
      <c r="AT199" s="148" t="s">
        <v>147</v>
      </c>
      <c r="AU199" s="148" t="s">
        <v>78</v>
      </c>
      <c r="AV199" s="13" t="s">
        <v>78</v>
      </c>
      <c r="AW199" s="13" t="s">
        <v>32</v>
      </c>
      <c r="AX199" s="13" t="s">
        <v>76</v>
      </c>
      <c r="AY199" s="148" t="s">
        <v>136</v>
      </c>
    </row>
    <row r="200" spans="2:65" s="1" customFormat="1" ht="21.75" customHeight="1">
      <c r="B200" s="33"/>
      <c r="C200" s="123" t="s">
        <v>271</v>
      </c>
      <c r="D200" s="123" t="s">
        <v>138</v>
      </c>
      <c r="E200" s="124" t="s">
        <v>272</v>
      </c>
      <c r="F200" s="125" t="s">
        <v>273</v>
      </c>
      <c r="G200" s="126" t="s">
        <v>172</v>
      </c>
      <c r="H200" s="127">
        <v>0.24399999999999999</v>
      </c>
      <c r="I200" s="128"/>
      <c r="J200" s="129">
        <f>ROUND(I200*H200,2)</f>
        <v>0</v>
      </c>
      <c r="K200" s="125" t="s">
        <v>142</v>
      </c>
      <c r="L200" s="33"/>
      <c r="M200" s="130" t="s">
        <v>19</v>
      </c>
      <c r="N200" s="131" t="s">
        <v>42</v>
      </c>
      <c r="P200" s="132">
        <f>O200*H200</f>
        <v>0</v>
      </c>
      <c r="Q200" s="132">
        <v>1.06277</v>
      </c>
      <c r="R200" s="132">
        <f>Q200*H200</f>
        <v>0.25931588</v>
      </c>
      <c r="S200" s="132">
        <v>0</v>
      </c>
      <c r="T200" s="133">
        <f>S200*H200</f>
        <v>0</v>
      </c>
      <c r="AR200" s="134" t="s">
        <v>143</v>
      </c>
      <c r="AT200" s="134" t="s">
        <v>138</v>
      </c>
      <c r="AU200" s="134" t="s">
        <v>78</v>
      </c>
      <c r="AY200" s="18" t="s">
        <v>136</v>
      </c>
      <c r="BE200" s="135">
        <f>IF(N200="základní",J200,0)</f>
        <v>0</v>
      </c>
      <c r="BF200" s="135">
        <f>IF(N200="snížená",J200,0)</f>
        <v>0</v>
      </c>
      <c r="BG200" s="135">
        <f>IF(N200="zákl. přenesená",J200,0)</f>
        <v>0</v>
      </c>
      <c r="BH200" s="135">
        <f>IF(N200="sníž. přenesená",J200,0)</f>
        <v>0</v>
      </c>
      <c r="BI200" s="135">
        <f>IF(N200="nulová",J200,0)</f>
        <v>0</v>
      </c>
      <c r="BJ200" s="18" t="s">
        <v>76</v>
      </c>
      <c r="BK200" s="135">
        <f>ROUND(I200*H200,2)</f>
        <v>0</v>
      </c>
      <c r="BL200" s="18" t="s">
        <v>143</v>
      </c>
      <c r="BM200" s="134" t="s">
        <v>274</v>
      </c>
    </row>
    <row r="201" spans="2:65" s="1" customFormat="1">
      <c r="B201" s="33"/>
      <c r="D201" s="136" t="s">
        <v>145</v>
      </c>
      <c r="F201" s="137" t="s">
        <v>275</v>
      </c>
      <c r="I201" s="138"/>
      <c r="L201" s="33"/>
      <c r="M201" s="139"/>
      <c r="T201" s="54"/>
      <c r="AT201" s="18" t="s">
        <v>145</v>
      </c>
      <c r="AU201" s="18" t="s">
        <v>78</v>
      </c>
    </row>
    <row r="202" spans="2:65" s="12" customFormat="1">
      <c r="B202" s="140"/>
      <c r="D202" s="141" t="s">
        <v>147</v>
      </c>
      <c r="E202" s="142" t="s">
        <v>19</v>
      </c>
      <c r="F202" s="143" t="s">
        <v>276</v>
      </c>
      <c r="H202" s="142" t="s">
        <v>19</v>
      </c>
      <c r="I202" s="144"/>
      <c r="L202" s="140"/>
      <c r="M202" s="145"/>
      <c r="T202" s="146"/>
      <c r="AT202" s="142" t="s">
        <v>147</v>
      </c>
      <c r="AU202" s="142" t="s">
        <v>78</v>
      </c>
      <c r="AV202" s="12" t="s">
        <v>76</v>
      </c>
      <c r="AW202" s="12" t="s">
        <v>32</v>
      </c>
      <c r="AX202" s="12" t="s">
        <v>71</v>
      </c>
      <c r="AY202" s="142" t="s">
        <v>136</v>
      </c>
    </row>
    <row r="203" spans="2:65" s="13" customFormat="1">
      <c r="B203" s="147"/>
      <c r="D203" s="141" t="s">
        <v>147</v>
      </c>
      <c r="E203" s="148" t="s">
        <v>19</v>
      </c>
      <c r="F203" s="149" t="s">
        <v>277</v>
      </c>
      <c r="H203" s="150">
        <v>0.106</v>
      </c>
      <c r="I203" s="151"/>
      <c r="L203" s="147"/>
      <c r="M203" s="152"/>
      <c r="T203" s="153"/>
      <c r="AT203" s="148" t="s">
        <v>147</v>
      </c>
      <c r="AU203" s="148" t="s">
        <v>78</v>
      </c>
      <c r="AV203" s="13" t="s">
        <v>78</v>
      </c>
      <c r="AW203" s="13" t="s">
        <v>32</v>
      </c>
      <c r="AX203" s="13" t="s">
        <v>71</v>
      </c>
      <c r="AY203" s="148" t="s">
        <v>136</v>
      </c>
    </row>
    <row r="204" spans="2:65" s="13" customFormat="1">
      <c r="B204" s="147"/>
      <c r="D204" s="141" t="s">
        <v>147</v>
      </c>
      <c r="E204" s="148" t="s">
        <v>19</v>
      </c>
      <c r="F204" s="149" t="s">
        <v>278</v>
      </c>
      <c r="H204" s="150">
        <v>0.13800000000000001</v>
      </c>
      <c r="I204" s="151"/>
      <c r="L204" s="147"/>
      <c r="M204" s="152"/>
      <c r="T204" s="153"/>
      <c r="AT204" s="148" t="s">
        <v>147</v>
      </c>
      <c r="AU204" s="148" t="s">
        <v>78</v>
      </c>
      <c r="AV204" s="13" t="s">
        <v>78</v>
      </c>
      <c r="AW204" s="13" t="s">
        <v>32</v>
      </c>
      <c r="AX204" s="13" t="s">
        <v>71</v>
      </c>
      <c r="AY204" s="148" t="s">
        <v>136</v>
      </c>
    </row>
    <row r="205" spans="2:65" s="14" customFormat="1">
      <c r="B205" s="154"/>
      <c r="D205" s="141" t="s">
        <v>147</v>
      </c>
      <c r="E205" s="155" t="s">
        <v>19</v>
      </c>
      <c r="F205" s="156" t="s">
        <v>197</v>
      </c>
      <c r="H205" s="157">
        <v>0.24399999999999999</v>
      </c>
      <c r="I205" s="158"/>
      <c r="L205" s="154"/>
      <c r="M205" s="159"/>
      <c r="T205" s="160"/>
      <c r="AT205" s="155" t="s">
        <v>147</v>
      </c>
      <c r="AU205" s="155" t="s">
        <v>78</v>
      </c>
      <c r="AV205" s="14" t="s">
        <v>143</v>
      </c>
      <c r="AW205" s="14" t="s">
        <v>32</v>
      </c>
      <c r="AX205" s="14" t="s">
        <v>76</v>
      </c>
      <c r="AY205" s="155" t="s">
        <v>136</v>
      </c>
    </row>
    <row r="206" spans="2:65" s="1" customFormat="1" ht="24.15" customHeight="1">
      <c r="B206" s="33"/>
      <c r="C206" s="123" t="s">
        <v>279</v>
      </c>
      <c r="D206" s="123" t="s">
        <v>138</v>
      </c>
      <c r="E206" s="124" t="s">
        <v>280</v>
      </c>
      <c r="F206" s="125" t="s">
        <v>281</v>
      </c>
      <c r="G206" s="126" t="s">
        <v>180</v>
      </c>
      <c r="H206" s="127">
        <v>1.3779999999999999</v>
      </c>
      <c r="I206" s="128"/>
      <c r="J206" s="129">
        <f>ROUND(I206*H206,2)</f>
        <v>0</v>
      </c>
      <c r="K206" s="125" t="s">
        <v>142</v>
      </c>
      <c r="L206" s="33"/>
      <c r="M206" s="130" t="s">
        <v>19</v>
      </c>
      <c r="N206" s="131" t="s">
        <v>42</v>
      </c>
      <c r="P206" s="132">
        <f>O206*H206</f>
        <v>0</v>
      </c>
      <c r="Q206" s="132">
        <v>5.4649999999999997E-2</v>
      </c>
      <c r="R206" s="132">
        <f>Q206*H206</f>
        <v>7.5307699999999991E-2</v>
      </c>
      <c r="S206" s="132">
        <v>0</v>
      </c>
      <c r="T206" s="133">
        <f>S206*H206</f>
        <v>0</v>
      </c>
      <c r="AR206" s="134" t="s">
        <v>143</v>
      </c>
      <c r="AT206" s="134" t="s">
        <v>138</v>
      </c>
      <c r="AU206" s="134" t="s">
        <v>78</v>
      </c>
      <c r="AY206" s="18" t="s">
        <v>136</v>
      </c>
      <c r="BE206" s="135">
        <f>IF(N206="základní",J206,0)</f>
        <v>0</v>
      </c>
      <c r="BF206" s="135">
        <f>IF(N206="snížená",J206,0)</f>
        <v>0</v>
      </c>
      <c r="BG206" s="135">
        <f>IF(N206="zákl. přenesená",J206,0)</f>
        <v>0</v>
      </c>
      <c r="BH206" s="135">
        <f>IF(N206="sníž. přenesená",J206,0)</f>
        <v>0</v>
      </c>
      <c r="BI206" s="135">
        <f>IF(N206="nulová",J206,0)</f>
        <v>0</v>
      </c>
      <c r="BJ206" s="18" t="s">
        <v>76</v>
      </c>
      <c r="BK206" s="135">
        <f>ROUND(I206*H206,2)</f>
        <v>0</v>
      </c>
      <c r="BL206" s="18" t="s">
        <v>143</v>
      </c>
      <c r="BM206" s="134" t="s">
        <v>282</v>
      </c>
    </row>
    <row r="207" spans="2:65" s="1" customFormat="1">
      <c r="B207" s="33"/>
      <c r="D207" s="136" t="s">
        <v>145</v>
      </c>
      <c r="F207" s="137" t="s">
        <v>283</v>
      </c>
      <c r="I207" s="138"/>
      <c r="L207" s="33"/>
      <c r="M207" s="139"/>
      <c r="T207" s="54"/>
      <c r="AT207" s="18" t="s">
        <v>145</v>
      </c>
      <c r="AU207" s="18" t="s">
        <v>78</v>
      </c>
    </row>
    <row r="208" spans="2:65" s="12" customFormat="1">
      <c r="B208" s="140"/>
      <c r="D208" s="141" t="s">
        <v>147</v>
      </c>
      <c r="E208" s="142" t="s">
        <v>19</v>
      </c>
      <c r="F208" s="143" t="s">
        <v>284</v>
      </c>
      <c r="H208" s="142" t="s">
        <v>19</v>
      </c>
      <c r="I208" s="144"/>
      <c r="L208" s="140"/>
      <c r="M208" s="145"/>
      <c r="T208" s="146"/>
      <c r="AT208" s="142" t="s">
        <v>147</v>
      </c>
      <c r="AU208" s="142" t="s">
        <v>78</v>
      </c>
      <c r="AV208" s="12" t="s">
        <v>76</v>
      </c>
      <c r="AW208" s="12" t="s">
        <v>32</v>
      </c>
      <c r="AX208" s="12" t="s">
        <v>71</v>
      </c>
      <c r="AY208" s="142" t="s">
        <v>136</v>
      </c>
    </row>
    <row r="209" spans="2:65" s="13" customFormat="1">
      <c r="B209" s="147"/>
      <c r="D209" s="141" t="s">
        <v>147</v>
      </c>
      <c r="E209" s="148" t="s">
        <v>19</v>
      </c>
      <c r="F209" s="149" t="s">
        <v>285</v>
      </c>
      <c r="H209" s="150">
        <v>1.3779999999999999</v>
      </c>
      <c r="I209" s="151"/>
      <c r="L209" s="147"/>
      <c r="M209" s="152"/>
      <c r="T209" s="153"/>
      <c r="AT209" s="148" t="s">
        <v>147</v>
      </c>
      <c r="AU209" s="148" t="s">
        <v>78</v>
      </c>
      <c r="AV209" s="13" t="s">
        <v>78</v>
      </c>
      <c r="AW209" s="13" t="s">
        <v>32</v>
      </c>
      <c r="AX209" s="13" t="s">
        <v>76</v>
      </c>
      <c r="AY209" s="148" t="s">
        <v>136</v>
      </c>
    </row>
    <row r="210" spans="2:65" s="1" customFormat="1" ht="24.15" customHeight="1">
      <c r="B210" s="33"/>
      <c r="C210" s="123" t="s">
        <v>286</v>
      </c>
      <c r="D210" s="123" t="s">
        <v>138</v>
      </c>
      <c r="E210" s="124" t="s">
        <v>287</v>
      </c>
      <c r="F210" s="125" t="s">
        <v>288</v>
      </c>
      <c r="G210" s="126" t="s">
        <v>180</v>
      </c>
      <c r="H210" s="127">
        <v>38.03</v>
      </c>
      <c r="I210" s="128"/>
      <c r="J210" s="129">
        <f>ROUND(I210*H210,2)</f>
        <v>0</v>
      </c>
      <c r="K210" s="125" t="s">
        <v>142</v>
      </c>
      <c r="L210" s="33"/>
      <c r="M210" s="130" t="s">
        <v>19</v>
      </c>
      <c r="N210" s="131" t="s">
        <v>42</v>
      </c>
      <c r="P210" s="132">
        <f>O210*H210</f>
        <v>0</v>
      </c>
      <c r="Q210" s="132">
        <v>1.2999999999999999E-4</v>
      </c>
      <c r="R210" s="132">
        <f>Q210*H210</f>
        <v>4.9438999999999993E-3</v>
      </c>
      <c r="S210" s="132">
        <v>0</v>
      </c>
      <c r="T210" s="133">
        <f>S210*H210</f>
        <v>0</v>
      </c>
      <c r="AR210" s="134" t="s">
        <v>143</v>
      </c>
      <c r="AT210" s="134" t="s">
        <v>138</v>
      </c>
      <c r="AU210" s="134" t="s">
        <v>78</v>
      </c>
      <c r="AY210" s="18" t="s">
        <v>136</v>
      </c>
      <c r="BE210" s="135">
        <f>IF(N210="základní",J210,0)</f>
        <v>0</v>
      </c>
      <c r="BF210" s="135">
        <f>IF(N210="snížená",J210,0)</f>
        <v>0</v>
      </c>
      <c r="BG210" s="135">
        <f>IF(N210="zákl. přenesená",J210,0)</f>
        <v>0</v>
      </c>
      <c r="BH210" s="135">
        <f>IF(N210="sníž. přenesená",J210,0)</f>
        <v>0</v>
      </c>
      <c r="BI210" s="135">
        <f>IF(N210="nulová",J210,0)</f>
        <v>0</v>
      </c>
      <c r="BJ210" s="18" t="s">
        <v>76</v>
      </c>
      <c r="BK210" s="135">
        <f>ROUND(I210*H210,2)</f>
        <v>0</v>
      </c>
      <c r="BL210" s="18" t="s">
        <v>143</v>
      </c>
      <c r="BM210" s="134" t="s">
        <v>289</v>
      </c>
    </row>
    <row r="211" spans="2:65" s="1" customFormat="1">
      <c r="B211" s="33"/>
      <c r="D211" s="136" t="s">
        <v>145</v>
      </c>
      <c r="F211" s="137" t="s">
        <v>290</v>
      </c>
      <c r="I211" s="138"/>
      <c r="L211" s="33"/>
      <c r="M211" s="139"/>
      <c r="T211" s="54"/>
      <c r="AT211" s="18" t="s">
        <v>145</v>
      </c>
      <c r="AU211" s="18" t="s">
        <v>78</v>
      </c>
    </row>
    <row r="212" spans="2:65" s="13" customFormat="1">
      <c r="B212" s="147"/>
      <c r="D212" s="141" t="s">
        <v>147</v>
      </c>
      <c r="E212" s="148" t="s">
        <v>19</v>
      </c>
      <c r="F212" s="149" t="s">
        <v>291</v>
      </c>
      <c r="H212" s="150">
        <v>38.03</v>
      </c>
      <c r="I212" s="151"/>
      <c r="L212" s="147"/>
      <c r="M212" s="152"/>
      <c r="T212" s="153"/>
      <c r="AT212" s="148" t="s">
        <v>147</v>
      </c>
      <c r="AU212" s="148" t="s">
        <v>78</v>
      </c>
      <c r="AV212" s="13" t="s">
        <v>78</v>
      </c>
      <c r="AW212" s="13" t="s">
        <v>32</v>
      </c>
      <c r="AX212" s="13" t="s">
        <v>76</v>
      </c>
      <c r="AY212" s="148" t="s">
        <v>136</v>
      </c>
    </row>
    <row r="213" spans="2:65" s="1" customFormat="1" ht="37.799999999999997" customHeight="1">
      <c r="B213" s="33"/>
      <c r="C213" s="123" t="s">
        <v>7</v>
      </c>
      <c r="D213" s="123" t="s">
        <v>138</v>
      </c>
      <c r="E213" s="124" t="s">
        <v>292</v>
      </c>
      <c r="F213" s="125" t="s">
        <v>293</v>
      </c>
      <c r="G213" s="126" t="s">
        <v>294</v>
      </c>
      <c r="H213" s="127">
        <v>46.411999999999999</v>
      </c>
      <c r="I213" s="128"/>
      <c r="J213" s="129">
        <f>ROUND(I213*H213,2)</f>
        <v>0</v>
      </c>
      <c r="K213" s="125" t="s">
        <v>142</v>
      </c>
      <c r="L213" s="33"/>
      <c r="M213" s="130" t="s">
        <v>19</v>
      </c>
      <c r="N213" s="131" t="s">
        <v>42</v>
      </c>
      <c r="P213" s="132">
        <f>O213*H213</f>
        <v>0</v>
      </c>
      <c r="Q213" s="132">
        <v>2.0000000000000002E-5</v>
      </c>
      <c r="R213" s="132">
        <f>Q213*H213</f>
        <v>9.282400000000001E-4</v>
      </c>
      <c r="S213" s="132">
        <v>0</v>
      </c>
      <c r="T213" s="133">
        <f>S213*H213</f>
        <v>0</v>
      </c>
      <c r="AR213" s="134" t="s">
        <v>143</v>
      </c>
      <c r="AT213" s="134" t="s">
        <v>138</v>
      </c>
      <c r="AU213" s="134" t="s">
        <v>78</v>
      </c>
      <c r="AY213" s="18" t="s">
        <v>136</v>
      </c>
      <c r="BE213" s="135">
        <f>IF(N213="základní",J213,0)</f>
        <v>0</v>
      </c>
      <c r="BF213" s="135">
        <f>IF(N213="snížená",J213,0)</f>
        <v>0</v>
      </c>
      <c r="BG213" s="135">
        <f>IF(N213="zákl. přenesená",J213,0)</f>
        <v>0</v>
      </c>
      <c r="BH213" s="135">
        <f>IF(N213="sníž. přenesená",J213,0)</f>
        <v>0</v>
      </c>
      <c r="BI213" s="135">
        <f>IF(N213="nulová",J213,0)</f>
        <v>0</v>
      </c>
      <c r="BJ213" s="18" t="s">
        <v>76</v>
      </c>
      <c r="BK213" s="135">
        <f>ROUND(I213*H213,2)</f>
        <v>0</v>
      </c>
      <c r="BL213" s="18" t="s">
        <v>143</v>
      </c>
      <c r="BM213" s="134" t="s">
        <v>295</v>
      </c>
    </row>
    <row r="214" spans="2:65" s="1" customFormat="1">
      <c r="B214" s="33"/>
      <c r="D214" s="136" t="s">
        <v>145</v>
      </c>
      <c r="F214" s="137" t="s">
        <v>296</v>
      </c>
      <c r="I214" s="138"/>
      <c r="L214" s="33"/>
      <c r="M214" s="139"/>
      <c r="T214" s="54"/>
      <c r="AT214" s="18" t="s">
        <v>145</v>
      </c>
      <c r="AU214" s="18" t="s">
        <v>78</v>
      </c>
    </row>
    <row r="215" spans="2:65" s="12" customFormat="1">
      <c r="B215" s="140"/>
      <c r="D215" s="141" t="s">
        <v>147</v>
      </c>
      <c r="E215" s="142" t="s">
        <v>19</v>
      </c>
      <c r="F215" s="143" t="s">
        <v>297</v>
      </c>
      <c r="H215" s="142" t="s">
        <v>19</v>
      </c>
      <c r="I215" s="144"/>
      <c r="L215" s="140"/>
      <c r="M215" s="145"/>
      <c r="T215" s="146"/>
      <c r="AT215" s="142" t="s">
        <v>147</v>
      </c>
      <c r="AU215" s="142" t="s">
        <v>78</v>
      </c>
      <c r="AV215" s="12" t="s">
        <v>76</v>
      </c>
      <c r="AW215" s="12" t="s">
        <v>32</v>
      </c>
      <c r="AX215" s="12" t="s">
        <v>71</v>
      </c>
      <c r="AY215" s="142" t="s">
        <v>136</v>
      </c>
    </row>
    <row r="216" spans="2:65" s="13" customFormat="1">
      <c r="B216" s="147"/>
      <c r="D216" s="141" t="s">
        <v>147</v>
      </c>
      <c r="E216" s="148" t="s">
        <v>19</v>
      </c>
      <c r="F216" s="149" t="s">
        <v>298</v>
      </c>
      <c r="H216" s="150">
        <v>20.097000000000001</v>
      </c>
      <c r="I216" s="151"/>
      <c r="L216" s="147"/>
      <c r="M216" s="152"/>
      <c r="T216" s="153"/>
      <c r="AT216" s="148" t="s">
        <v>147</v>
      </c>
      <c r="AU216" s="148" t="s">
        <v>78</v>
      </c>
      <c r="AV216" s="13" t="s">
        <v>78</v>
      </c>
      <c r="AW216" s="13" t="s">
        <v>32</v>
      </c>
      <c r="AX216" s="13" t="s">
        <v>71</v>
      </c>
      <c r="AY216" s="148" t="s">
        <v>136</v>
      </c>
    </row>
    <row r="217" spans="2:65" s="13" customFormat="1" ht="30.6">
      <c r="B217" s="147"/>
      <c r="D217" s="141" t="s">
        <v>147</v>
      </c>
      <c r="E217" s="148" t="s">
        <v>19</v>
      </c>
      <c r="F217" s="149" t="s">
        <v>299</v>
      </c>
      <c r="H217" s="150">
        <v>26.315000000000001</v>
      </c>
      <c r="I217" s="151"/>
      <c r="L217" s="147"/>
      <c r="M217" s="152"/>
      <c r="T217" s="153"/>
      <c r="AT217" s="148" t="s">
        <v>147</v>
      </c>
      <c r="AU217" s="148" t="s">
        <v>78</v>
      </c>
      <c r="AV217" s="13" t="s">
        <v>78</v>
      </c>
      <c r="AW217" s="13" t="s">
        <v>32</v>
      </c>
      <c r="AX217" s="13" t="s">
        <v>71</v>
      </c>
      <c r="AY217" s="148" t="s">
        <v>136</v>
      </c>
    </row>
    <row r="218" spans="2:65" s="14" customFormat="1">
      <c r="B218" s="154"/>
      <c r="D218" s="141" t="s">
        <v>147</v>
      </c>
      <c r="E218" s="155" t="s">
        <v>19</v>
      </c>
      <c r="F218" s="156" t="s">
        <v>197</v>
      </c>
      <c r="H218" s="157">
        <v>46.412000000000006</v>
      </c>
      <c r="I218" s="158"/>
      <c r="L218" s="154"/>
      <c r="M218" s="159"/>
      <c r="T218" s="160"/>
      <c r="AT218" s="155" t="s">
        <v>147</v>
      </c>
      <c r="AU218" s="155" t="s">
        <v>78</v>
      </c>
      <c r="AV218" s="14" t="s">
        <v>143</v>
      </c>
      <c r="AW218" s="14" t="s">
        <v>32</v>
      </c>
      <c r="AX218" s="14" t="s">
        <v>76</v>
      </c>
      <c r="AY218" s="155" t="s">
        <v>136</v>
      </c>
    </row>
    <row r="219" spans="2:65" s="11" customFormat="1" ht="22.8" customHeight="1">
      <c r="B219" s="111"/>
      <c r="D219" s="112" t="s">
        <v>70</v>
      </c>
      <c r="E219" s="121" t="s">
        <v>300</v>
      </c>
      <c r="F219" s="121" t="s">
        <v>301</v>
      </c>
      <c r="I219" s="114"/>
      <c r="J219" s="122">
        <f>BK219</f>
        <v>0</v>
      </c>
      <c r="L219" s="111"/>
      <c r="M219" s="116"/>
      <c r="P219" s="117">
        <f>SUM(P220:P224)</f>
        <v>0</v>
      </c>
      <c r="R219" s="117">
        <f>SUM(R220:R224)</f>
        <v>9.0660000000000004E-2</v>
      </c>
      <c r="T219" s="118">
        <f>SUM(T220:T224)</f>
        <v>0</v>
      </c>
      <c r="AR219" s="112" t="s">
        <v>76</v>
      </c>
      <c r="AT219" s="119" t="s">
        <v>70</v>
      </c>
      <c r="AU219" s="119" t="s">
        <v>76</v>
      </c>
      <c r="AY219" s="112" t="s">
        <v>136</v>
      </c>
      <c r="BK219" s="120">
        <f>SUM(BK220:BK224)</f>
        <v>0</v>
      </c>
    </row>
    <row r="220" spans="2:65" s="1" customFormat="1" ht="37.799999999999997" customHeight="1">
      <c r="B220" s="33"/>
      <c r="C220" s="123" t="s">
        <v>302</v>
      </c>
      <c r="D220" s="123" t="s">
        <v>138</v>
      </c>
      <c r="E220" s="124" t="s">
        <v>303</v>
      </c>
      <c r="F220" s="125" t="s">
        <v>304</v>
      </c>
      <c r="G220" s="126" t="s">
        <v>201</v>
      </c>
      <c r="H220" s="127">
        <v>1</v>
      </c>
      <c r="I220" s="128"/>
      <c r="J220" s="129">
        <f>ROUND(I220*H220,2)</f>
        <v>0</v>
      </c>
      <c r="K220" s="125" t="s">
        <v>142</v>
      </c>
      <c r="L220" s="33"/>
      <c r="M220" s="130" t="s">
        <v>19</v>
      </c>
      <c r="N220" s="131" t="s">
        <v>42</v>
      </c>
      <c r="P220" s="132">
        <f>O220*H220</f>
        <v>0</v>
      </c>
      <c r="Q220" s="132">
        <v>9.0660000000000004E-2</v>
      </c>
      <c r="R220" s="132">
        <f>Q220*H220</f>
        <v>9.0660000000000004E-2</v>
      </c>
      <c r="S220" s="132">
        <v>0</v>
      </c>
      <c r="T220" s="133">
        <f>S220*H220</f>
        <v>0</v>
      </c>
      <c r="AR220" s="134" t="s">
        <v>143</v>
      </c>
      <c r="AT220" s="134" t="s">
        <v>138</v>
      </c>
      <c r="AU220" s="134" t="s">
        <v>78</v>
      </c>
      <c r="AY220" s="18" t="s">
        <v>136</v>
      </c>
      <c r="BE220" s="135">
        <f>IF(N220="základní",J220,0)</f>
        <v>0</v>
      </c>
      <c r="BF220" s="135">
        <f>IF(N220="snížená",J220,0)</f>
        <v>0</v>
      </c>
      <c r="BG220" s="135">
        <f>IF(N220="zákl. přenesená",J220,0)</f>
        <v>0</v>
      </c>
      <c r="BH220" s="135">
        <f>IF(N220="sníž. přenesená",J220,0)</f>
        <v>0</v>
      </c>
      <c r="BI220" s="135">
        <f>IF(N220="nulová",J220,0)</f>
        <v>0</v>
      </c>
      <c r="BJ220" s="18" t="s">
        <v>76</v>
      </c>
      <c r="BK220" s="135">
        <f>ROUND(I220*H220,2)</f>
        <v>0</v>
      </c>
      <c r="BL220" s="18" t="s">
        <v>143</v>
      </c>
      <c r="BM220" s="134" t="s">
        <v>305</v>
      </c>
    </row>
    <row r="221" spans="2:65" s="1" customFormat="1">
      <c r="B221" s="33"/>
      <c r="D221" s="136" t="s">
        <v>145</v>
      </c>
      <c r="F221" s="137" t="s">
        <v>306</v>
      </c>
      <c r="I221" s="138"/>
      <c r="L221" s="33"/>
      <c r="M221" s="139"/>
      <c r="T221" s="54"/>
      <c r="AT221" s="18" t="s">
        <v>145</v>
      </c>
      <c r="AU221" s="18" t="s">
        <v>78</v>
      </c>
    </row>
    <row r="222" spans="2:65" s="12" customFormat="1">
      <c r="B222" s="140"/>
      <c r="D222" s="141" t="s">
        <v>147</v>
      </c>
      <c r="E222" s="142" t="s">
        <v>19</v>
      </c>
      <c r="F222" s="143" t="s">
        <v>307</v>
      </c>
      <c r="H222" s="142" t="s">
        <v>19</v>
      </c>
      <c r="I222" s="144"/>
      <c r="L222" s="140"/>
      <c r="M222" s="145"/>
      <c r="T222" s="146"/>
      <c r="AT222" s="142" t="s">
        <v>147</v>
      </c>
      <c r="AU222" s="142" t="s">
        <v>78</v>
      </c>
      <c r="AV222" s="12" t="s">
        <v>76</v>
      </c>
      <c r="AW222" s="12" t="s">
        <v>32</v>
      </c>
      <c r="AX222" s="12" t="s">
        <v>71</v>
      </c>
      <c r="AY222" s="142" t="s">
        <v>136</v>
      </c>
    </row>
    <row r="223" spans="2:65" s="13" customFormat="1">
      <c r="B223" s="147"/>
      <c r="D223" s="141" t="s">
        <v>147</v>
      </c>
      <c r="E223" s="148" t="s">
        <v>19</v>
      </c>
      <c r="F223" s="149" t="s">
        <v>76</v>
      </c>
      <c r="H223" s="150">
        <v>1</v>
      </c>
      <c r="I223" s="151"/>
      <c r="L223" s="147"/>
      <c r="M223" s="152"/>
      <c r="T223" s="153"/>
      <c r="AT223" s="148" t="s">
        <v>147</v>
      </c>
      <c r="AU223" s="148" t="s">
        <v>78</v>
      </c>
      <c r="AV223" s="13" t="s">
        <v>78</v>
      </c>
      <c r="AW223" s="13" t="s">
        <v>32</v>
      </c>
      <c r="AX223" s="13" t="s">
        <v>76</v>
      </c>
      <c r="AY223" s="148" t="s">
        <v>136</v>
      </c>
    </row>
    <row r="224" spans="2:65" s="1" customFormat="1" ht="24.15" customHeight="1">
      <c r="B224" s="33"/>
      <c r="C224" s="161" t="s">
        <v>308</v>
      </c>
      <c r="D224" s="161" t="s">
        <v>309</v>
      </c>
      <c r="E224" s="162" t="s">
        <v>310</v>
      </c>
      <c r="F224" s="163" t="s">
        <v>311</v>
      </c>
      <c r="G224" s="164" t="s">
        <v>201</v>
      </c>
      <c r="H224" s="165">
        <v>1</v>
      </c>
      <c r="I224" s="166"/>
      <c r="J224" s="167">
        <f>ROUND(I224*H224,2)</f>
        <v>0</v>
      </c>
      <c r="K224" s="163" t="s">
        <v>19</v>
      </c>
      <c r="L224" s="168"/>
      <c r="M224" s="169" t="s">
        <v>19</v>
      </c>
      <c r="N224" s="170" t="s">
        <v>42</v>
      </c>
      <c r="P224" s="132">
        <f>O224*H224</f>
        <v>0</v>
      </c>
      <c r="Q224" s="132">
        <v>0</v>
      </c>
      <c r="R224" s="132">
        <f>Q224*H224</f>
        <v>0</v>
      </c>
      <c r="S224" s="132">
        <v>0</v>
      </c>
      <c r="T224" s="133">
        <f>S224*H224</f>
        <v>0</v>
      </c>
      <c r="AR224" s="134" t="s">
        <v>198</v>
      </c>
      <c r="AT224" s="134" t="s">
        <v>309</v>
      </c>
      <c r="AU224" s="134" t="s">
        <v>78</v>
      </c>
      <c r="AY224" s="18" t="s">
        <v>136</v>
      </c>
      <c r="BE224" s="135">
        <f>IF(N224="základní",J224,0)</f>
        <v>0</v>
      </c>
      <c r="BF224" s="135">
        <f>IF(N224="snížená",J224,0)</f>
        <v>0</v>
      </c>
      <c r="BG224" s="135">
        <f>IF(N224="zákl. přenesená",J224,0)</f>
        <v>0</v>
      </c>
      <c r="BH224" s="135">
        <f>IF(N224="sníž. přenesená",J224,0)</f>
        <v>0</v>
      </c>
      <c r="BI224" s="135">
        <f>IF(N224="nulová",J224,0)</f>
        <v>0</v>
      </c>
      <c r="BJ224" s="18" t="s">
        <v>76</v>
      </c>
      <c r="BK224" s="135">
        <f>ROUND(I224*H224,2)</f>
        <v>0</v>
      </c>
      <c r="BL224" s="18" t="s">
        <v>143</v>
      </c>
      <c r="BM224" s="134" t="s">
        <v>312</v>
      </c>
    </row>
    <row r="225" spans="2:65" s="11" customFormat="1" ht="22.8" customHeight="1">
      <c r="B225" s="111"/>
      <c r="D225" s="112" t="s">
        <v>70</v>
      </c>
      <c r="E225" s="121" t="s">
        <v>205</v>
      </c>
      <c r="F225" s="121" t="s">
        <v>313</v>
      </c>
      <c r="I225" s="114"/>
      <c r="J225" s="122">
        <f>BK225</f>
        <v>0</v>
      </c>
      <c r="L225" s="111"/>
      <c r="M225" s="116"/>
      <c r="P225" s="117">
        <v>0</v>
      </c>
      <c r="R225" s="117">
        <v>0</v>
      </c>
      <c r="T225" s="118">
        <v>0</v>
      </c>
      <c r="AR225" s="112" t="s">
        <v>76</v>
      </c>
      <c r="AT225" s="119" t="s">
        <v>70</v>
      </c>
      <c r="AU225" s="119" t="s">
        <v>76</v>
      </c>
      <c r="AY225" s="112" t="s">
        <v>136</v>
      </c>
      <c r="BK225" s="120">
        <v>0</v>
      </c>
    </row>
    <row r="226" spans="2:65" s="11" customFormat="1" ht="22.8" customHeight="1">
      <c r="B226" s="111"/>
      <c r="D226" s="112" t="s">
        <v>70</v>
      </c>
      <c r="E226" s="121" t="s">
        <v>314</v>
      </c>
      <c r="F226" s="121" t="s">
        <v>315</v>
      </c>
      <c r="I226" s="114"/>
      <c r="J226" s="122">
        <f>BK226</f>
        <v>0</v>
      </c>
      <c r="L226" s="111"/>
      <c r="M226" s="116"/>
      <c r="P226" s="117">
        <f>SUM(P227:P254)</f>
        <v>0</v>
      </c>
      <c r="R226" s="117">
        <f>SUM(R227:R254)</f>
        <v>8.709999999999999E-3</v>
      </c>
      <c r="T226" s="118">
        <f>SUM(T227:T254)</f>
        <v>0</v>
      </c>
      <c r="AR226" s="112" t="s">
        <v>76</v>
      </c>
      <c r="AT226" s="119" t="s">
        <v>70</v>
      </c>
      <c r="AU226" s="119" t="s">
        <v>76</v>
      </c>
      <c r="AY226" s="112" t="s">
        <v>136</v>
      </c>
      <c r="BK226" s="120">
        <f>SUM(BK227:BK254)</f>
        <v>0</v>
      </c>
    </row>
    <row r="227" spans="2:65" s="1" customFormat="1" ht="37.799999999999997" customHeight="1">
      <c r="B227" s="33"/>
      <c r="C227" s="123" t="s">
        <v>316</v>
      </c>
      <c r="D227" s="123" t="s">
        <v>138</v>
      </c>
      <c r="E227" s="124" t="s">
        <v>317</v>
      </c>
      <c r="F227" s="125" t="s">
        <v>318</v>
      </c>
      <c r="G227" s="126" t="s">
        <v>180</v>
      </c>
      <c r="H227" s="127">
        <v>67</v>
      </c>
      <c r="I227" s="128"/>
      <c r="J227" s="129">
        <f>ROUND(I227*H227,2)</f>
        <v>0</v>
      </c>
      <c r="K227" s="125" t="s">
        <v>142</v>
      </c>
      <c r="L227" s="33"/>
      <c r="M227" s="130" t="s">
        <v>19</v>
      </c>
      <c r="N227" s="131" t="s">
        <v>42</v>
      </c>
      <c r="P227" s="132">
        <f>O227*H227</f>
        <v>0</v>
      </c>
      <c r="Q227" s="132">
        <v>1.2999999999999999E-4</v>
      </c>
      <c r="R227" s="132">
        <f>Q227*H227</f>
        <v>8.709999999999999E-3</v>
      </c>
      <c r="S227" s="132">
        <v>0</v>
      </c>
      <c r="T227" s="133">
        <f>S227*H227</f>
        <v>0</v>
      </c>
      <c r="AR227" s="134" t="s">
        <v>143</v>
      </c>
      <c r="AT227" s="134" t="s">
        <v>138</v>
      </c>
      <c r="AU227" s="134" t="s">
        <v>78</v>
      </c>
      <c r="AY227" s="18" t="s">
        <v>136</v>
      </c>
      <c r="BE227" s="135">
        <f>IF(N227="základní",J227,0)</f>
        <v>0</v>
      </c>
      <c r="BF227" s="135">
        <f>IF(N227="snížená",J227,0)</f>
        <v>0</v>
      </c>
      <c r="BG227" s="135">
        <f>IF(N227="zákl. přenesená",J227,0)</f>
        <v>0</v>
      </c>
      <c r="BH227" s="135">
        <f>IF(N227="sníž. přenesená",J227,0)</f>
        <v>0</v>
      </c>
      <c r="BI227" s="135">
        <f>IF(N227="nulová",J227,0)</f>
        <v>0</v>
      </c>
      <c r="BJ227" s="18" t="s">
        <v>76</v>
      </c>
      <c r="BK227" s="135">
        <f>ROUND(I227*H227,2)</f>
        <v>0</v>
      </c>
      <c r="BL227" s="18" t="s">
        <v>143</v>
      </c>
      <c r="BM227" s="134" t="s">
        <v>319</v>
      </c>
    </row>
    <row r="228" spans="2:65" s="1" customFormat="1">
      <c r="B228" s="33"/>
      <c r="D228" s="136" t="s">
        <v>145</v>
      </c>
      <c r="F228" s="137" t="s">
        <v>320</v>
      </c>
      <c r="I228" s="138"/>
      <c r="L228" s="33"/>
      <c r="M228" s="139"/>
      <c r="T228" s="54"/>
      <c r="AT228" s="18" t="s">
        <v>145</v>
      </c>
      <c r="AU228" s="18" t="s">
        <v>78</v>
      </c>
    </row>
    <row r="229" spans="2:65" s="12" customFormat="1">
      <c r="B229" s="140"/>
      <c r="D229" s="141" t="s">
        <v>147</v>
      </c>
      <c r="E229" s="142" t="s">
        <v>19</v>
      </c>
      <c r="F229" s="143" t="s">
        <v>321</v>
      </c>
      <c r="H229" s="142" t="s">
        <v>19</v>
      </c>
      <c r="I229" s="144"/>
      <c r="L229" s="140"/>
      <c r="M229" s="145"/>
      <c r="T229" s="146"/>
      <c r="AT229" s="142" t="s">
        <v>147</v>
      </c>
      <c r="AU229" s="142" t="s">
        <v>78</v>
      </c>
      <c r="AV229" s="12" t="s">
        <v>76</v>
      </c>
      <c r="AW229" s="12" t="s">
        <v>32</v>
      </c>
      <c r="AX229" s="12" t="s">
        <v>71</v>
      </c>
      <c r="AY229" s="142" t="s">
        <v>136</v>
      </c>
    </row>
    <row r="230" spans="2:65" s="13" customFormat="1">
      <c r="B230" s="147"/>
      <c r="D230" s="141" t="s">
        <v>147</v>
      </c>
      <c r="E230" s="148" t="s">
        <v>19</v>
      </c>
      <c r="F230" s="149" t="s">
        <v>322</v>
      </c>
      <c r="H230" s="150">
        <v>67</v>
      </c>
      <c r="I230" s="151"/>
      <c r="L230" s="147"/>
      <c r="M230" s="152"/>
      <c r="T230" s="153"/>
      <c r="AT230" s="148" t="s">
        <v>147</v>
      </c>
      <c r="AU230" s="148" t="s">
        <v>78</v>
      </c>
      <c r="AV230" s="13" t="s">
        <v>78</v>
      </c>
      <c r="AW230" s="13" t="s">
        <v>32</v>
      </c>
      <c r="AX230" s="13" t="s">
        <v>76</v>
      </c>
      <c r="AY230" s="148" t="s">
        <v>136</v>
      </c>
    </row>
    <row r="231" spans="2:65" s="1" customFormat="1" ht="33" customHeight="1">
      <c r="B231" s="33"/>
      <c r="C231" s="123" t="s">
        <v>323</v>
      </c>
      <c r="D231" s="123" t="s">
        <v>138</v>
      </c>
      <c r="E231" s="124" t="s">
        <v>324</v>
      </c>
      <c r="F231" s="125" t="s">
        <v>325</v>
      </c>
      <c r="G231" s="126" t="s">
        <v>294</v>
      </c>
      <c r="H231" s="127">
        <v>7.6</v>
      </c>
      <c r="I231" s="128"/>
      <c r="J231" s="129">
        <f>ROUND(I231*H231,2)</f>
        <v>0</v>
      </c>
      <c r="K231" s="125" t="s">
        <v>142</v>
      </c>
      <c r="L231" s="33"/>
      <c r="M231" s="130" t="s">
        <v>19</v>
      </c>
      <c r="N231" s="131" t="s">
        <v>42</v>
      </c>
      <c r="P231" s="132">
        <f>O231*H231</f>
        <v>0</v>
      </c>
      <c r="Q231" s="132">
        <v>0</v>
      </c>
      <c r="R231" s="132">
        <f>Q231*H231</f>
        <v>0</v>
      </c>
      <c r="S231" s="132">
        <v>0</v>
      </c>
      <c r="T231" s="133">
        <f>S231*H231</f>
        <v>0</v>
      </c>
      <c r="AR231" s="134" t="s">
        <v>143</v>
      </c>
      <c r="AT231" s="134" t="s">
        <v>138</v>
      </c>
      <c r="AU231" s="134" t="s">
        <v>78</v>
      </c>
      <c r="AY231" s="18" t="s">
        <v>136</v>
      </c>
      <c r="BE231" s="135">
        <f>IF(N231="základní",J231,0)</f>
        <v>0</v>
      </c>
      <c r="BF231" s="135">
        <f>IF(N231="snížená",J231,0)</f>
        <v>0</v>
      </c>
      <c r="BG231" s="135">
        <f>IF(N231="zákl. přenesená",J231,0)</f>
        <v>0</v>
      </c>
      <c r="BH231" s="135">
        <f>IF(N231="sníž. přenesená",J231,0)</f>
        <v>0</v>
      </c>
      <c r="BI231" s="135">
        <f>IF(N231="nulová",J231,0)</f>
        <v>0</v>
      </c>
      <c r="BJ231" s="18" t="s">
        <v>76</v>
      </c>
      <c r="BK231" s="135">
        <f>ROUND(I231*H231,2)</f>
        <v>0</v>
      </c>
      <c r="BL231" s="18" t="s">
        <v>143</v>
      </c>
      <c r="BM231" s="134" t="s">
        <v>326</v>
      </c>
    </row>
    <row r="232" spans="2:65" s="1" customFormat="1">
      <c r="B232" s="33"/>
      <c r="D232" s="136" t="s">
        <v>145</v>
      </c>
      <c r="F232" s="137" t="s">
        <v>327</v>
      </c>
      <c r="I232" s="138"/>
      <c r="L232" s="33"/>
      <c r="M232" s="139"/>
      <c r="T232" s="54"/>
      <c r="AT232" s="18" t="s">
        <v>145</v>
      </c>
      <c r="AU232" s="18" t="s">
        <v>78</v>
      </c>
    </row>
    <row r="233" spans="2:65" s="12" customFormat="1">
      <c r="B233" s="140"/>
      <c r="D233" s="141" t="s">
        <v>147</v>
      </c>
      <c r="E233" s="142" t="s">
        <v>19</v>
      </c>
      <c r="F233" s="143" t="s">
        <v>328</v>
      </c>
      <c r="H233" s="142" t="s">
        <v>19</v>
      </c>
      <c r="I233" s="144"/>
      <c r="L233" s="140"/>
      <c r="M233" s="145"/>
      <c r="T233" s="146"/>
      <c r="AT233" s="142" t="s">
        <v>147</v>
      </c>
      <c r="AU233" s="142" t="s">
        <v>78</v>
      </c>
      <c r="AV233" s="12" t="s">
        <v>76</v>
      </c>
      <c r="AW233" s="12" t="s">
        <v>32</v>
      </c>
      <c r="AX233" s="12" t="s">
        <v>71</v>
      </c>
      <c r="AY233" s="142" t="s">
        <v>136</v>
      </c>
    </row>
    <row r="234" spans="2:65" s="13" customFormat="1">
      <c r="B234" s="147"/>
      <c r="D234" s="141" t="s">
        <v>147</v>
      </c>
      <c r="E234" s="148" t="s">
        <v>19</v>
      </c>
      <c r="F234" s="149" t="s">
        <v>329</v>
      </c>
      <c r="H234" s="150">
        <v>7.6</v>
      </c>
      <c r="I234" s="151"/>
      <c r="L234" s="147"/>
      <c r="M234" s="152"/>
      <c r="T234" s="153"/>
      <c r="AT234" s="148" t="s">
        <v>147</v>
      </c>
      <c r="AU234" s="148" t="s">
        <v>78</v>
      </c>
      <c r="AV234" s="13" t="s">
        <v>78</v>
      </c>
      <c r="AW234" s="13" t="s">
        <v>32</v>
      </c>
      <c r="AX234" s="13" t="s">
        <v>76</v>
      </c>
      <c r="AY234" s="148" t="s">
        <v>136</v>
      </c>
    </row>
    <row r="235" spans="2:65" s="1" customFormat="1" ht="37.799999999999997" customHeight="1">
      <c r="B235" s="33"/>
      <c r="C235" s="123" t="s">
        <v>330</v>
      </c>
      <c r="D235" s="123" t="s">
        <v>138</v>
      </c>
      <c r="E235" s="124" t="s">
        <v>331</v>
      </c>
      <c r="F235" s="125" t="s">
        <v>332</v>
      </c>
      <c r="G235" s="126" t="s">
        <v>294</v>
      </c>
      <c r="H235" s="127">
        <v>456</v>
      </c>
      <c r="I235" s="128"/>
      <c r="J235" s="129">
        <f>ROUND(I235*H235,2)</f>
        <v>0</v>
      </c>
      <c r="K235" s="125" t="s">
        <v>142</v>
      </c>
      <c r="L235" s="33"/>
      <c r="M235" s="130" t="s">
        <v>19</v>
      </c>
      <c r="N235" s="131" t="s">
        <v>42</v>
      </c>
      <c r="P235" s="132">
        <f>O235*H235</f>
        <v>0</v>
      </c>
      <c r="Q235" s="132">
        <v>0</v>
      </c>
      <c r="R235" s="132">
        <f>Q235*H235</f>
        <v>0</v>
      </c>
      <c r="S235" s="132">
        <v>0</v>
      </c>
      <c r="T235" s="133">
        <f>S235*H235</f>
        <v>0</v>
      </c>
      <c r="AR235" s="134" t="s">
        <v>143</v>
      </c>
      <c r="AT235" s="134" t="s">
        <v>138</v>
      </c>
      <c r="AU235" s="134" t="s">
        <v>78</v>
      </c>
      <c r="AY235" s="18" t="s">
        <v>136</v>
      </c>
      <c r="BE235" s="135">
        <f>IF(N235="základní",J235,0)</f>
        <v>0</v>
      </c>
      <c r="BF235" s="135">
        <f>IF(N235="snížená",J235,0)</f>
        <v>0</v>
      </c>
      <c r="BG235" s="135">
        <f>IF(N235="zákl. přenesená",J235,0)</f>
        <v>0</v>
      </c>
      <c r="BH235" s="135">
        <f>IF(N235="sníž. přenesená",J235,0)</f>
        <v>0</v>
      </c>
      <c r="BI235" s="135">
        <f>IF(N235="nulová",J235,0)</f>
        <v>0</v>
      </c>
      <c r="BJ235" s="18" t="s">
        <v>76</v>
      </c>
      <c r="BK235" s="135">
        <f>ROUND(I235*H235,2)</f>
        <v>0</v>
      </c>
      <c r="BL235" s="18" t="s">
        <v>143</v>
      </c>
      <c r="BM235" s="134" t="s">
        <v>333</v>
      </c>
    </row>
    <row r="236" spans="2:65" s="1" customFormat="1">
      <c r="B236" s="33"/>
      <c r="D236" s="136" t="s">
        <v>145</v>
      </c>
      <c r="F236" s="137" t="s">
        <v>334</v>
      </c>
      <c r="I236" s="138"/>
      <c r="L236" s="33"/>
      <c r="M236" s="139"/>
      <c r="T236" s="54"/>
      <c r="AT236" s="18" t="s">
        <v>145</v>
      </c>
      <c r="AU236" s="18" t="s">
        <v>78</v>
      </c>
    </row>
    <row r="237" spans="2:65" s="12" customFormat="1">
      <c r="B237" s="140"/>
      <c r="D237" s="141" t="s">
        <v>147</v>
      </c>
      <c r="E237" s="142" t="s">
        <v>19</v>
      </c>
      <c r="F237" s="143" t="s">
        <v>335</v>
      </c>
      <c r="H237" s="142" t="s">
        <v>19</v>
      </c>
      <c r="I237" s="144"/>
      <c r="L237" s="140"/>
      <c r="M237" s="145"/>
      <c r="T237" s="146"/>
      <c r="AT237" s="142" t="s">
        <v>147</v>
      </c>
      <c r="AU237" s="142" t="s">
        <v>78</v>
      </c>
      <c r="AV237" s="12" t="s">
        <v>76</v>
      </c>
      <c r="AW237" s="12" t="s">
        <v>32</v>
      </c>
      <c r="AX237" s="12" t="s">
        <v>71</v>
      </c>
      <c r="AY237" s="142" t="s">
        <v>136</v>
      </c>
    </row>
    <row r="238" spans="2:65" s="13" customFormat="1">
      <c r="B238" s="147"/>
      <c r="D238" s="141" t="s">
        <v>147</v>
      </c>
      <c r="E238" s="148" t="s">
        <v>19</v>
      </c>
      <c r="F238" s="149" t="s">
        <v>336</v>
      </c>
      <c r="H238" s="150">
        <v>456</v>
      </c>
      <c r="I238" s="151"/>
      <c r="L238" s="147"/>
      <c r="M238" s="152"/>
      <c r="T238" s="153"/>
      <c r="AT238" s="148" t="s">
        <v>147</v>
      </c>
      <c r="AU238" s="148" t="s">
        <v>78</v>
      </c>
      <c r="AV238" s="13" t="s">
        <v>78</v>
      </c>
      <c r="AW238" s="13" t="s">
        <v>32</v>
      </c>
      <c r="AX238" s="13" t="s">
        <v>76</v>
      </c>
      <c r="AY238" s="148" t="s">
        <v>136</v>
      </c>
    </row>
    <row r="239" spans="2:65" s="1" customFormat="1" ht="33" customHeight="1">
      <c r="B239" s="33"/>
      <c r="C239" s="123" t="s">
        <v>337</v>
      </c>
      <c r="D239" s="123" t="s">
        <v>138</v>
      </c>
      <c r="E239" s="124" t="s">
        <v>338</v>
      </c>
      <c r="F239" s="125" t="s">
        <v>339</v>
      </c>
      <c r="G239" s="126" t="s">
        <v>294</v>
      </c>
      <c r="H239" s="127">
        <v>7.6</v>
      </c>
      <c r="I239" s="128"/>
      <c r="J239" s="129">
        <f>ROUND(I239*H239,2)</f>
        <v>0</v>
      </c>
      <c r="K239" s="125" t="s">
        <v>142</v>
      </c>
      <c r="L239" s="33"/>
      <c r="M239" s="130" t="s">
        <v>19</v>
      </c>
      <c r="N239" s="131" t="s">
        <v>42</v>
      </c>
      <c r="P239" s="132">
        <f>O239*H239</f>
        <v>0</v>
      </c>
      <c r="Q239" s="132">
        <v>0</v>
      </c>
      <c r="R239" s="132">
        <f>Q239*H239</f>
        <v>0</v>
      </c>
      <c r="S239" s="132">
        <v>0</v>
      </c>
      <c r="T239" s="133">
        <f>S239*H239</f>
        <v>0</v>
      </c>
      <c r="AR239" s="134" t="s">
        <v>143</v>
      </c>
      <c r="AT239" s="134" t="s">
        <v>138</v>
      </c>
      <c r="AU239" s="134" t="s">
        <v>78</v>
      </c>
      <c r="AY239" s="18" t="s">
        <v>136</v>
      </c>
      <c r="BE239" s="135">
        <f>IF(N239="základní",J239,0)</f>
        <v>0</v>
      </c>
      <c r="BF239" s="135">
        <f>IF(N239="snížená",J239,0)</f>
        <v>0</v>
      </c>
      <c r="BG239" s="135">
        <f>IF(N239="zákl. přenesená",J239,0)</f>
        <v>0</v>
      </c>
      <c r="BH239" s="135">
        <f>IF(N239="sníž. přenesená",J239,0)</f>
        <v>0</v>
      </c>
      <c r="BI239" s="135">
        <f>IF(N239="nulová",J239,0)</f>
        <v>0</v>
      </c>
      <c r="BJ239" s="18" t="s">
        <v>76</v>
      </c>
      <c r="BK239" s="135">
        <f>ROUND(I239*H239,2)</f>
        <v>0</v>
      </c>
      <c r="BL239" s="18" t="s">
        <v>143</v>
      </c>
      <c r="BM239" s="134" t="s">
        <v>340</v>
      </c>
    </row>
    <row r="240" spans="2:65" s="1" customFormat="1">
      <c r="B240" s="33"/>
      <c r="D240" s="136" t="s">
        <v>145</v>
      </c>
      <c r="F240" s="137" t="s">
        <v>341</v>
      </c>
      <c r="I240" s="138"/>
      <c r="L240" s="33"/>
      <c r="M240" s="139"/>
      <c r="T240" s="54"/>
      <c r="AT240" s="18" t="s">
        <v>145</v>
      </c>
      <c r="AU240" s="18" t="s">
        <v>78</v>
      </c>
    </row>
    <row r="241" spans="2:65" s="12" customFormat="1">
      <c r="B241" s="140"/>
      <c r="D241" s="141" t="s">
        <v>147</v>
      </c>
      <c r="E241" s="142" t="s">
        <v>19</v>
      </c>
      <c r="F241" s="143" t="s">
        <v>342</v>
      </c>
      <c r="H241" s="142" t="s">
        <v>19</v>
      </c>
      <c r="I241" s="144"/>
      <c r="L241" s="140"/>
      <c r="M241" s="145"/>
      <c r="T241" s="146"/>
      <c r="AT241" s="142" t="s">
        <v>147</v>
      </c>
      <c r="AU241" s="142" t="s">
        <v>78</v>
      </c>
      <c r="AV241" s="12" t="s">
        <v>76</v>
      </c>
      <c r="AW241" s="12" t="s">
        <v>32</v>
      </c>
      <c r="AX241" s="12" t="s">
        <v>71</v>
      </c>
      <c r="AY241" s="142" t="s">
        <v>136</v>
      </c>
    </row>
    <row r="242" spans="2:65" s="13" customFormat="1">
      <c r="B242" s="147"/>
      <c r="D242" s="141" t="s">
        <v>147</v>
      </c>
      <c r="E242" s="148" t="s">
        <v>19</v>
      </c>
      <c r="F242" s="149" t="s">
        <v>329</v>
      </c>
      <c r="H242" s="150">
        <v>7.6</v>
      </c>
      <c r="I242" s="151"/>
      <c r="L242" s="147"/>
      <c r="M242" s="152"/>
      <c r="T242" s="153"/>
      <c r="AT242" s="148" t="s">
        <v>147</v>
      </c>
      <c r="AU242" s="148" t="s">
        <v>78</v>
      </c>
      <c r="AV242" s="13" t="s">
        <v>78</v>
      </c>
      <c r="AW242" s="13" t="s">
        <v>32</v>
      </c>
      <c r="AX242" s="13" t="s">
        <v>76</v>
      </c>
      <c r="AY242" s="148" t="s">
        <v>136</v>
      </c>
    </row>
    <row r="243" spans="2:65" s="1" customFormat="1" ht="33" customHeight="1">
      <c r="B243" s="33"/>
      <c r="C243" s="123" t="s">
        <v>343</v>
      </c>
      <c r="D243" s="123" t="s">
        <v>138</v>
      </c>
      <c r="E243" s="124" t="s">
        <v>344</v>
      </c>
      <c r="F243" s="125" t="s">
        <v>345</v>
      </c>
      <c r="G243" s="126" t="s">
        <v>294</v>
      </c>
      <c r="H243" s="127">
        <v>6.1</v>
      </c>
      <c r="I243" s="128"/>
      <c r="J243" s="129">
        <f>ROUND(I243*H243,2)</f>
        <v>0</v>
      </c>
      <c r="K243" s="125" t="s">
        <v>142</v>
      </c>
      <c r="L243" s="33"/>
      <c r="M243" s="130" t="s">
        <v>19</v>
      </c>
      <c r="N243" s="131" t="s">
        <v>42</v>
      </c>
      <c r="P243" s="132">
        <f>O243*H243</f>
        <v>0</v>
      </c>
      <c r="Q243" s="132">
        <v>0</v>
      </c>
      <c r="R243" s="132">
        <f>Q243*H243</f>
        <v>0</v>
      </c>
      <c r="S243" s="132">
        <v>0</v>
      </c>
      <c r="T243" s="133">
        <f>S243*H243</f>
        <v>0</v>
      </c>
      <c r="AR243" s="134" t="s">
        <v>143</v>
      </c>
      <c r="AT243" s="134" t="s">
        <v>138</v>
      </c>
      <c r="AU243" s="134" t="s">
        <v>78</v>
      </c>
      <c r="AY243" s="18" t="s">
        <v>136</v>
      </c>
      <c r="BE243" s="135">
        <f>IF(N243="základní",J243,0)</f>
        <v>0</v>
      </c>
      <c r="BF243" s="135">
        <f>IF(N243="snížená",J243,0)</f>
        <v>0</v>
      </c>
      <c r="BG243" s="135">
        <f>IF(N243="zákl. přenesená",J243,0)</f>
        <v>0</v>
      </c>
      <c r="BH243" s="135">
        <f>IF(N243="sníž. přenesená",J243,0)</f>
        <v>0</v>
      </c>
      <c r="BI243" s="135">
        <f>IF(N243="nulová",J243,0)</f>
        <v>0</v>
      </c>
      <c r="BJ243" s="18" t="s">
        <v>76</v>
      </c>
      <c r="BK243" s="135">
        <f>ROUND(I243*H243,2)</f>
        <v>0</v>
      </c>
      <c r="BL243" s="18" t="s">
        <v>143</v>
      </c>
      <c r="BM243" s="134" t="s">
        <v>346</v>
      </c>
    </row>
    <row r="244" spans="2:65" s="1" customFormat="1">
      <c r="B244" s="33"/>
      <c r="D244" s="136" t="s">
        <v>145</v>
      </c>
      <c r="F244" s="137" t="s">
        <v>347</v>
      </c>
      <c r="I244" s="138"/>
      <c r="L244" s="33"/>
      <c r="M244" s="139"/>
      <c r="T244" s="54"/>
      <c r="AT244" s="18" t="s">
        <v>145</v>
      </c>
      <c r="AU244" s="18" t="s">
        <v>78</v>
      </c>
    </row>
    <row r="245" spans="2:65" s="12" customFormat="1">
      <c r="B245" s="140"/>
      <c r="D245" s="141" t="s">
        <v>147</v>
      </c>
      <c r="E245" s="142" t="s">
        <v>19</v>
      </c>
      <c r="F245" s="143" t="s">
        <v>348</v>
      </c>
      <c r="H245" s="142" t="s">
        <v>19</v>
      </c>
      <c r="I245" s="144"/>
      <c r="L245" s="140"/>
      <c r="M245" s="145"/>
      <c r="T245" s="146"/>
      <c r="AT245" s="142" t="s">
        <v>147</v>
      </c>
      <c r="AU245" s="142" t="s">
        <v>78</v>
      </c>
      <c r="AV245" s="12" t="s">
        <v>76</v>
      </c>
      <c r="AW245" s="12" t="s">
        <v>32</v>
      </c>
      <c r="AX245" s="12" t="s">
        <v>71</v>
      </c>
      <c r="AY245" s="142" t="s">
        <v>136</v>
      </c>
    </row>
    <row r="246" spans="2:65" s="13" customFormat="1">
      <c r="B246" s="147"/>
      <c r="D246" s="141" t="s">
        <v>147</v>
      </c>
      <c r="E246" s="148" t="s">
        <v>19</v>
      </c>
      <c r="F246" s="149" t="s">
        <v>349</v>
      </c>
      <c r="H246" s="150">
        <v>6.1</v>
      </c>
      <c r="I246" s="151"/>
      <c r="L246" s="147"/>
      <c r="M246" s="152"/>
      <c r="T246" s="153"/>
      <c r="AT246" s="148" t="s">
        <v>147</v>
      </c>
      <c r="AU246" s="148" t="s">
        <v>78</v>
      </c>
      <c r="AV246" s="13" t="s">
        <v>78</v>
      </c>
      <c r="AW246" s="13" t="s">
        <v>32</v>
      </c>
      <c r="AX246" s="13" t="s">
        <v>76</v>
      </c>
      <c r="AY246" s="148" t="s">
        <v>136</v>
      </c>
    </row>
    <row r="247" spans="2:65" s="1" customFormat="1" ht="37.799999999999997" customHeight="1">
      <c r="B247" s="33"/>
      <c r="C247" s="123" t="s">
        <v>350</v>
      </c>
      <c r="D247" s="123" t="s">
        <v>138</v>
      </c>
      <c r="E247" s="124" t="s">
        <v>351</v>
      </c>
      <c r="F247" s="125" t="s">
        <v>352</v>
      </c>
      <c r="G247" s="126" t="s">
        <v>294</v>
      </c>
      <c r="H247" s="127">
        <v>366</v>
      </c>
      <c r="I247" s="128"/>
      <c r="J247" s="129">
        <f>ROUND(I247*H247,2)</f>
        <v>0</v>
      </c>
      <c r="K247" s="125" t="s">
        <v>142</v>
      </c>
      <c r="L247" s="33"/>
      <c r="M247" s="130" t="s">
        <v>19</v>
      </c>
      <c r="N247" s="131" t="s">
        <v>42</v>
      </c>
      <c r="P247" s="132">
        <f>O247*H247</f>
        <v>0</v>
      </c>
      <c r="Q247" s="132">
        <v>0</v>
      </c>
      <c r="R247" s="132">
        <f>Q247*H247</f>
        <v>0</v>
      </c>
      <c r="S247" s="132">
        <v>0</v>
      </c>
      <c r="T247" s="133">
        <f>S247*H247</f>
        <v>0</v>
      </c>
      <c r="AR247" s="134" t="s">
        <v>143</v>
      </c>
      <c r="AT247" s="134" t="s">
        <v>138</v>
      </c>
      <c r="AU247" s="134" t="s">
        <v>78</v>
      </c>
      <c r="AY247" s="18" t="s">
        <v>136</v>
      </c>
      <c r="BE247" s="135">
        <f>IF(N247="základní",J247,0)</f>
        <v>0</v>
      </c>
      <c r="BF247" s="135">
        <f>IF(N247="snížená",J247,0)</f>
        <v>0</v>
      </c>
      <c r="BG247" s="135">
        <f>IF(N247="zákl. přenesená",J247,0)</f>
        <v>0</v>
      </c>
      <c r="BH247" s="135">
        <f>IF(N247="sníž. přenesená",J247,0)</f>
        <v>0</v>
      </c>
      <c r="BI247" s="135">
        <f>IF(N247="nulová",J247,0)</f>
        <v>0</v>
      </c>
      <c r="BJ247" s="18" t="s">
        <v>76</v>
      </c>
      <c r="BK247" s="135">
        <f>ROUND(I247*H247,2)</f>
        <v>0</v>
      </c>
      <c r="BL247" s="18" t="s">
        <v>143</v>
      </c>
      <c r="BM247" s="134" t="s">
        <v>353</v>
      </c>
    </row>
    <row r="248" spans="2:65" s="1" customFormat="1">
      <c r="B248" s="33"/>
      <c r="D248" s="136" t="s">
        <v>145</v>
      </c>
      <c r="F248" s="137" t="s">
        <v>354</v>
      </c>
      <c r="I248" s="138"/>
      <c r="L248" s="33"/>
      <c r="M248" s="139"/>
      <c r="T248" s="54"/>
      <c r="AT248" s="18" t="s">
        <v>145</v>
      </c>
      <c r="AU248" s="18" t="s">
        <v>78</v>
      </c>
    </row>
    <row r="249" spans="2:65" s="12" customFormat="1">
      <c r="B249" s="140"/>
      <c r="D249" s="141" t="s">
        <v>147</v>
      </c>
      <c r="E249" s="142" t="s">
        <v>19</v>
      </c>
      <c r="F249" s="143" t="s">
        <v>335</v>
      </c>
      <c r="H249" s="142" t="s">
        <v>19</v>
      </c>
      <c r="I249" s="144"/>
      <c r="L249" s="140"/>
      <c r="M249" s="145"/>
      <c r="T249" s="146"/>
      <c r="AT249" s="142" t="s">
        <v>147</v>
      </c>
      <c r="AU249" s="142" t="s">
        <v>78</v>
      </c>
      <c r="AV249" s="12" t="s">
        <v>76</v>
      </c>
      <c r="AW249" s="12" t="s">
        <v>32</v>
      </c>
      <c r="AX249" s="12" t="s">
        <v>71</v>
      </c>
      <c r="AY249" s="142" t="s">
        <v>136</v>
      </c>
    </row>
    <row r="250" spans="2:65" s="13" customFormat="1">
      <c r="B250" s="147"/>
      <c r="D250" s="141" t="s">
        <v>147</v>
      </c>
      <c r="E250" s="148" t="s">
        <v>19</v>
      </c>
      <c r="F250" s="149" t="s">
        <v>355</v>
      </c>
      <c r="H250" s="150">
        <v>366</v>
      </c>
      <c r="I250" s="151"/>
      <c r="L250" s="147"/>
      <c r="M250" s="152"/>
      <c r="T250" s="153"/>
      <c r="AT250" s="148" t="s">
        <v>147</v>
      </c>
      <c r="AU250" s="148" t="s">
        <v>78</v>
      </c>
      <c r="AV250" s="13" t="s">
        <v>78</v>
      </c>
      <c r="AW250" s="13" t="s">
        <v>32</v>
      </c>
      <c r="AX250" s="13" t="s">
        <v>76</v>
      </c>
      <c r="AY250" s="148" t="s">
        <v>136</v>
      </c>
    </row>
    <row r="251" spans="2:65" s="1" customFormat="1" ht="33" customHeight="1">
      <c r="B251" s="33"/>
      <c r="C251" s="123" t="s">
        <v>356</v>
      </c>
      <c r="D251" s="123" t="s">
        <v>138</v>
      </c>
      <c r="E251" s="124" t="s">
        <v>357</v>
      </c>
      <c r="F251" s="125" t="s">
        <v>358</v>
      </c>
      <c r="G251" s="126" t="s">
        <v>294</v>
      </c>
      <c r="H251" s="127">
        <v>6.1</v>
      </c>
      <c r="I251" s="128"/>
      <c r="J251" s="129">
        <f>ROUND(I251*H251,2)</f>
        <v>0</v>
      </c>
      <c r="K251" s="125" t="s">
        <v>142</v>
      </c>
      <c r="L251" s="33"/>
      <c r="M251" s="130" t="s">
        <v>19</v>
      </c>
      <c r="N251" s="131" t="s">
        <v>42</v>
      </c>
      <c r="P251" s="132">
        <f>O251*H251</f>
        <v>0</v>
      </c>
      <c r="Q251" s="132">
        <v>0</v>
      </c>
      <c r="R251" s="132">
        <f>Q251*H251</f>
        <v>0</v>
      </c>
      <c r="S251" s="132">
        <v>0</v>
      </c>
      <c r="T251" s="133">
        <f>S251*H251</f>
        <v>0</v>
      </c>
      <c r="AR251" s="134" t="s">
        <v>143</v>
      </c>
      <c r="AT251" s="134" t="s">
        <v>138</v>
      </c>
      <c r="AU251" s="134" t="s">
        <v>78</v>
      </c>
      <c r="AY251" s="18" t="s">
        <v>136</v>
      </c>
      <c r="BE251" s="135">
        <f>IF(N251="základní",J251,0)</f>
        <v>0</v>
      </c>
      <c r="BF251" s="135">
        <f>IF(N251="snížená",J251,0)</f>
        <v>0</v>
      </c>
      <c r="BG251" s="135">
        <f>IF(N251="zákl. přenesená",J251,0)</f>
        <v>0</v>
      </c>
      <c r="BH251" s="135">
        <f>IF(N251="sníž. přenesená",J251,0)</f>
        <v>0</v>
      </c>
      <c r="BI251" s="135">
        <f>IF(N251="nulová",J251,0)</f>
        <v>0</v>
      </c>
      <c r="BJ251" s="18" t="s">
        <v>76</v>
      </c>
      <c r="BK251" s="135">
        <f>ROUND(I251*H251,2)</f>
        <v>0</v>
      </c>
      <c r="BL251" s="18" t="s">
        <v>143</v>
      </c>
      <c r="BM251" s="134" t="s">
        <v>359</v>
      </c>
    </row>
    <row r="252" spans="2:65" s="1" customFormat="1">
      <c r="B252" s="33"/>
      <c r="D252" s="136" t="s">
        <v>145</v>
      </c>
      <c r="F252" s="137" t="s">
        <v>360</v>
      </c>
      <c r="I252" s="138"/>
      <c r="L252" s="33"/>
      <c r="M252" s="139"/>
      <c r="T252" s="54"/>
      <c r="AT252" s="18" t="s">
        <v>145</v>
      </c>
      <c r="AU252" s="18" t="s">
        <v>78</v>
      </c>
    </row>
    <row r="253" spans="2:65" s="12" customFormat="1">
      <c r="B253" s="140"/>
      <c r="D253" s="141" t="s">
        <v>147</v>
      </c>
      <c r="E253" s="142" t="s">
        <v>19</v>
      </c>
      <c r="F253" s="143" t="s">
        <v>342</v>
      </c>
      <c r="H253" s="142" t="s">
        <v>19</v>
      </c>
      <c r="I253" s="144"/>
      <c r="L253" s="140"/>
      <c r="M253" s="145"/>
      <c r="T253" s="146"/>
      <c r="AT253" s="142" t="s">
        <v>147</v>
      </c>
      <c r="AU253" s="142" t="s">
        <v>78</v>
      </c>
      <c r="AV253" s="12" t="s">
        <v>76</v>
      </c>
      <c r="AW253" s="12" t="s">
        <v>32</v>
      </c>
      <c r="AX253" s="12" t="s">
        <v>71</v>
      </c>
      <c r="AY253" s="142" t="s">
        <v>136</v>
      </c>
    </row>
    <row r="254" spans="2:65" s="13" customFormat="1">
      <c r="B254" s="147"/>
      <c r="D254" s="141" t="s">
        <v>147</v>
      </c>
      <c r="E254" s="148" t="s">
        <v>19</v>
      </c>
      <c r="F254" s="149" t="s">
        <v>349</v>
      </c>
      <c r="H254" s="150">
        <v>6.1</v>
      </c>
      <c r="I254" s="151"/>
      <c r="L254" s="147"/>
      <c r="M254" s="152"/>
      <c r="T254" s="153"/>
      <c r="AT254" s="148" t="s">
        <v>147</v>
      </c>
      <c r="AU254" s="148" t="s">
        <v>78</v>
      </c>
      <c r="AV254" s="13" t="s">
        <v>78</v>
      </c>
      <c r="AW254" s="13" t="s">
        <v>32</v>
      </c>
      <c r="AX254" s="13" t="s">
        <v>76</v>
      </c>
      <c r="AY254" s="148" t="s">
        <v>136</v>
      </c>
    </row>
    <row r="255" spans="2:65" s="11" customFormat="1" ht="22.8" customHeight="1">
      <c r="B255" s="111"/>
      <c r="D255" s="112" t="s">
        <v>70</v>
      </c>
      <c r="E255" s="121" t="s">
        <v>361</v>
      </c>
      <c r="F255" s="121" t="s">
        <v>362</v>
      </c>
      <c r="I255" s="114"/>
      <c r="J255" s="122">
        <f>BK255</f>
        <v>0</v>
      </c>
      <c r="L255" s="111"/>
      <c r="M255" s="116"/>
      <c r="P255" s="117">
        <f>SUM(P256:P295)</f>
        <v>0</v>
      </c>
      <c r="R255" s="117">
        <f>SUM(R256:R295)</f>
        <v>0.23358220000000002</v>
      </c>
      <c r="T255" s="118">
        <f>SUM(T256:T295)</f>
        <v>0</v>
      </c>
      <c r="AR255" s="112" t="s">
        <v>76</v>
      </c>
      <c r="AT255" s="119" t="s">
        <v>70</v>
      </c>
      <c r="AU255" s="119" t="s">
        <v>76</v>
      </c>
      <c r="AY255" s="112" t="s">
        <v>136</v>
      </c>
      <c r="BK255" s="120">
        <f>SUM(BK256:BK295)</f>
        <v>0</v>
      </c>
    </row>
    <row r="256" spans="2:65" s="1" customFormat="1" ht="37.799999999999997" customHeight="1">
      <c r="B256" s="33"/>
      <c r="C256" s="123" t="s">
        <v>363</v>
      </c>
      <c r="D256" s="123" t="s">
        <v>138</v>
      </c>
      <c r="E256" s="124" t="s">
        <v>364</v>
      </c>
      <c r="F256" s="125" t="s">
        <v>365</v>
      </c>
      <c r="G256" s="126" t="s">
        <v>180</v>
      </c>
      <c r="H256" s="127">
        <v>82.055000000000007</v>
      </c>
      <c r="I256" s="128"/>
      <c r="J256" s="129">
        <f>ROUND(I256*H256,2)</f>
        <v>0</v>
      </c>
      <c r="K256" s="125" t="s">
        <v>142</v>
      </c>
      <c r="L256" s="33"/>
      <c r="M256" s="130" t="s">
        <v>19</v>
      </c>
      <c r="N256" s="131" t="s">
        <v>42</v>
      </c>
      <c r="P256" s="132">
        <f>O256*H256</f>
        <v>0</v>
      </c>
      <c r="Q256" s="132">
        <v>4.0000000000000003E-5</v>
      </c>
      <c r="R256" s="132">
        <f>Q256*H256</f>
        <v>3.2822000000000007E-3</v>
      </c>
      <c r="S256" s="132">
        <v>0</v>
      </c>
      <c r="T256" s="133">
        <f>S256*H256</f>
        <v>0</v>
      </c>
      <c r="AR256" s="134" t="s">
        <v>143</v>
      </c>
      <c r="AT256" s="134" t="s">
        <v>138</v>
      </c>
      <c r="AU256" s="134" t="s">
        <v>78</v>
      </c>
      <c r="AY256" s="18" t="s">
        <v>136</v>
      </c>
      <c r="BE256" s="135">
        <f>IF(N256="základní",J256,0)</f>
        <v>0</v>
      </c>
      <c r="BF256" s="135">
        <f>IF(N256="snížená",J256,0)</f>
        <v>0</v>
      </c>
      <c r="BG256" s="135">
        <f>IF(N256="zákl. přenesená",J256,0)</f>
        <v>0</v>
      </c>
      <c r="BH256" s="135">
        <f>IF(N256="sníž. přenesená",J256,0)</f>
        <v>0</v>
      </c>
      <c r="BI256" s="135">
        <f>IF(N256="nulová",J256,0)</f>
        <v>0</v>
      </c>
      <c r="BJ256" s="18" t="s">
        <v>76</v>
      </c>
      <c r="BK256" s="135">
        <f>ROUND(I256*H256,2)</f>
        <v>0</v>
      </c>
      <c r="BL256" s="18" t="s">
        <v>143</v>
      </c>
      <c r="BM256" s="134" t="s">
        <v>366</v>
      </c>
    </row>
    <row r="257" spans="2:65" s="1" customFormat="1">
      <c r="B257" s="33"/>
      <c r="D257" s="136" t="s">
        <v>145</v>
      </c>
      <c r="F257" s="137" t="s">
        <v>367</v>
      </c>
      <c r="I257" s="138"/>
      <c r="L257" s="33"/>
      <c r="M257" s="139"/>
      <c r="T257" s="54"/>
      <c r="AT257" s="18" t="s">
        <v>145</v>
      </c>
      <c r="AU257" s="18" t="s">
        <v>78</v>
      </c>
    </row>
    <row r="258" spans="2:65" s="12" customFormat="1">
      <c r="B258" s="140"/>
      <c r="D258" s="141" t="s">
        <v>147</v>
      </c>
      <c r="E258" s="142" t="s">
        <v>19</v>
      </c>
      <c r="F258" s="143" t="s">
        <v>368</v>
      </c>
      <c r="H258" s="142" t="s">
        <v>19</v>
      </c>
      <c r="I258" s="144"/>
      <c r="L258" s="140"/>
      <c r="M258" s="145"/>
      <c r="T258" s="146"/>
      <c r="AT258" s="142" t="s">
        <v>147</v>
      </c>
      <c r="AU258" s="142" t="s">
        <v>78</v>
      </c>
      <c r="AV258" s="12" t="s">
        <v>76</v>
      </c>
      <c r="AW258" s="12" t="s">
        <v>32</v>
      </c>
      <c r="AX258" s="12" t="s">
        <v>71</v>
      </c>
      <c r="AY258" s="142" t="s">
        <v>136</v>
      </c>
    </row>
    <row r="259" spans="2:65" s="13" customFormat="1">
      <c r="B259" s="147"/>
      <c r="D259" s="141" t="s">
        <v>147</v>
      </c>
      <c r="E259" s="148" t="s">
        <v>19</v>
      </c>
      <c r="F259" s="149" t="s">
        <v>369</v>
      </c>
      <c r="H259" s="150">
        <v>82.055000000000007</v>
      </c>
      <c r="I259" s="151"/>
      <c r="L259" s="147"/>
      <c r="M259" s="152"/>
      <c r="T259" s="153"/>
      <c r="AT259" s="148" t="s">
        <v>147</v>
      </c>
      <c r="AU259" s="148" t="s">
        <v>78</v>
      </c>
      <c r="AV259" s="13" t="s">
        <v>78</v>
      </c>
      <c r="AW259" s="13" t="s">
        <v>32</v>
      </c>
      <c r="AX259" s="13" t="s">
        <v>76</v>
      </c>
      <c r="AY259" s="148" t="s">
        <v>136</v>
      </c>
    </row>
    <row r="260" spans="2:65" s="1" customFormat="1" ht="55.5" customHeight="1">
      <c r="B260" s="33"/>
      <c r="C260" s="123" t="s">
        <v>370</v>
      </c>
      <c r="D260" s="123" t="s">
        <v>138</v>
      </c>
      <c r="E260" s="124" t="s">
        <v>371</v>
      </c>
      <c r="F260" s="125" t="s">
        <v>372</v>
      </c>
      <c r="G260" s="126" t="s">
        <v>201</v>
      </c>
      <c r="H260" s="127">
        <v>9</v>
      </c>
      <c r="I260" s="128"/>
      <c r="J260" s="129">
        <f>ROUND(I260*H260,2)</f>
        <v>0</v>
      </c>
      <c r="K260" s="125" t="s">
        <v>142</v>
      </c>
      <c r="L260" s="33"/>
      <c r="M260" s="130" t="s">
        <v>19</v>
      </c>
      <c r="N260" s="131" t="s">
        <v>42</v>
      </c>
      <c r="P260" s="132">
        <f>O260*H260</f>
        <v>0</v>
      </c>
      <c r="Q260" s="132">
        <v>2.3400000000000001E-3</v>
      </c>
      <c r="R260" s="132">
        <f>Q260*H260</f>
        <v>2.1060000000000002E-2</v>
      </c>
      <c r="S260" s="132">
        <v>0</v>
      </c>
      <c r="T260" s="133">
        <f>S260*H260</f>
        <v>0</v>
      </c>
      <c r="AR260" s="134" t="s">
        <v>143</v>
      </c>
      <c r="AT260" s="134" t="s">
        <v>138</v>
      </c>
      <c r="AU260" s="134" t="s">
        <v>78</v>
      </c>
      <c r="AY260" s="18" t="s">
        <v>136</v>
      </c>
      <c r="BE260" s="135">
        <f>IF(N260="základní",J260,0)</f>
        <v>0</v>
      </c>
      <c r="BF260" s="135">
        <f>IF(N260="snížená",J260,0)</f>
        <v>0</v>
      </c>
      <c r="BG260" s="135">
        <f>IF(N260="zákl. přenesená",J260,0)</f>
        <v>0</v>
      </c>
      <c r="BH260" s="135">
        <f>IF(N260="sníž. přenesená",J260,0)</f>
        <v>0</v>
      </c>
      <c r="BI260" s="135">
        <f>IF(N260="nulová",J260,0)</f>
        <v>0</v>
      </c>
      <c r="BJ260" s="18" t="s">
        <v>76</v>
      </c>
      <c r="BK260" s="135">
        <f>ROUND(I260*H260,2)</f>
        <v>0</v>
      </c>
      <c r="BL260" s="18" t="s">
        <v>143</v>
      </c>
      <c r="BM260" s="134" t="s">
        <v>373</v>
      </c>
    </row>
    <row r="261" spans="2:65" s="1" customFormat="1">
      <c r="B261" s="33"/>
      <c r="D261" s="136" t="s">
        <v>145</v>
      </c>
      <c r="F261" s="137" t="s">
        <v>374</v>
      </c>
      <c r="I261" s="138"/>
      <c r="L261" s="33"/>
      <c r="M261" s="139"/>
      <c r="T261" s="54"/>
      <c r="AT261" s="18" t="s">
        <v>145</v>
      </c>
      <c r="AU261" s="18" t="s">
        <v>78</v>
      </c>
    </row>
    <row r="262" spans="2:65" s="12" customFormat="1">
      <c r="B262" s="140"/>
      <c r="D262" s="141" t="s">
        <v>147</v>
      </c>
      <c r="E262" s="142" t="s">
        <v>19</v>
      </c>
      <c r="F262" s="143" t="s">
        <v>375</v>
      </c>
      <c r="H262" s="142" t="s">
        <v>19</v>
      </c>
      <c r="I262" s="144"/>
      <c r="L262" s="140"/>
      <c r="M262" s="145"/>
      <c r="T262" s="146"/>
      <c r="AT262" s="142" t="s">
        <v>147</v>
      </c>
      <c r="AU262" s="142" t="s">
        <v>78</v>
      </c>
      <c r="AV262" s="12" t="s">
        <v>76</v>
      </c>
      <c r="AW262" s="12" t="s">
        <v>32</v>
      </c>
      <c r="AX262" s="12" t="s">
        <v>71</v>
      </c>
      <c r="AY262" s="142" t="s">
        <v>136</v>
      </c>
    </row>
    <row r="263" spans="2:65" s="13" customFormat="1">
      <c r="B263" s="147"/>
      <c r="D263" s="141" t="s">
        <v>147</v>
      </c>
      <c r="E263" s="148" t="s">
        <v>19</v>
      </c>
      <c r="F263" s="149" t="s">
        <v>205</v>
      </c>
      <c r="H263" s="150">
        <v>9</v>
      </c>
      <c r="I263" s="151"/>
      <c r="L263" s="147"/>
      <c r="M263" s="152"/>
      <c r="T263" s="153"/>
      <c r="AT263" s="148" t="s">
        <v>147</v>
      </c>
      <c r="AU263" s="148" t="s">
        <v>78</v>
      </c>
      <c r="AV263" s="13" t="s">
        <v>78</v>
      </c>
      <c r="AW263" s="13" t="s">
        <v>32</v>
      </c>
      <c r="AX263" s="13" t="s">
        <v>76</v>
      </c>
      <c r="AY263" s="148" t="s">
        <v>136</v>
      </c>
    </row>
    <row r="264" spans="2:65" s="1" customFormat="1" ht="16.5" customHeight="1">
      <c r="B264" s="33"/>
      <c r="C264" s="161" t="s">
        <v>376</v>
      </c>
      <c r="D264" s="161" t="s">
        <v>309</v>
      </c>
      <c r="E264" s="162" t="s">
        <v>377</v>
      </c>
      <c r="F264" s="163" t="s">
        <v>378</v>
      </c>
      <c r="G264" s="164" t="s">
        <v>201</v>
      </c>
      <c r="H264" s="165">
        <v>9</v>
      </c>
      <c r="I264" s="166"/>
      <c r="J264" s="167">
        <f>ROUND(I264*H264,2)</f>
        <v>0</v>
      </c>
      <c r="K264" s="163" t="s">
        <v>142</v>
      </c>
      <c r="L264" s="168"/>
      <c r="M264" s="169" t="s">
        <v>19</v>
      </c>
      <c r="N264" s="170" t="s">
        <v>42</v>
      </c>
      <c r="P264" s="132">
        <f>O264*H264</f>
        <v>0</v>
      </c>
      <c r="Q264" s="132">
        <v>1.6000000000000001E-4</v>
      </c>
      <c r="R264" s="132">
        <f>Q264*H264</f>
        <v>1.4400000000000001E-3</v>
      </c>
      <c r="S264" s="132">
        <v>0</v>
      </c>
      <c r="T264" s="133">
        <f>S264*H264</f>
        <v>0</v>
      </c>
      <c r="AR264" s="134" t="s">
        <v>198</v>
      </c>
      <c r="AT264" s="134" t="s">
        <v>309</v>
      </c>
      <c r="AU264" s="134" t="s">
        <v>78</v>
      </c>
      <c r="AY264" s="18" t="s">
        <v>136</v>
      </c>
      <c r="BE264" s="135">
        <f>IF(N264="základní",J264,0)</f>
        <v>0</v>
      </c>
      <c r="BF264" s="135">
        <f>IF(N264="snížená",J264,0)</f>
        <v>0</v>
      </c>
      <c r="BG264" s="135">
        <f>IF(N264="zákl. přenesená",J264,0)</f>
        <v>0</v>
      </c>
      <c r="BH264" s="135">
        <f>IF(N264="sníž. přenesená",J264,0)</f>
        <v>0</v>
      </c>
      <c r="BI264" s="135">
        <f>IF(N264="nulová",J264,0)</f>
        <v>0</v>
      </c>
      <c r="BJ264" s="18" t="s">
        <v>76</v>
      </c>
      <c r="BK264" s="135">
        <f>ROUND(I264*H264,2)</f>
        <v>0</v>
      </c>
      <c r="BL264" s="18" t="s">
        <v>143</v>
      </c>
      <c r="BM264" s="134" t="s">
        <v>379</v>
      </c>
    </row>
    <row r="265" spans="2:65" s="1" customFormat="1" ht="37.799999999999997" customHeight="1">
      <c r="B265" s="33"/>
      <c r="C265" s="123" t="s">
        <v>380</v>
      </c>
      <c r="D265" s="123" t="s">
        <v>138</v>
      </c>
      <c r="E265" s="124" t="s">
        <v>381</v>
      </c>
      <c r="F265" s="125" t="s">
        <v>382</v>
      </c>
      <c r="G265" s="126" t="s">
        <v>201</v>
      </c>
      <c r="H265" s="127">
        <v>2</v>
      </c>
      <c r="I265" s="128"/>
      <c r="J265" s="129">
        <f>ROUND(I265*H265,2)</f>
        <v>0</v>
      </c>
      <c r="K265" s="125" t="s">
        <v>142</v>
      </c>
      <c r="L265" s="33"/>
      <c r="M265" s="130" t="s">
        <v>19</v>
      </c>
      <c r="N265" s="131" t="s">
        <v>42</v>
      </c>
      <c r="P265" s="132">
        <f>O265*H265</f>
        <v>0</v>
      </c>
      <c r="Q265" s="132">
        <v>4.6800000000000001E-3</v>
      </c>
      <c r="R265" s="132">
        <f>Q265*H265</f>
        <v>9.3600000000000003E-3</v>
      </c>
      <c r="S265" s="132">
        <v>0</v>
      </c>
      <c r="T265" s="133">
        <f>S265*H265</f>
        <v>0</v>
      </c>
      <c r="AR265" s="134" t="s">
        <v>143</v>
      </c>
      <c r="AT265" s="134" t="s">
        <v>138</v>
      </c>
      <c r="AU265" s="134" t="s">
        <v>78</v>
      </c>
      <c r="AY265" s="18" t="s">
        <v>136</v>
      </c>
      <c r="BE265" s="135">
        <f>IF(N265="základní",J265,0)</f>
        <v>0</v>
      </c>
      <c r="BF265" s="135">
        <f>IF(N265="snížená",J265,0)</f>
        <v>0</v>
      </c>
      <c r="BG265" s="135">
        <f>IF(N265="zákl. přenesená",J265,0)</f>
        <v>0</v>
      </c>
      <c r="BH265" s="135">
        <f>IF(N265="sníž. přenesená",J265,0)</f>
        <v>0</v>
      </c>
      <c r="BI265" s="135">
        <f>IF(N265="nulová",J265,0)</f>
        <v>0</v>
      </c>
      <c r="BJ265" s="18" t="s">
        <v>76</v>
      </c>
      <c r="BK265" s="135">
        <f>ROUND(I265*H265,2)</f>
        <v>0</v>
      </c>
      <c r="BL265" s="18" t="s">
        <v>143</v>
      </c>
      <c r="BM265" s="134" t="s">
        <v>383</v>
      </c>
    </row>
    <row r="266" spans="2:65" s="1" customFormat="1">
      <c r="B266" s="33"/>
      <c r="D266" s="136" t="s">
        <v>145</v>
      </c>
      <c r="F266" s="137" t="s">
        <v>384</v>
      </c>
      <c r="I266" s="138"/>
      <c r="L266" s="33"/>
      <c r="M266" s="139"/>
      <c r="T266" s="54"/>
      <c r="AT266" s="18" t="s">
        <v>145</v>
      </c>
      <c r="AU266" s="18" t="s">
        <v>78</v>
      </c>
    </row>
    <row r="267" spans="2:65" s="12" customFormat="1">
      <c r="B267" s="140"/>
      <c r="D267" s="141" t="s">
        <v>147</v>
      </c>
      <c r="E267" s="142" t="s">
        <v>19</v>
      </c>
      <c r="F267" s="143" t="s">
        <v>385</v>
      </c>
      <c r="H267" s="142" t="s">
        <v>19</v>
      </c>
      <c r="I267" s="144"/>
      <c r="L267" s="140"/>
      <c r="M267" s="145"/>
      <c r="T267" s="146"/>
      <c r="AT267" s="142" t="s">
        <v>147</v>
      </c>
      <c r="AU267" s="142" t="s">
        <v>78</v>
      </c>
      <c r="AV267" s="12" t="s">
        <v>76</v>
      </c>
      <c r="AW267" s="12" t="s">
        <v>32</v>
      </c>
      <c r="AX267" s="12" t="s">
        <v>71</v>
      </c>
      <c r="AY267" s="142" t="s">
        <v>136</v>
      </c>
    </row>
    <row r="268" spans="2:65" s="13" customFormat="1">
      <c r="B268" s="147"/>
      <c r="D268" s="141" t="s">
        <v>147</v>
      </c>
      <c r="E268" s="148" t="s">
        <v>19</v>
      </c>
      <c r="F268" s="149" t="s">
        <v>78</v>
      </c>
      <c r="H268" s="150">
        <v>2</v>
      </c>
      <c r="I268" s="151"/>
      <c r="L268" s="147"/>
      <c r="M268" s="152"/>
      <c r="T268" s="153"/>
      <c r="AT268" s="148" t="s">
        <v>147</v>
      </c>
      <c r="AU268" s="148" t="s">
        <v>78</v>
      </c>
      <c r="AV268" s="13" t="s">
        <v>78</v>
      </c>
      <c r="AW268" s="13" t="s">
        <v>32</v>
      </c>
      <c r="AX268" s="13" t="s">
        <v>76</v>
      </c>
      <c r="AY268" s="148" t="s">
        <v>136</v>
      </c>
    </row>
    <row r="269" spans="2:65" s="1" customFormat="1" ht="24.15" customHeight="1">
      <c r="B269" s="33"/>
      <c r="C269" s="161" t="s">
        <v>386</v>
      </c>
      <c r="D269" s="161" t="s">
        <v>309</v>
      </c>
      <c r="E269" s="162" t="s">
        <v>387</v>
      </c>
      <c r="F269" s="163" t="s">
        <v>388</v>
      </c>
      <c r="G269" s="164" t="s">
        <v>19</v>
      </c>
      <c r="H269" s="165">
        <v>2</v>
      </c>
      <c r="I269" s="166"/>
      <c r="J269" s="167">
        <f>ROUND(I269*H269,2)</f>
        <v>0</v>
      </c>
      <c r="K269" s="163" t="s">
        <v>19</v>
      </c>
      <c r="L269" s="168"/>
      <c r="M269" s="169" t="s">
        <v>19</v>
      </c>
      <c r="N269" s="170" t="s">
        <v>42</v>
      </c>
      <c r="P269" s="132">
        <f>O269*H269</f>
        <v>0</v>
      </c>
      <c r="Q269" s="132">
        <v>0</v>
      </c>
      <c r="R269" s="132">
        <f>Q269*H269</f>
        <v>0</v>
      </c>
      <c r="S269" s="132">
        <v>0</v>
      </c>
      <c r="T269" s="133">
        <f>S269*H269</f>
        <v>0</v>
      </c>
      <c r="AR269" s="134" t="s">
        <v>198</v>
      </c>
      <c r="AT269" s="134" t="s">
        <v>309</v>
      </c>
      <c r="AU269" s="134" t="s">
        <v>78</v>
      </c>
      <c r="AY269" s="18" t="s">
        <v>136</v>
      </c>
      <c r="BE269" s="135">
        <f>IF(N269="základní",J269,0)</f>
        <v>0</v>
      </c>
      <c r="BF269" s="135">
        <f>IF(N269="snížená",J269,0)</f>
        <v>0</v>
      </c>
      <c r="BG269" s="135">
        <f>IF(N269="zákl. přenesená",J269,0)</f>
        <v>0</v>
      </c>
      <c r="BH269" s="135">
        <f>IF(N269="sníž. přenesená",J269,0)</f>
        <v>0</v>
      </c>
      <c r="BI269" s="135">
        <f>IF(N269="nulová",J269,0)</f>
        <v>0</v>
      </c>
      <c r="BJ269" s="18" t="s">
        <v>76</v>
      </c>
      <c r="BK269" s="135">
        <f>ROUND(I269*H269,2)</f>
        <v>0</v>
      </c>
      <c r="BL269" s="18" t="s">
        <v>143</v>
      </c>
      <c r="BM269" s="134" t="s">
        <v>389</v>
      </c>
    </row>
    <row r="270" spans="2:65" s="1" customFormat="1" ht="49.05" customHeight="1">
      <c r="B270" s="33"/>
      <c r="C270" s="123" t="s">
        <v>390</v>
      </c>
      <c r="D270" s="123" t="s">
        <v>138</v>
      </c>
      <c r="E270" s="124" t="s">
        <v>391</v>
      </c>
      <c r="F270" s="125" t="s">
        <v>392</v>
      </c>
      <c r="G270" s="126" t="s">
        <v>201</v>
      </c>
      <c r="H270" s="127">
        <v>1</v>
      </c>
      <c r="I270" s="128"/>
      <c r="J270" s="129">
        <f>ROUND(I270*H270,2)</f>
        <v>0</v>
      </c>
      <c r="K270" s="125" t="s">
        <v>142</v>
      </c>
      <c r="L270" s="33"/>
      <c r="M270" s="130" t="s">
        <v>19</v>
      </c>
      <c r="N270" s="131" t="s">
        <v>42</v>
      </c>
      <c r="P270" s="132">
        <f>O270*H270</f>
        <v>0</v>
      </c>
      <c r="Q270" s="132">
        <v>4.4000000000000002E-4</v>
      </c>
      <c r="R270" s="132">
        <f>Q270*H270</f>
        <v>4.4000000000000002E-4</v>
      </c>
      <c r="S270" s="132">
        <v>0</v>
      </c>
      <c r="T270" s="133">
        <f>S270*H270</f>
        <v>0</v>
      </c>
      <c r="AR270" s="134" t="s">
        <v>143</v>
      </c>
      <c r="AT270" s="134" t="s">
        <v>138</v>
      </c>
      <c r="AU270" s="134" t="s">
        <v>78</v>
      </c>
      <c r="AY270" s="18" t="s">
        <v>136</v>
      </c>
      <c r="BE270" s="135">
        <f>IF(N270="základní",J270,0)</f>
        <v>0</v>
      </c>
      <c r="BF270" s="135">
        <f>IF(N270="snížená",J270,0)</f>
        <v>0</v>
      </c>
      <c r="BG270" s="135">
        <f>IF(N270="zákl. přenesená",J270,0)</f>
        <v>0</v>
      </c>
      <c r="BH270" s="135">
        <f>IF(N270="sníž. přenesená",J270,0)</f>
        <v>0</v>
      </c>
      <c r="BI270" s="135">
        <f>IF(N270="nulová",J270,0)</f>
        <v>0</v>
      </c>
      <c r="BJ270" s="18" t="s">
        <v>76</v>
      </c>
      <c r="BK270" s="135">
        <f>ROUND(I270*H270,2)</f>
        <v>0</v>
      </c>
      <c r="BL270" s="18" t="s">
        <v>143</v>
      </c>
      <c r="BM270" s="134" t="s">
        <v>393</v>
      </c>
    </row>
    <row r="271" spans="2:65" s="1" customFormat="1">
      <c r="B271" s="33"/>
      <c r="D271" s="136" t="s">
        <v>145</v>
      </c>
      <c r="F271" s="137" t="s">
        <v>394</v>
      </c>
      <c r="I271" s="138"/>
      <c r="L271" s="33"/>
      <c r="M271" s="139"/>
      <c r="T271" s="54"/>
      <c r="AT271" s="18" t="s">
        <v>145</v>
      </c>
      <c r="AU271" s="18" t="s">
        <v>78</v>
      </c>
    </row>
    <row r="272" spans="2:65" s="12" customFormat="1">
      <c r="B272" s="140"/>
      <c r="D272" s="141" t="s">
        <v>147</v>
      </c>
      <c r="E272" s="142" t="s">
        <v>19</v>
      </c>
      <c r="F272" s="143" t="s">
        <v>395</v>
      </c>
      <c r="H272" s="142" t="s">
        <v>19</v>
      </c>
      <c r="I272" s="144"/>
      <c r="L272" s="140"/>
      <c r="M272" s="145"/>
      <c r="T272" s="146"/>
      <c r="AT272" s="142" t="s">
        <v>147</v>
      </c>
      <c r="AU272" s="142" t="s">
        <v>78</v>
      </c>
      <c r="AV272" s="12" t="s">
        <v>76</v>
      </c>
      <c r="AW272" s="12" t="s">
        <v>32</v>
      </c>
      <c r="AX272" s="12" t="s">
        <v>71</v>
      </c>
      <c r="AY272" s="142" t="s">
        <v>136</v>
      </c>
    </row>
    <row r="273" spans="2:65" s="13" customFormat="1">
      <c r="B273" s="147"/>
      <c r="D273" s="141" t="s">
        <v>147</v>
      </c>
      <c r="E273" s="148" t="s">
        <v>19</v>
      </c>
      <c r="F273" s="149" t="s">
        <v>76</v>
      </c>
      <c r="H273" s="150">
        <v>1</v>
      </c>
      <c r="I273" s="151"/>
      <c r="L273" s="147"/>
      <c r="M273" s="152"/>
      <c r="T273" s="153"/>
      <c r="AT273" s="148" t="s">
        <v>147</v>
      </c>
      <c r="AU273" s="148" t="s">
        <v>78</v>
      </c>
      <c r="AV273" s="13" t="s">
        <v>78</v>
      </c>
      <c r="AW273" s="13" t="s">
        <v>32</v>
      </c>
      <c r="AX273" s="13" t="s">
        <v>76</v>
      </c>
      <c r="AY273" s="148" t="s">
        <v>136</v>
      </c>
    </row>
    <row r="274" spans="2:65" s="1" customFormat="1" ht="24.15" customHeight="1">
      <c r="B274" s="33"/>
      <c r="C274" s="161" t="s">
        <v>396</v>
      </c>
      <c r="D274" s="161" t="s">
        <v>309</v>
      </c>
      <c r="E274" s="162" t="s">
        <v>397</v>
      </c>
      <c r="F274" s="163" t="s">
        <v>398</v>
      </c>
      <c r="G274" s="164" t="s">
        <v>172</v>
      </c>
      <c r="H274" s="165">
        <v>1.7000000000000001E-2</v>
      </c>
      <c r="I274" s="166"/>
      <c r="J274" s="167">
        <f>ROUND(I274*H274,2)</f>
        <v>0</v>
      </c>
      <c r="K274" s="163" t="s">
        <v>142</v>
      </c>
      <c r="L274" s="168"/>
      <c r="M274" s="169" t="s">
        <v>19</v>
      </c>
      <c r="N274" s="170" t="s">
        <v>42</v>
      </c>
      <c r="P274" s="132">
        <f>O274*H274</f>
        <v>0</v>
      </c>
      <c r="Q274" s="132">
        <v>1</v>
      </c>
      <c r="R274" s="132">
        <f>Q274*H274</f>
        <v>1.7000000000000001E-2</v>
      </c>
      <c r="S274" s="132">
        <v>0</v>
      </c>
      <c r="T274" s="133">
        <f>S274*H274</f>
        <v>0</v>
      </c>
      <c r="AR274" s="134" t="s">
        <v>198</v>
      </c>
      <c r="AT274" s="134" t="s">
        <v>309</v>
      </c>
      <c r="AU274" s="134" t="s">
        <v>78</v>
      </c>
      <c r="AY274" s="18" t="s">
        <v>136</v>
      </c>
      <c r="BE274" s="135">
        <f>IF(N274="základní",J274,0)</f>
        <v>0</v>
      </c>
      <c r="BF274" s="135">
        <f>IF(N274="snížená",J274,0)</f>
        <v>0</v>
      </c>
      <c r="BG274" s="135">
        <f>IF(N274="zákl. přenesená",J274,0)</f>
        <v>0</v>
      </c>
      <c r="BH274" s="135">
        <f>IF(N274="sníž. přenesená",J274,0)</f>
        <v>0</v>
      </c>
      <c r="BI274" s="135">
        <f>IF(N274="nulová",J274,0)</f>
        <v>0</v>
      </c>
      <c r="BJ274" s="18" t="s">
        <v>76</v>
      </c>
      <c r="BK274" s="135">
        <f>ROUND(I274*H274,2)</f>
        <v>0</v>
      </c>
      <c r="BL274" s="18" t="s">
        <v>143</v>
      </c>
      <c r="BM274" s="134" t="s">
        <v>399</v>
      </c>
    </row>
    <row r="275" spans="2:65" s="12" customFormat="1">
      <c r="B275" s="140"/>
      <c r="D275" s="141" t="s">
        <v>147</v>
      </c>
      <c r="E275" s="142" t="s">
        <v>19</v>
      </c>
      <c r="F275" s="143" t="s">
        <v>400</v>
      </c>
      <c r="H275" s="142" t="s">
        <v>19</v>
      </c>
      <c r="I275" s="144"/>
      <c r="L275" s="140"/>
      <c r="M275" s="145"/>
      <c r="T275" s="146"/>
      <c r="AT275" s="142" t="s">
        <v>147</v>
      </c>
      <c r="AU275" s="142" t="s">
        <v>78</v>
      </c>
      <c r="AV275" s="12" t="s">
        <v>76</v>
      </c>
      <c r="AW275" s="12" t="s">
        <v>32</v>
      </c>
      <c r="AX275" s="12" t="s">
        <v>71</v>
      </c>
      <c r="AY275" s="142" t="s">
        <v>136</v>
      </c>
    </row>
    <row r="276" spans="2:65" s="13" customFormat="1">
      <c r="B276" s="147"/>
      <c r="D276" s="141" t="s">
        <v>147</v>
      </c>
      <c r="E276" s="148" t="s">
        <v>19</v>
      </c>
      <c r="F276" s="149" t="s">
        <v>401</v>
      </c>
      <c r="H276" s="150">
        <v>1.7000000000000001E-2</v>
      </c>
      <c r="I276" s="151"/>
      <c r="L276" s="147"/>
      <c r="M276" s="152"/>
      <c r="T276" s="153"/>
      <c r="AT276" s="148" t="s">
        <v>147</v>
      </c>
      <c r="AU276" s="148" t="s">
        <v>78</v>
      </c>
      <c r="AV276" s="13" t="s">
        <v>78</v>
      </c>
      <c r="AW276" s="13" t="s">
        <v>32</v>
      </c>
      <c r="AX276" s="13" t="s">
        <v>76</v>
      </c>
      <c r="AY276" s="148" t="s">
        <v>136</v>
      </c>
    </row>
    <row r="277" spans="2:65" s="1" customFormat="1" ht="44.25" customHeight="1">
      <c r="B277" s="33"/>
      <c r="C277" s="123" t="s">
        <v>402</v>
      </c>
      <c r="D277" s="123" t="s">
        <v>138</v>
      </c>
      <c r="E277" s="124" t="s">
        <v>403</v>
      </c>
      <c r="F277" s="125" t="s">
        <v>404</v>
      </c>
      <c r="G277" s="126" t="s">
        <v>201</v>
      </c>
      <c r="H277" s="127">
        <v>5</v>
      </c>
      <c r="I277" s="128"/>
      <c r="J277" s="129">
        <f>ROUND(I277*H277,2)</f>
        <v>0</v>
      </c>
      <c r="K277" s="125" t="s">
        <v>142</v>
      </c>
      <c r="L277" s="33"/>
      <c r="M277" s="130" t="s">
        <v>19</v>
      </c>
      <c r="N277" s="131" t="s">
        <v>42</v>
      </c>
      <c r="P277" s="132">
        <f>O277*H277</f>
        <v>0</v>
      </c>
      <c r="Q277" s="132">
        <v>2.0000000000000001E-4</v>
      </c>
      <c r="R277" s="132">
        <f>Q277*H277</f>
        <v>1E-3</v>
      </c>
      <c r="S277" s="132">
        <v>0</v>
      </c>
      <c r="T277" s="133">
        <f>S277*H277</f>
        <v>0</v>
      </c>
      <c r="AR277" s="134" t="s">
        <v>143</v>
      </c>
      <c r="AT277" s="134" t="s">
        <v>138</v>
      </c>
      <c r="AU277" s="134" t="s">
        <v>78</v>
      </c>
      <c r="AY277" s="18" t="s">
        <v>136</v>
      </c>
      <c r="BE277" s="135">
        <f>IF(N277="základní",J277,0)</f>
        <v>0</v>
      </c>
      <c r="BF277" s="135">
        <f>IF(N277="snížená",J277,0)</f>
        <v>0</v>
      </c>
      <c r="BG277" s="135">
        <f>IF(N277="zákl. přenesená",J277,0)</f>
        <v>0</v>
      </c>
      <c r="BH277" s="135">
        <f>IF(N277="sníž. přenesená",J277,0)</f>
        <v>0</v>
      </c>
      <c r="BI277" s="135">
        <f>IF(N277="nulová",J277,0)</f>
        <v>0</v>
      </c>
      <c r="BJ277" s="18" t="s">
        <v>76</v>
      </c>
      <c r="BK277" s="135">
        <f>ROUND(I277*H277,2)</f>
        <v>0</v>
      </c>
      <c r="BL277" s="18" t="s">
        <v>143</v>
      </c>
      <c r="BM277" s="134" t="s">
        <v>405</v>
      </c>
    </row>
    <row r="278" spans="2:65" s="1" customFormat="1">
      <c r="B278" s="33"/>
      <c r="D278" s="136" t="s">
        <v>145</v>
      </c>
      <c r="F278" s="137" t="s">
        <v>406</v>
      </c>
      <c r="I278" s="138"/>
      <c r="L278" s="33"/>
      <c r="M278" s="139"/>
      <c r="T278" s="54"/>
      <c r="AT278" s="18" t="s">
        <v>145</v>
      </c>
      <c r="AU278" s="18" t="s">
        <v>78</v>
      </c>
    </row>
    <row r="279" spans="2:65" s="12" customFormat="1">
      <c r="B279" s="140"/>
      <c r="D279" s="141" t="s">
        <v>147</v>
      </c>
      <c r="E279" s="142" t="s">
        <v>19</v>
      </c>
      <c r="F279" s="143" t="s">
        <v>407</v>
      </c>
      <c r="H279" s="142" t="s">
        <v>19</v>
      </c>
      <c r="I279" s="144"/>
      <c r="L279" s="140"/>
      <c r="M279" s="145"/>
      <c r="T279" s="146"/>
      <c r="AT279" s="142" t="s">
        <v>147</v>
      </c>
      <c r="AU279" s="142" t="s">
        <v>78</v>
      </c>
      <c r="AV279" s="12" t="s">
        <v>76</v>
      </c>
      <c r="AW279" s="12" t="s">
        <v>32</v>
      </c>
      <c r="AX279" s="12" t="s">
        <v>71</v>
      </c>
      <c r="AY279" s="142" t="s">
        <v>136</v>
      </c>
    </row>
    <row r="280" spans="2:65" s="13" customFormat="1">
      <c r="B280" s="147"/>
      <c r="D280" s="141" t="s">
        <v>147</v>
      </c>
      <c r="E280" s="148" t="s">
        <v>19</v>
      </c>
      <c r="F280" s="149" t="s">
        <v>169</v>
      </c>
      <c r="H280" s="150">
        <v>5</v>
      </c>
      <c r="I280" s="151"/>
      <c r="L280" s="147"/>
      <c r="M280" s="152"/>
      <c r="T280" s="153"/>
      <c r="AT280" s="148" t="s">
        <v>147</v>
      </c>
      <c r="AU280" s="148" t="s">
        <v>78</v>
      </c>
      <c r="AV280" s="13" t="s">
        <v>78</v>
      </c>
      <c r="AW280" s="13" t="s">
        <v>32</v>
      </c>
      <c r="AX280" s="13" t="s">
        <v>76</v>
      </c>
      <c r="AY280" s="148" t="s">
        <v>136</v>
      </c>
    </row>
    <row r="281" spans="2:65" s="1" customFormat="1" ht="16.5" customHeight="1">
      <c r="B281" s="33"/>
      <c r="C281" s="123" t="s">
        <v>408</v>
      </c>
      <c r="D281" s="123" t="s">
        <v>138</v>
      </c>
      <c r="E281" s="124" t="s">
        <v>409</v>
      </c>
      <c r="F281" s="125" t="s">
        <v>410</v>
      </c>
      <c r="G281" s="126" t="s">
        <v>411</v>
      </c>
      <c r="H281" s="127">
        <v>46</v>
      </c>
      <c r="I281" s="128"/>
      <c r="J281" s="129">
        <f>ROUND(I281*H281,2)</f>
        <v>0</v>
      </c>
      <c r="K281" s="125" t="s">
        <v>19</v>
      </c>
      <c r="L281" s="33"/>
      <c r="M281" s="130" t="s">
        <v>19</v>
      </c>
      <c r="N281" s="131" t="s">
        <v>42</v>
      </c>
      <c r="P281" s="132">
        <f>O281*H281</f>
        <v>0</v>
      </c>
      <c r="Q281" s="132">
        <v>0</v>
      </c>
      <c r="R281" s="132">
        <f>Q281*H281</f>
        <v>0</v>
      </c>
      <c r="S281" s="132">
        <v>0</v>
      </c>
      <c r="T281" s="133">
        <f>S281*H281</f>
        <v>0</v>
      </c>
      <c r="AR281" s="134" t="s">
        <v>143</v>
      </c>
      <c r="AT281" s="134" t="s">
        <v>138</v>
      </c>
      <c r="AU281" s="134" t="s">
        <v>78</v>
      </c>
      <c r="AY281" s="18" t="s">
        <v>136</v>
      </c>
      <c r="BE281" s="135">
        <f>IF(N281="základní",J281,0)</f>
        <v>0</v>
      </c>
      <c r="BF281" s="135">
        <f>IF(N281="snížená",J281,0)</f>
        <v>0</v>
      </c>
      <c r="BG281" s="135">
        <f>IF(N281="zákl. přenesená",J281,0)</f>
        <v>0</v>
      </c>
      <c r="BH281" s="135">
        <f>IF(N281="sníž. přenesená",J281,0)</f>
        <v>0</v>
      </c>
      <c r="BI281" s="135">
        <f>IF(N281="nulová",J281,0)</f>
        <v>0</v>
      </c>
      <c r="BJ281" s="18" t="s">
        <v>76</v>
      </c>
      <c r="BK281" s="135">
        <f>ROUND(I281*H281,2)</f>
        <v>0</v>
      </c>
      <c r="BL281" s="18" t="s">
        <v>143</v>
      </c>
      <c r="BM281" s="134" t="s">
        <v>412</v>
      </c>
    </row>
    <row r="282" spans="2:65" s="12" customFormat="1">
      <c r="B282" s="140"/>
      <c r="D282" s="141" t="s">
        <v>147</v>
      </c>
      <c r="E282" s="142" t="s">
        <v>19</v>
      </c>
      <c r="F282" s="143" t="s">
        <v>413</v>
      </c>
      <c r="H282" s="142" t="s">
        <v>19</v>
      </c>
      <c r="I282" s="144"/>
      <c r="L282" s="140"/>
      <c r="M282" s="145"/>
      <c r="T282" s="146"/>
      <c r="AT282" s="142" t="s">
        <v>147</v>
      </c>
      <c r="AU282" s="142" t="s">
        <v>78</v>
      </c>
      <c r="AV282" s="12" t="s">
        <v>76</v>
      </c>
      <c r="AW282" s="12" t="s">
        <v>32</v>
      </c>
      <c r="AX282" s="12" t="s">
        <v>71</v>
      </c>
      <c r="AY282" s="142" t="s">
        <v>136</v>
      </c>
    </row>
    <row r="283" spans="2:65" s="13" customFormat="1">
      <c r="B283" s="147"/>
      <c r="D283" s="141" t="s">
        <v>147</v>
      </c>
      <c r="E283" s="148" t="s">
        <v>19</v>
      </c>
      <c r="F283" s="149" t="s">
        <v>414</v>
      </c>
      <c r="H283" s="150">
        <v>12</v>
      </c>
      <c r="I283" s="151"/>
      <c r="L283" s="147"/>
      <c r="M283" s="152"/>
      <c r="T283" s="153"/>
      <c r="AT283" s="148" t="s">
        <v>147</v>
      </c>
      <c r="AU283" s="148" t="s">
        <v>78</v>
      </c>
      <c r="AV283" s="13" t="s">
        <v>78</v>
      </c>
      <c r="AW283" s="13" t="s">
        <v>32</v>
      </c>
      <c r="AX283" s="13" t="s">
        <v>71</v>
      </c>
      <c r="AY283" s="148" t="s">
        <v>136</v>
      </c>
    </row>
    <row r="284" spans="2:65" s="13" customFormat="1">
      <c r="B284" s="147"/>
      <c r="D284" s="141" t="s">
        <v>147</v>
      </c>
      <c r="E284" s="148" t="s">
        <v>19</v>
      </c>
      <c r="F284" s="149" t="s">
        <v>415</v>
      </c>
      <c r="H284" s="150">
        <v>8</v>
      </c>
      <c r="I284" s="151"/>
      <c r="L284" s="147"/>
      <c r="M284" s="152"/>
      <c r="T284" s="153"/>
      <c r="AT284" s="148" t="s">
        <v>147</v>
      </c>
      <c r="AU284" s="148" t="s">
        <v>78</v>
      </c>
      <c r="AV284" s="13" t="s">
        <v>78</v>
      </c>
      <c r="AW284" s="13" t="s">
        <v>32</v>
      </c>
      <c r="AX284" s="13" t="s">
        <v>71</v>
      </c>
      <c r="AY284" s="148" t="s">
        <v>136</v>
      </c>
    </row>
    <row r="285" spans="2:65" s="13" customFormat="1">
      <c r="B285" s="147"/>
      <c r="D285" s="141" t="s">
        <v>147</v>
      </c>
      <c r="E285" s="148" t="s">
        <v>19</v>
      </c>
      <c r="F285" s="149" t="s">
        <v>416</v>
      </c>
      <c r="H285" s="150">
        <v>10</v>
      </c>
      <c r="I285" s="151"/>
      <c r="L285" s="147"/>
      <c r="M285" s="152"/>
      <c r="T285" s="153"/>
      <c r="AT285" s="148" t="s">
        <v>147</v>
      </c>
      <c r="AU285" s="148" t="s">
        <v>78</v>
      </c>
      <c r="AV285" s="13" t="s">
        <v>78</v>
      </c>
      <c r="AW285" s="13" t="s">
        <v>32</v>
      </c>
      <c r="AX285" s="13" t="s">
        <v>71</v>
      </c>
      <c r="AY285" s="148" t="s">
        <v>136</v>
      </c>
    </row>
    <row r="286" spans="2:65" s="13" customFormat="1">
      <c r="B286" s="147"/>
      <c r="D286" s="141" t="s">
        <v>147</v>
      </c>
      <c r="E286" s="148" t="s">
        <v>19</v>
      </c>
      <c r="F286" s="149" t="s">
        <v>417</v>
      </c>
      <c r="H286" s="150">
        <v>16</v>
      </c>
      <c r="I286" s="151"/>
      <c r="L286" s="147"/>
      <c r="M286" s="152"/>
      <c r="T286" s="153"/>
      <c r="AT286" s="148" t="s">
        <v>147</v>
      </c>
      <c r="AU286" s="148" t="s">
        <v>78</v>
      </c>
      <c r="AV286" s="13" t="s">
        <v>78</v>
      </c>
      <c r="AW286" s="13" t="s">
        <v>32</v>
      </c>
      <c r="AX286" s="13" t="s">
        <v>71</v>
      </c>
      <c r="AY286" s="148" t="s">
        <v>136</v>
      </c>
    </row>
    <row r="287" spans="2:65" s="14" customFormat="1">
      <c r="B287" s="154"/>
      <c r="D287" s="141" t="s">
        <v>147</v>
      </c>
      <c r="E287" s="155" t="s">
        <v>19</v>
      </c>
      <c r="F287" s="156" t="s">
        <v>197</v>
      </c>
      <c r="H287" s="157">
        <v>46</v>
      </c>
      <c r="I287" s="158"/>
      <c r="L287" s="154"/>
      <c r="M287" s="159"/>
      <c r="T287" s="160"/>
      <c r="AT287" s="155" t="s">
        <v>147</v>
      </c>
      <c r="AU287" s="155" t="s">
        <v>78</v>
      </c>
      <c r="AV287" s="14" t="s">
        <v>143</v>
      </c>
      <c r="AW287" s="14" t="s">
        <v>32</v>
      </c>
      <c r="AX287" s="14" t="s">
        <v>76</v>
      </c>
      <c r="AY287" s="155" t="s">
        <v>136</v>
      </c>
    </row>
    <row r="288" spans="2:65" s="1" customFormat="1" ht="24.15" customHeight="1">
      <c r="B288" s="33"/>
      <c r="C288" s="123" t="s">
        <v>418</v>
      </c>
      <c r="D288" s="123" t="s">
        <v>138</v>
      </c>
      <c r="E288" s="124" t="s">
        <v>419</v>
      </c>
      <c r="F288" s="125" t="s">
        <v>420</v>
      </c>
      <c r="G288" s="126" t="s">
        <v>411</v>
      </c>
      <c r="H288" s="127">
        <v>8</v>
      </c>
      <c r="I288" s="128"/>
      <c r="J288" s="129">
        <f>ROUND(I288*H288,2)</f>
        <v>0</v>
      </c>
      <c r="K288" s="125" t="s">
        <v>19</v>
      </c>
      <c r="L288" s="33"/>
      <c r="M288" s="130" t="s">
        <v>19</v>
      </c>
      <c r="N288" s="131" t="s">
        <v>42</v>
      </c>
      <c r="P288" s="132">
        <f>O288*H288</f>
        <v>0</v>
      </c>
      <c r="Q288" s="132">
        <v>0</v>
      </c>
      <c r="R288" s="132">
        <f>Q288*H288</f>
        <v>0</v>
      </c>
      <c r="S288" s="132">
        <v>0</v>
      </c>
      <c r="T288" s="133">
        <f>S288*H288</f>
        <v>0</v>
      </c>
      <c r="AR288" s="134" t="s">
        <v>143</v>
      </c>
      <c r="AT288" s="134" t="s">
        <v>138</v>
      </c>
      <c r="AU288" s="134" t="s">
        <v>78</v>
      </c>
      <c r="AY288" s="18" t="s">
        <v>136</v>
      </c>
      <c r="BE288" s="135">
        <f>IF(N288="základní",J288,0)</f>
        <v>0</v>
      </c>
      <c r="BF288" s="135">
        <f>IF(N288="snížená",J288,0)</f>
        <v>0</v>
      </c>
      <c r="BG288" s="135">
        <f>IF(N288="zákl. přenesená",J288,0)</f>
        <v>0</v>
      </c>
      <c r="BH288" s="135">
        <f>IF(N288="sníž. přenesená",J288,0)</f>
        <v>0</v>
      </c>
      <c r="BI288" s="135">
        <f>IF(N288="nulová",J288,0)</f>
        <v>0</v>
      </c>
      <c r="BJ288" s="18" t="s">
        <v>76</v>
      </c>
      <c r="BK288" s="135">
        <f>ROUND(I288*H288,2)</f>
        <v>0</v>
      </c>
      <c r="BL288" s="18" t="s">
        <v>143</v>
      </c>
      <c r="BM288" s="134" t="s">
        <v>421</v>
      </c>
    </row>
    <row r="289" spans="2:65" s="12" customFormat="1">
      <c r="B289" s="140"/>
      <c r="D289" s="141" t="s">
        <v>147</v>
      </c>
      <c r="E289" s="142" t="s">
        <v>19</v>
      </c>
      <c r="F289" s="143" t="s">
        <v>422</v>
      </c>
      <c r="H289" s="142" t="s">
        <v>19</v>
      </c>
      <c r="I289" s="144"/>
      <c r="L289" s="140"/>
      <c r="M289" s="145"/>
      <c r="T289" s="146"/>
      <c r="AT289" s="142" t="s">
        <v>147</v>
      </c>
      <c r="AU289" s="142" t="s">
        <v>78</v>
      </c>
      <c r="AV289" s="12" t="s">
        <v>76</v>
      </c>
      <c r="AW289" s="12" t="s">
        <v>32</v>
      </c>
      <c r="AX289" s="12" t="s">
        <v>71</v>
      </c>
      <c r="AY289" s="142" t="s">
        <v>136</v>
      </c>
    </row>
    <row r="290" spans="2:65" s="13" customFormat="1">
      <c r="B290" s="147"/>
      <c r="D290" s="141" t="s">
        <v>147</v>
      </c>
      <c r="E290" s="148" t="s">
        <v>19</v>
      </c>
      <c r="F290" s="149" t="s">
        <v>198</v>
      </c>
      <c r="H290" s="150">
        <v>8</v>
      </c>
      <c r="I290" s="151"/>
      <c r="L290" s="147"/>
      <c r="M290" s="152"/>
      <c r="T290" s="153"/>
      <c r="AT290" s="148" t="s">
        <v>147</v>
      </c>
      <c r="AU290" s="148" t="s">
        <v>78</v>
      </c>
      <c r="AV290" s="13" t="s">
        <v>78</v>
      </c>
      <c r="AW290" s="13" t="s">
        <v>32</v>
      </c>
      <c r="AX290" s="13" t="s">
        <v>76</v>
      </c>
      <c r="AY290" s="148" t="s">
        <v>136</v>
      </c>
    </row>
    <row r="291" spans="2:65" s="1" customFormat="1" ht="44.25" customHeight="1">
      <c r="B291" s="33"/>
      <c r="C291" s="123" t="s">
        <v>423</v>
      </c>
      <c r="D291" s="123" t="s">
        <v>138</v>
      </c>
      <c r="E291" s="124" t="s">
        <v>424</v>
      </c>
      <c r="F291" s="125" t="s">
        <v>425</v>
      </c>
      <c r="G291" s="126" t="s">
        <v>201</v>
      </c>
      <c r="H291" s="127">
        <v>1</v>
      </c>
      <c r="I291" s="128"/>
      <c r="J291" s="129">
        <f>ROUND(I291*H291,2)</f>
        <v>0</v>
      </c>
      <c r="K291" s="125" t="s">
        <v>19</v>
      </c>
      <c r="L291" s="33"/>
      <c r="M291" s="130" t="s">
        <v>19</v>
      </c>
      <c r="N291" s="131" t="s">
        <v>42</v>
      </c>
      <c r="P291" s="132">
        <f>O291*H291</f>
        <v>0</v>
      </c>
      <c r="Q291" s="132">
        <v>0.1</v>
      </c>
      <c r="R291" s="132">
        <f>Q291*H291</f>
        <v>0.1</v>
      </c>
      <c r="S291" s="132">
        <v>0</v>
      </c>
      <c r="T291" s="133">
        <f>S291*H291</f>
        <v>0</v>
      </c>
      <c r="AR291" s="134" t="s">
        <v>143</v>
      </c>
      <c r="AT291" s="134" t="s">
        <v>138</v>
      </c>
      <c r="AU291" s="134" t="s">
        <v>78</v>
      </c>
      <c r="AY291" s="18" t="s">
        <v>136</v>
      </c>
      <c r="BE291" s="135">
        <f>IF(N291="základní",J291,0)</f>
        <v>0</v>
      </c>
      <c r="BF291" s="135">
        <f>IF(N291="snížená",J291,0)</f>
        <v>0</v>
      </c>
      <c r="BG291" s="135">
        <f>IF(N291="zákl. přenesená",J291,0)</f>
        <v>0</v>
      </c>
      <c r="BH291" s="135">
        <f>IF(N291="sníž. přenesená",J291,0)</f>
        <v>0</v>
      </c>
      <c r="BI291" s="135">
        <f>IF(N291="nulová",J291,0)</f>
        <v>0</v>
      </c>
      <c r="BJ291" s="18" t="s">
        <v>76</v>
      </c>
      <c r="BK291" s="135">
        <f>ROUND(I291*H291,2)</f>
        <v>0</v>
      </c>
      <c r="BL291" s="18" t="s">
        <v>143</v>
      </c>
      <c r="BM291" s="134" t="s">
        <v>426</v>
      </c>
    </row>
    <row r="292" spans="2:65" s="13" customFormat="1">
      <c r="B292" s="147"/>
      <c r="D292" s="141" t="s">
        <v>147</v>
      </c>
      <c r="E292" s="148" t="s">
        <v>19</v>
      </c>
      <c r="F292" s="149" t="s">
        <v>76</v>
      </c>
      <c r="H292" s="150">
        <v>1</v>
      </c>
      <c r="I292" s="151"/>
      <c r="L292" s="147"/>
      <c r="M292" s="152"/>
      <c r="T292" s="153"/>
      <c r="AT292" s="148" t="s">
        <v>147</v>
      </c>
      <c r="AU292" s="148" t="s">
        <v>78</v>
      </c>
      <c r="AV292" s="13" t="s">
        <v>78</v>
      </c>
      <c r="AW292" s="13" t="s">
        <v>32</v>
      </c>
      <c r="AX292" s="13" t="s">
        <v>76</v>
      </c>
      <c r="AY292" s="148" t="s">
        <v>136</v>
      </c>
    </row>
    <row r="293" spans="2:65" s="1" customFormat="1" ht="44.25" customHeight="1">
      <c r="B293" s="33"/>
      <c r="C293" s="123" t="s">
        <v>427</v>
      </c>
      <c r="D293" s="123" t="s">
        <v>138</v>
      </c>
      <c r="E293" s="124" t="s">
        <v>428</v>
      </c>
      <c r="F293" s="125" t="s">
        <v>429</v>
      </c>
      <c r="G293" s="126" t="s">
        <v>201</v>
      </c>
      <c r="H293" s="127">
        <v>1</v>
      </c>
      <c r="I293" s="128"/>
      <c r="J293" s="129">
        <f>ROUND(I293*H293,2)</f>
        <v>0</v>
      </c>
      <c r="K293" s="125" t="s">
        <v>19</v>
      </c>
      <c r="L293" s="33"/>
      <c r="M293" s="130" t="s">
        <v>19</v>
      </c>
      <c r="N293" s="131" t="s">
        <v>42</v>
      </c>
      <c r="P293" s="132">
        <f>O293*H293</f>
        <v>0</v>
      </c>
      <c r="Q293" s="132">
        <v>0.08</v>
      </c>
      <c r="R293" s="132">
        <f>Q293*H293</f>
        <v>0.08</v>
      </c>
      <c r="S293" s="132">
        <v>0</v>
      </c>
      <c r="T293" s="133">
        <f>S293*H293</f>
        <v>0</v>
      </c>
      <c r="AR293" s="134" t="s">
        <v>143</v>
      </c>
      <c r="AT293" s="134" t="s">
        <v>138</v>
      </c>
      <c r="AU293" s="134" t="s">
        <v>78</v>
      </c>
      <c r="AY293" s="18" t="s">
        <v>136</v>
      </c>
      <c r="BE293" s="135">
        <f>IF(N293="základní",J293,0)</f>
        <v>0</v>
      </c>
      <c r="BF293" s="135">
        <f>IF(N293="snížená",J293,0)</f>
        <v>0</v>
      </c>
      <c r="BG293" s="135">
        <f>IF(N293="zákl. přenesená",J293,0)</f>
        <v>0</v>
      </c>
      <c r="BH293" s="135">
        <f>IF(N293="sníž. přenesená",J293,0)</f>
        <v>0</v>
      </c>
      <c r="BI293" s="135">
        <f>IF(N293="nulová",J293,0)</f>
        <v>0</v>
      </c>
      <c r="BJ293" s="18" t="s">
        <v>76</v>
      </c>
      <c r="BK293" s="135">
        <f>ROUND(I293*H293,2)</f>
        <v>0</v>
      </c>
      <c r="BL293" s="18" t="s">
        <v>143</v>
      </c>
      <c r="BM293" s="134" t="s">
        <v>430</v>
      </c>
    </row>
    <row r="294" spans="2:65" s="12" customFormat="1">
      <c r="B294" s="140"/>
      <c r="D294" s="141" t="s">
        <v>147</v>
      </c>
      <c r="E294" s="142" t="s">
        <v>19</v>
      </c>
      <c r="F294" s="143" t="s">
        <v>431</v>
      </c>
      <c r="H294" s="142" t="s">
        <v>19</v>
      </c>
      <c r="I294" s="144"/>
      <c r="L294" s="140"/>
      <c r="M294" s="145"/>
      <c r="T294" s="146"/>
      <c r="AT294" s="142" t="s">
        <v>147</v>
      </c>
      <c r="AU294" s="142" t="s">
        <v>78</v>
      </c>
      <c r="AV294" s="12" t="s">
        <v>76</v>
      </c>
      <c r="AW294" s="12" t="s">
        <v>32</v>
      </c>
      <c r="AX294" s="12" t="s">
        <v>71</v>
      </c>
      <c r="AY294" s="142" t="s">
        <v>136</v>
      </c>
    </row>
    <row r="295" spans="2:65" s="13" customFormat="1">
      <c r="B295" s="147"/>
      <c r="D295" s="141" t="s">
        <v>147</v>
      </c>
      <c r="E295" s="148" t="s">
        <v>19</v>
      </c>
      <c r="F295" s="149" t="s">
        <v>76</v>
      </c>
      <c r="H295" s="150">
        <v>1</v>
      </c>
      <c r="I295" s="151"/>
      <c r="L295" s="147"/>
      <c r="M295" s="152"/>
      <c r="T295" s="153"/>
      <c r="AT295" s="148" t="s">
        <v>147</v>
      </c>
      <c r="AU295" s="148" t="s">
        <v>78</v>
      </c>
      <c r="AV295" s="13" t="s">
        <v>78</v>
      </c>
      <c r="AW295" s="13" t="s">
        <v>32</v>
      </c>
      <c r="AX295" s="13" t="s">
        <v>76</v>
      </c>
      <c r="AY295" s="148" t="s">
        <v>136</v>
      </c>
    </row>
    <row r="296" spans="2:65" s="11" customFormat="1" ht="22.8" customHeight="1">
      <c r="B296" s="111"/>
      <c r="D296" s="112" t="s">
        <v>70</v>
      </c>
      <c r="E296" s="121" t="s">
        <v>432</v>
      </c>
      <c r="F296" s="121" t="s">
        <v>433</v>
      </c>
      <c r="I296" s="114"/>
      <c r="J296" s="122">
        <f>BK296</f>
        <v>0</v>
      </c>
      <c r="L296" s="111"/>
      <c r="M296" s="116"/>
      <c r="P296" s="117">
        <f>SUM(P297:P362)</f>
        <v>0</v>
      </c>
      <c r="R296" s="117">
        <f>SUM(R297:R362)</f>
        <v>0</v>
      </c>
      <c r="T296" s="118">
        <f>SUM(T297:T362)</f>
        <v>17.220273999999996</v>
      </c>
      <c r="AR296" s="112" t="s">
        <v>76</v>
      </c>
      <c r="AT296" s="119" t="s">
        <v>70</v>
      </c>
      <c r="AU296" s="119" t="s">
        <v>76</v>
      </c>
      <c r="AY296" s="112" t="s">
        <v>136</v>
      </c>
      <c r="BK296" s="120">
        <f>SUM(BK297:BK362)</f>
        <v>0</v>
      </c>
    </row>
    <row r="297" spans="2:65" s="1" customFormat="1" ht="24.15" customHeight="1">
      <c r="B297" s="33"/>
      <c r="C297" s="123" t="s">
        <v>434</v>
      </c>
      <c r="D297" s="123" t="s">
        <v>138</v>
      </c>
      <c r="E297" s="124" t="s">
        <v>435</v>
      </c>
      <c r="F297" s="125" t="s">
        <v>436</v>
      </c>
      <c r="G297" s="126" t="s">
        <v>180</v>
      </c>
      <c r="H297" s="127">
        <v>15.009</v>
      </c>
      <c r="I297" s="128"/>
      <c r="J297" s="129">
        <f>ROUND(I297*H297,2)</f>
        <v>0</v>
      </c>
      <c r="K297" s="125" t="s">
        <v>142</v>
      </c>
      <c r="L297" s="33"/>
      <c r="M297" s="130" t="s">
        <v>19</v>
      </c>
      <c r="N297" s="131" t="s">
        <v>42</v>
      </c>
      <c r="P297" s="132">
        <f>O297*H297</f>
        <v>0</v>
      </c>
      <c r="Q297" s="132">
        <v>0</v>
      </c>
      <c r="R297" s="132">
        <f>Q297*H297</f>
        <v>0</v>
      </c>
      <c r="S297" s="132">
        <v>0.14000000000000001</v>
      </c>
      <c r="T297" s="133">
        <f>S297*H297</f>
        <v>2.1012600000000003</v>
      </c>
      <c r="AR297" s="134" t="s">
        <v>143</v>
      </c>
      <c r="AT297" s="134" t="s">
        <v>138</v>
      </c>
      <c r="AU297" s="134" t="s">
        <v>78</v>
      </c>
      <c r="AY297" s="18" t="s">
        <v>136</v>
      </c>
      <c r="BE297" s="135">
        <f>IF(N297="základní",J297,0)</f>
        <v>0</v>
      </c>
      <c r="BF297" s="135">
        <f>IF(N297="snížená",J297,0)</f>
        <v>0</v>
      </c>
      <c r="BG297" s="135">
        <f>IF(N297="zákl. přenesená",J297,0)</f>
        <v>0</v>
      </c>
      <c r="BH297" s="135">
        <f>IF(N297="sníž. přenesená",J297,0)</f>
        <v>0</v>
      </c>
      <c r="BI297" s="135">
        <f>IF(N297="nulová",J297,0)</f>
        <v>0</v>
      </c>
      <c r="BJ297" s="18" t="s">
        <v>76</v>
      </c>
      <c r="BK297" s="135">
        <f>ROUND(I297*H297,2)</f>
        <v>0</v>
      </c>
      <c r="BL297" s="18" t="s">
        <v>143</v>
      </c>
      <c r="BM297" s="134" t="s">
        <v>437</v>
      </c>
    </row>
    <row r="298" spans="2:65" s="1" customFormat="1">
      <c r="B298" s="33"/>
      <c r="D298" s="136" t="s">
        <v>145</v>
      </c>
      <c r="F298" s="137" t="s">
        <v>438</v>
      </c>
      <c r="I298" s="138"/>
      <c r="L298" s="33"/>
      <c r="M298" s="139"/>
      <c r="T298" s="54"/>
      <c r="AT298" s="18" t="s">
        <v>145</v>
      </c>
      <c r="AU298" s="18" t="s">
        <v>78</v>
      </c>
    </row>
    <row r="299" spans="2:65" s="12" customFormat="1">
      <c r="B299" s="140"/>
      <c r="D299" s="141" t="s">
        <v>147</v>
      </c>
      <c r="E299" s="142" t="s">
        <v>19</v>
      </c>
      <c r="F299" s="143" t="s">
        <v>439</v>
      </c>
      <c r="H299" s="142" t="s">
        <v>19</v>
      </c>
      <c r="I299" s="144"/>
      <c r="L299" s="140"/>
      <c r="M299" s="145"/>
      <c r="T299" s="146"/>
      <c r="AT299" s="142" t="s">
        <v>147</v>
      </c>
      <c r="AU299" s="142" t="s">
        <v>78</v>
      </c>
      <c r="AV299" s="12" t="s">
        <v>76</v>
      </c>
      <c r="AW299" s="12" t="s">
        <v>32</v>
      </c>
      <c r="AX299" s="12" t="s">
        <v>71</v>
      </c>
      <c r="AY299" s="142" t="s">
        <v>136</v>
      </c>
    </row>
    <row r="300" spans="2:65" s="13" customFormat="1">
      <c r="B300" s="147"/>
      <c r="D300" s="141" t="s">
        <v>147</v>
      </c>
      <c r="E300" s="148" t="s">
        <v>19</v>
      </c>
      <c r="F300" s="149" t="s">
        <v>440</v>
      </c>
      <c r="H300" s="150">
        <v>15.009</v>
      </c>
      <c r="I300" s="151"/>
      <c r="L300" s="147"/>
      <c r="M300" s="152"/>
      <c r="T300" s="153"/>
      <c r="AT300" s="148" t="s">
        <v>147</v>
      </c>
      <c r="AU300" s="148" t="s">
        <v>78</v>
      </c>
      <c r="AV300" s="13" t="s">
        <v>78</v>
      </c>
      <c r="AW300" s="13" t="s">
        <v>32</v>
      </c>
      <c r="AX300" s="13" t="s">
        <v>76</v>
      </c>
      <c r="AY300" s="148" t="s">
        <v>136</v>
      </c>
    </row>
    <row r="301" spans="2:65" s="1" customFormat="1" ht="24.15" customHeight="1">
      <c r="B301" s="33"/>
      <c r="C301" s="123" t="s">
        <v>441</v>
      </c>
      <c r="D301" s="123" t="s">
        <v>138</v>
      </c>
      <c r="E301" s="124" t="s">
        <v>442</v>
      </c>
      <c r="F301" s="125" t="s">
        <v>443</v>
      </c>
      <c r="G301" s="126" t="s">
        <v>141</v>
      </c>
      <c r="H301" s="127">
        <v>2.8180000000000001</v>
      </c>
      <c r="I301" s="128"/>
      <c r="J301" s="129">
        <f>ROUND(I301*H301,2)</f>
        <v>0</v>
      </c>
      <c r="K301" s="125" t="s">
        <v>142</v>
      </c>
      <c r="L301" s="33"/>
      <c r="M301" s="130" t="s">
        <v>19</v>
      </c>
      <c r="N301" s="131" t="s">
        <v>42</v>
      </c>
      <c r="P301" s="132">
        <f>O301*H301</f>
        <v>0</v>
      </c>
      <c r="Q301" s="132">
        <v>0</v>
      </c>
      <c r="R301" s="132">
        <f>Q301*H301</f>
        <v>0</v>
      </c>
      <c r="S301" s="132">
        <v>2.2000000000000002</v>
      </c>
      <c r="T301" s="133">
        <f>S301*H301</f>
        <v>6.1996000000000002</v>
      </c>
      <c r="AR301" s="134" t="s">
        <v>143</v>
      </c>
      <c r="AT301" s="134" t="s">
        <v>138</v>
      </c>
      <c r="AU301" s="134" t="s">
        <v>78</v>
      </c>
      <c r="AY301" s="18" t="s">
        <v>136</v>
      </c>
      <c r="BE301" s="135">
        <f>IF(N301="základní",J301,0)</f>
        <v>0</v>
      </c>
      <c r="BF301" s="135">
        <f>IF(N301="snížená",J301,0)</f>
        <v>0</v>
      </c>
      <c r="BG301" s="135">
        <f>IF(N301="zákl. přenesená",J301,0)</f>
        <v>0</v>
      </c>
      <c r="BH301" s="135">
        <f>IF(N301="sníž. přenesená",J301,0)</f>
        <v>0</v>
      </c>
      <c r="BI301" s="135">
        <f>IF(N301="nulová",J301,0)</f>
        <v>0</v>
      </c>
      <c r="BJ301" s="18" t="s">
        <v>76</v>
      </c>
      <c r="BK301" s="135">
        <f>ROUND(I301*H301,2)</f>
        <v>0</v>
      </c>
      <c r="BL301" s="18" t="s">
        <v>143</v>
      </c>
      <c r="BM301" s="134" t="s">
        <v>444</v>
      </c>
    </row>
    <row r="302" spans="2:65" s="1" customFormat="1">
      <c r="B302" s="33"/>
      <c r="D302" s="136" t="s">
        <v>145</v>
      </c>
      <c r="F302" s="137" t="s">
        <v>445</v>
      </c>
      <c r="I302" s="138"/>
      <c r="L302" s="33"/>
      <c r="M302" s="139"/>
      <c r="T302" s="54"/>
      <c r="AT302" s="18" t="s">
        <v>145</v>
      </c>
      <c r="AU302" s="18" t="s">
        <v>78</v>
      </c>
    </row>
    <row r="303" spans="2:65" s="12" customFormat="1" ht="20.399999999999999">
      <c r="B303" s="140"/>
      <c r="D303" s="141" t="s">
        <v>147</v>
      </c>
      <c r="E303" s="142" t="s">
        <v>19</v>
      </c>
      <c r="F303" s="143" t="s">
        <v>446</v>
      </c>
      <c r="H303" s="142" t="s">
        <v>19</v>
      </c>
      <c r="I303" s="144"/>
      <c r="L303" s="140"/>
      <c r="M303" s="145"/>
      <c r="T303" s="146"/>
      <c r="AT303" s="142" t="s">
        <v>147</v>
      </c>
      <c r="AU303" s="142" t="s">
        <v>78</v>
      </c>
      <c r="AV303" s="12" t="s">
        <v>76</v>
      </c>
      <c r="AW303" s="12" t="s">
        <v>32</v>
      </c>
      <c r="AX303" s="12" t="s">
        <v>71</v>
      </c>
      <c r="AY303" s="142" t="s">
        <v>136</v>
      </c>
    </row>
    <row r="304" spans="2:65" s="13" customFormat="1">
      <c r="B304" s="147"/>
      <c r="D304" s="141" t="s">
        <v>147</v>
      </c>
      <c r="E304" s="148" t="s">
        <v>19</v>
      </c>
      <c r="F304" s="149" t="s">
        <v>447</v>
      </c>
      <c r="H304" s="150">
        <v>2.8180000000000001</v>
      </c>
      <c r="I304" s="151"/>
      <c r="L304" s="147"/>
      <c r="M304" s="152"/>
      <c r="T304" s="153"/>
      <c r="AT304" s="148" t="s">
        <v>147</v>
      </c>
      <c r="AU304" s="148" t="s">
        <v>78</v>
      </c>
      <c r="AV304" s="13" t="s">
        <v>78</v>
      </c>
      <c r="AW304" s="13" t="s">
        <v>32</v>
      </c>
      <c r="AX304" s="13" t="s">
        <v>76</v>
      </c>
      <c r="AY304" s="148" t="s">
        <v>136</v>
      </c>
    </row>
    <row r="305" spans="2:65" s="1" customFormat="1" ht="49.05" customHeight="1">
      <c r="B305" s="33"/>
      <c r="C305" s="123" t="s">
        <v>448</v>
      </c>
      <c r="D305" s="123" t="s">
        <v>138</v>
      </c>
      <c r="E305" s="124" t="s">
        <v>449</v>
      </c>
      <c r="F305" s="125" t="s">
        <v>450</v>
      </c>
      <c r="G305" s="126" t="s">
        <v>180</v>
      </c>
      <c r="H305" s="127">
        <v>39.299999999999997</v>
      </c>
      <c r="I305" s="128"/>
      <c r="J305" s="129">
        <f>ROUND(I305*H305,2)</f>
        <v>0</v>
      </c>
      <c r="K305" s="125" t="s">
        <v>142</v>
      </c>
      <c r="L305" s="33"/>
      <c r="M305" s="130" t="s">
        <v>19</v>
      </c>
      <c r="N305" s="131" t="s">
        <v>42</v>
      </c>
      <c r="P305" s="132">
        <f>O305*H305</f>
        <v>0</v>
      </c>
      <c r="Q305" s="132">
        <v>0</v>
      </c>
      <c r="R305" s="132">
        <f>Q305*H305</f>
        <v>0</v>
      </c>
      <c r="S305" s="132">
        <v>7.3999999999999996E-2</v>
      </c>
      <c r="T305" s="133">
        <f>S305*H305</f>
        <v>2.9081999999999995</v>
      </c>
      <c r="AR305" s="134" t="s">
        <v>143</v>
      </c>
      <c r="AT305" s="134" t="s">
        <v>138</v>
      </c>
      <c r="AU305" s="134" t="s">
        <v>78</v>
      </c>
      <c r="AY305" s="18" t="s">
        <v>136</v>
      </c>
      <c r="BE305" s="135">
        <f>IF(N305="základní",J305,0)</f>
        <v>0</v>
      </c>
      <c r="BF305" s="135">
        <f>IF(N305="snížená",J305,0)</f>
        <v>0</v>
      </c>
      <c r="BG305" s="135">
        <f>IF(N305="zákl. přenesená",J305,0)</f>
        <v>0</v>
      </c>
      <c r="BH305" s="135">
        <f>IF(N305="sníž. přenesená",J305,0)</f>
        <v>0</v>
      </c>
      <c r="BI305" s="135">
        <f>IF(N305="nulová",J305,0)</f>
        <v>0</v>
      </c>
      <c r="BJ305" s="18" t="s">
        <v>76</v>
      </c>
      <c r="BK305" s="135">
        <f>ROUND(I305*H305,2)</f>
        <v>0</v>
      </c>
      <c r="BL305" s="18" t="s">
        <v>143</v>
      </c>
      <c r="BM305" s="134" t="s">
        <v>451</v>
      </c>
    </row>
    <row r="306" spans="2:65" s="1" customFormat="1">
      <c r="B306" s="33"/>
      <c r="D306" s="136" t="s">
        <v>145</v>
      </c>
      <c r="F306" s="137" t="s">
        <v>452</v>
      </c>
      <c r="I306" s="138"/>
      <c r="L306" s="33"/>
      <c r="M306" s="139"/>
      <c r="T306" s="54"/>
      <c r="AT306" s="18" t="s">
        <v>145</v>
      </c>
      <c r="AU306" s="18" t="s">
        <v>78</v>
      </c>
    </row>
    <row r="307" spans="2:65" s="12" customFormat="1">
      <c r="B307" s="140"/>
      <c r="D307" s="141" t="s">
        <v>147</v>
      </c>
      <c r="E307" s="142" t="s">
        <v>19</v>
      </c>
      <c r="F307" s="143" t="s">
        <v>453</v>
      </c>
      <c r="H307" s="142" t="s">
        <v>19</v>
      </c>
      <c r="I307" s="144"/>
      <c r="L307" s="140"/>
      <c r="M307" s="145"/>
      <c r="T307" s="146"/>
      <c r="AT307" s="142" t="s">
        <v>147</v>
      </c>
      <c r="AU307" s="142" t="s">
        <v>78</v>
      </c>
      <c r="AV307" s="12" t="s">
        <v>76</v>
      </c>
      <c r="AW307" s="12" t="s">
        <v>32</v>
      </c>
      <c r="AX307" s="12" t="s">
        <v>71</v>
      </c>
      <c r="AY307" s="142" t="s">
        <v>136</v>
      </c>
    </row>
    <row r="308" spans="2:65" s="13" customFormat="1">
      <c r="B308" s="147"/>
      <c r="D308" s="141" t="s">
        <v>147</v>
      </c>
      <c r="E308" s="148" t="s">
        <v>19</v>
      </c>
      <c r="F308" s="149" t="s">
        <v>454</v>
      </c>
      <c r="H308" s="150">
        <v>39.299999999999997</v>
      </c>
      <c r="I308" s="151"/>
      <c r="L308" s="147"/>
      <c r="M308" s="152"/>
      <c r="T308" s="153"/>
      <c r="AT308" s="148" t="s">
        <v>147</v>
      </c>
      <c r="AU308" s="148" t="s">
        <v>78</v>
      </c>
      <c r="AV308" s="13" t="s">
        <v>78</v>
      </c>
      <c r="AW308" s="13" t="s">
        <v>32</v>
      </c>
      <c r="AX308" s="13" t="s">
        <v>76</v>
      </c>
      <c r="AY308" s="148" t="s">
        <v>136</v>
      </c>
    </row>
    <row r="309" spans="2:65" s="1" customFormat="1" ht="37.799999999999997" customHeight="1">
      <c r="B309" s="33"/>
      <c r="C309" s="123" t="s">
        <v>455</v>
      </c>
      <c r="D309" s="123" t="s">
        <v>138</v>
      </c>
      <c r="E309" s="124" t="s">
        <v>456</v>
      </c>
      <c r="F309" s="125" t="s">
        <v>457</v>
      </c>
      <c r="G309" s="126" t="s">
        <v>180</v>
      </c>
      <c r="H309" s="127">
        <v>1.728</v>
      </c>
      <c r="I309" s="128"/>
      <c r="J309" s="129">
        <f>ROUND(I309*H309,2)</f>
        <v>0</v>
      </c>
      <c r="K309" s="125" t="s">
        <v>142</v>
      </c>
      <c r="L309" s="33"/>
      <c r="M309" s="130" t="s">
        <v>19</v>
      </c>
      <c r="N309" s="131" t="s">
        <v>42</v>
      </c>
      <c r="P309" s="132">
        <f>O309*H309</f>
        <v>0</v>
      </c>
      <c r="Q309" s="132">
        <v>0</v>
      </c>
      <c r="R309" s="132">
        <f>Q309*H309</f>
        <v>0</v>
      </c>
      <c r="S309" s="132">
        <v>8.7999999999999995E-2</v>
      </c>
      <c r="T309" s="133">
        <f>S309*H309</f>
        <v>0.15206399999999998</v>
      </c>
      <c r="AR309" s="134" t="s">
        <v>143</v>
      </c>
      <c r="AT309" s="134" t="s">
        <v>138</v>
      </c>
      <c r="AU309" s="134" t="s">
        <v>78</v>
      </c>
      <c r="AY309" s="18" t="s">
        <v>136</v>
      </c>
      <c r="BE309" s="135">
        <f>IF(N309="základní",J309,0)</f>
        <v>0</v>
      </c>
      <c r="BF309" s="135">
        <f>IF(N309="snížená",J309,0)</f>
        <v>0</v>
      </c>
      <c r="BG309" s="135">
        <f>IF(N309="zákl. přenesená",J309,0)</f>
        <v>0</v>
      </c>
      <c r="BH309" s="135">
        <f>IF(N309="sníž. přenesená",J309,0)</f>
        <v>0</v>
      </c>
      <c r="BI309" s="135">
        <f>IF(N309="nulová",J309,0)</f>
        <v>0</v>
      </c>
      <c r="BJ309" s="18" t="s">
        <v>76</v>
      </c>
      <c r="BK309" s="135">
        <f>ROUND(I309*H309,2)</f>
        <v>0</v>
      </c>
      <c r="BL309" s="18" t="s">
        <v>143</v>
      </c>
      <c r="BM309" s="134" t="s">
        <v>458</v>
      </c>
    </row>
    <row r="310" spans="2:65" s="1" customFormat="1">
      <c r="B310" s="33"/>
      <c r="D310" s="136" t="s">
        <v>145</v>
      </c>
      <c r="F310" s="137" t="s">
        <v>459</v>
      </c>
      <c r="I310" s="138"/>
      <c r="L310" s="33"/>
      <c r="M310" s="139"/>
      <c r="T310" s="54"/>
      <c r="AT310" s="18" t="s">
        <v>145</v>
      </c>
      <c r="AU310" s="18" t="s">
        <v>78</v>
      </c>
    </row>
    <row r="311" spans="2:65" s="12" customFormat="1">
      <c r="B311" s="140"/>
      <c r="D311" s="141" t="s">
        <v>147</v>
      </c>
      <c r="E311" s="142" t="s">
        <v>19</v>
      </c>
      <c r="F311" s="143" t="s">
        <v>460</v>
      </c>
      <c r="H311" s="142" t="s">
        <v>19</v>
      </c>
      <c r="I311" s="144"/>
      <c r="L311" s="140"/>
      <c r="M311" s="145"/>
      <c r="T311" s="146"/>
      <c r="AT311" s="142" t="s">
        <v>147</v>
      </c>
      <c r="AU311" s="142" t="s">
        <v>78</v>
      </c>
      <c r="AV311" s="12" t="s">
        <v>76</v>
      </c>
      <c r="AW311" s="12" t="s">
        <v>32</v>
      </c>
      <c r="AX311" s="12" t="s">
        <v>71</v>
      </c>
      <c r="AY311" s="142" t="s">
        <v>136</v>
      </c>
    </row>
    <row r="312" spans="2:65" s="13" customFormat="1">
      <c r="B312" s="147"/>
      <c r="D312" s="141" t="s">
        <v>147</v>
      </c>
      <c r="E312" s="148" t="s">
        <v>19</v>
      </c>
      <c r="F312" s="149" t="s">
        <v>461</v>
      </c>
      <c r="H312" s="150">
        <v>1.728</v>
      </c>
      <c r="I312" s="151"/>
      <c r="L312" s="147"/>
      <c r="M312" s="152"/>
      <c r="T312" s="153"/>
      <c r="AT312" s="148" t="s">
        <v>147</v>
      </c>
      <c r="AU312" s="148" t="s">
        <v>78</v>
      </c>
      <c r="AV312" s="13" t="s">
        <v>78</v>
      </c>
      <c r="AW312" s="13" t="s">
        <v>32</v>
      </c>
      <c r="AX312" s="13" t="s">
        <v>76</v>
      </c>
      <c r="AY312" s="148" t="s">
        <v>136</v>
      </c>
    </row>
    <row r="313" spans="2:65" s="1" customFormat="1" ht="21.75" customHeight="1">
      <c r="B313" s="33"/>
      <c r="C313" s="123" t="s">
        <v>462</v>
      </c>
      <c r="D313" s="123" t="s">
        <v>138</v>
      </c>
      <c r="E313" s="124" t="s">
        <v>463</v>
      </c>
      <c r="F313" s="125" t="s">
        <v>464</v>
      </c>
      <c r="G313" s="126" t="s">
        <v>465</v>
      </c>
      <c r="H313" s="127">
        <v>1</v>
      </c>
      <c r="I313" s="128"/>
      <c r="J313" s="129">
        <f>ROUND(I313*H313,2)</f>
        <v>0</v>
      </c>
      <c r="K313" s="125" t="s">
        <v>19</v>
      </c>
      <c r="L313" s="33"/>
      <c r="M313" s="130" t="s">
        <v>19</v>
      </c>
      <c r="N313" s="131" t="s">
        <v>42</v>
      </c>
      <c r="P313" s="132">
        <f>O313*H313</f>
        <v>0</v>
      </c>
      <c r="Q313" s="132">
        <v>0</v>
      </c>
      <c r="R313" s="132">
        <f>Q313*H313</f>
        <v>0</v>
      </c>
      <c r="S313" s="132">
        <v>0.05</v>
      </c>
      <c r="T313" s="133">
        <f>S313*H313</f>
        <v>0.05</v>
      </c>
      <c r="AR313" s="134" t="s">
        <v>143</v>
      </c>
      <c r="AT313" s="134" t="s">
        <v>138</v>
      </c>
      <c r="AU313" s="134" t="s">
        <v>78</v>
      </c>
      <c r="AY313" s="18" t="s">
        <v>136</v>
      </c>
      <c r="BE313" s="135">
        <f>IF(N313="základní",J313,0)</f>
        <v>0</v>
      </c>
      <c r="BF313" s="135">
        <f>IF(N313="snížená",J313,0)</f>
        <v>0</v>
      </c>
      <c r="BG313" s="135">
        <f>IF(N313="zákl. přenesená",J313,0)</f>
        <v>0</v>
      </c>
      <c r="BH313" s="135">
        <f>IF(N313="sníž. přenesená",J313,0)</f>
        <v>0</v>
      </c>
      <c r="BI313" s="135">
        <f>IF(N313="nulová",J313,0)</f>
        <v>0</v>
      </c>
      <c r="BJ313" s="18" t="s">
        <v>76</v>
      </c>
      <c r="BK313" s="135">
        <f>ROUND(I313*H313,2)</f>
        <v>0</v>
      </c>
      <c r="BL313" s="18" t="s">
        <v>143</v>
      </c>
      <c r="BM313" s="134" t="s">
        <v>466</v>
      </c>
    </row>
    <row r="314" spans="2:65" s="12" customFormat="1">
      <c r="B314" s="140"/>
      <c r="D314" s="141" t="s">
        <v>147</v>
      </c>
      <c r="E314" s="142" t="s">
        <v>19</v>
      </c>
      <c r="F314" s="143" t="s">
        <v>467</v>
      </c>
      <c r="H314" s="142" t="s">
        <v>19</v>
      </c>
      <c r="I314" s="144"/>
      <c r="L314" s="140"/>
      <c r="M314" s="145"/>
      <c r="T314" s="146"/>
      <c r="AT314" s="142" t="s">
        <v>147</v>
      </c>
      <c r="AU314" s="142" t="s">
        <v>78</v>
      </c>
      <c r="AV314" s="12" t="s">
        <v>76</v>
      </c>
      <c r="AW314" s="12" t="s">
        <v>32</v>
      </c>
      <c r="AX314" s="12" t="s">
        <v>71</v>
      </c>
      <c r="AY314" s="142" t="s">
        <v>136</v>
      </c>
    </row>
    <row r="315" spans="2:65" s="13" customFormat="1">
      <c r="B315" s="147"/>
      <c r="D315" s="141" t="s">
        <v>147</v>
      </c>
      <c r="E315" s="148" t="s">
        <v>19</v>
      </c>
      <c r="F315" s="149" t="s">
        <v>76</v>
      </c>
      <c r="H315" s="150">
        <v>1</v>
      </c>
      <c r="I315" s="151"/>
      <c r="L315" s="147"/>
      <c r="M315" s="152"/>
      <c r="T315" s="153"/>
      <c r="AT315" s="148" t="s">
        <v>147</v>
      </c>
      <c r="AU315" s="148" t="s">
        <v>78</v>
      </c>
      <c r="AV315" s="13" t="s">
        <v>78</v>
      </c>
      <c r="AW315" s="13" t="s">
        <v>32</v>
      </c>
      <c r="AX315" s="13" t="s">
        <v>76</v>
      </c>
      <c r="AY315" s="148" t="s">
        <v>136</v>
      </c>
    </row>
    <row r="316" spans="2:65" s="1" customFormat="1" ht="16.5" customHeight="1">
      <c r="B316" s="33"/>
      <c r="C316" s="123" t="s">
        <v>468</v>
      </c>
      <c r="D316" s="123" t="s">
        <v>138</v>
      </c>
      <c r="E316" s="124" t="s">
        <v>469</v>
      </c>
      <c r="F316" s="125" t="s">
        <v>470</v>
      </c>
      <c r="G316" s="126" t="s">
        <v>294</v>
      </c>
      <c r="H316" s="127">
        <v>2.35</v>
      </c>
      <c r="I316" s="128"/>
      <c r="J316" s="129">
        <f>ROUND(I316*H316,2)</f>
        <v>0</v>
      </c>
      <c r="K316" s="125" t="s">
        <v>19</v>
      </c>
      <c r="L316" s="33"/>
      <c r="M316" s="130" t="s">
        <v>19</v>
      </c>
      <c r="N316" s="131" t="s">
        <v>42</v>
      </c>
      <c r="P316" s="132">
        <f>O316*H316</f>
        <v>0</v>
      </c>
      <c r="Q316" s="132">
        <v>0</v>
      </c>
      <c r="R316" s="132">
        <f>Q316*H316</f>
        <v>0</v>
      </c>
      <c r="S316" s="132">
        <v>4.0000000000000001E-3</v>
      </c>
      <c r="T316" s="133">
        <f>S316*H316</f>
        <v>9.4000000000000004E-3</v>
      </c>
      <c r="AR316" s="134" t="s">
        <v>143</v>
      </c>
      <c r="AT316" s="134" t="s">
        <v>138</v>
      </c>
      <c r="AU316" s="134" t="s">
        <v>78</v>
      </c>
      <c r="AY316" s="18" t="s">
        <v>136</v>
      </c>
      <c r="BE316" s="135">
        <f>IF(N316="základní",J316,0)</f>
        <v>0</v>
      </c>
      <c r="BF316" s="135">
        <f>IF(N316="snížená",J316,0)</f>
        <v>0</v>
      </c>
      <c r="BG316" s="135">
        <f>IF(N316="zákl. přenesená",J316,0)</f>
        <v>0</v>
      </c>
      <c r="BH316" s="135">
        <f>IF(N316="sníž. přenesená",J316,0)</f>
        <v>0</v>
      </c>
      <c r="BI316" s="135">
        <f>IF(N316="nulová",J316,0)</f>
        <v>0</v>
      </c>
      <c r="BJ316" s="18" t="s">
        <v>76</v>
      </c>
      <c r="BK316" s="135">
        <f>ROUND(I316*H316,2)</f>
        <v>0</v>
      </c>
      <c r="BL316" s="18" t="s">
        <v>143</v>
      </c>
      <c r="BM316" s="134" t="s">
        <v>471</v>
      </c>
    </row>
    <row r="317" spans="2:65" s="12" customFormat="1">
      <c r="B317" s="140"/>
      <c r="D317" s="141" t="s">
        <v>147</v>
      </c>
      <c r="E317" s="142" t="s">
        <v>19</v>
      </c>
      <c r="F317" s="143" t="s">
        <v>472</v>
      </c>
      <c r="H317" s="142" t="s">
        <v>19</v>
      </c>
      <c r="I317" s="144"/>
      <c r="L317" s="140"/>
      <c r="M317" s="145"/>
      <c r="T317" s="146"/>
      <c r="AT317" s="142" t="s">
        <v>147</v>
      </c>
      <c r="AU317" s="142" t="s">
        <v>78</v>
      </c>
      <c r="AV317" s="12" t="s">
        <v>76</v>
      </c>
      <c r="AW317" s="12" t="s">
        <v>32</v>
      </c>
      <c r="AX317" s="12" t="s">
        <v>71</v>
      </c>
      <c r="AY317" s="142" t="s">
        <v>136</v>
      </c>
    </row>
    <row r="318" spans="2:65" s="13" customFormat="1">
      <c r="B318" s="147"/>
      <c r="D318" s="141" t="s">
        <v>147</v>
      </c>
      <c r="E318" s="148" t="s">
        <v>19</v>
      </c>
      <c r="F318" s="149" t="s">
        <v>473</v>
      </c>
      <c r="H318" s="150">
        <v>2.35</v>
      </c>
      <c r="I318" s="151"/>
      <c r="L318" s="147"/>
      <c r="M318" s="152"/>
      <c r="T318" s="153"/>
      <c r="AT318" s="148" t="s">
        <v>147</v>
      </c>
      <c r="AU318" s="148" t="s">
        <v>78</v>
      </c>
      <c r="AV318" s="13" t="s">
        <v>78</v>
      </c>
      <c r="AW318" s="13" t="s">
        <v>32</v>
      </c>
      <c r="AX318" s="13" t="s">
        <v>76</v>
      </c>
      <c r="AY318" s="148" t="s">
        <v>136</v>
      </c>
    </row>
    <row r="319" spans="2:65" s="1" customFormat="1" ht="55.5" customHeight="1">
      <c r="B319" s="33"/>
      <c r="C319" s="123" t="s">
        <v>474</v>
      </c>
      <c r="D319" s="123" t="s">
        <v>138</v>
      </c>
      <c r="E319" s="124" t="s">
        <v>475</v>
      </c>
      <c r="F319" s="125" t="s">
        <v>476</v>
      </c>
      <c r="G319" s="126" t="s">
        <v>141</v>
      </c>
      <c r="H319" s="127">
        <v>1.014</v>
      </c>
      <c r="I319" s="128"/>
      <c r="J319" s="129">
        <f>ROUND(I319*H319,2)</f>
        <v>0</v>
      </c>
      <c r="K319" s="125" t="s">
        <v>142</v>
      </c>
      <c r="L319" s="33"/>
      <c r="M319" s="130" t="s">
        <v>19</v>
      </c>
      <c r="N319" s="131" t="s">
        <v>42</v>
      </c>
      <c r="P319" s="132">
        <f>O319*H319</f>
        <v>0</v>
      </c>
      <c r="Q319" s="132">
        <v>0</v>
      </c>
      <c r="R319" s="132">
        <f>Q319*H319</f>
        <v>0</v>
      </c>
      <c r="S319" s="132">
        <v>1.8</v>
      </c>
      <c r="T319" s="133">
        <f>S319*H319</f>
        <v>1.8252000000000002</v>
      </c>
      <c r="AR319" s="134" t="s">
        <v>143</v>
      </c>
      <c r="AT319" s="134" t="s">
        <v>138</v>
      </c>
      <c r="AU319" s="134" t="s">
        <v>78</v>
      </c>
      <c r="AY319" s="18" t="s">
        <v>136</v>
      </c>
      <c r="BE319" s="135">
        <f>IF(N319="základní",J319,0)</f>
        <v>0</v>
      </c>
      <c r="BF319" s="135">
        <f>IF(N319="snížená",J319,0)</f>
        <v>0</v>
      </c>
      <c r="BG319" s="135">
        <f>IF(N319="zákl. přenesená",J319,0)</f>
        <v>0</v>
      </c>
      <c r="BH319" s="135">
        <f>IF(N319="sníž. přenesená",J319,0)</f>
        <v>0</v>
      </c>
      <c r="BI319" s="135">
        <f>IF(N319="nulová",J319,0)</f>
        <v>0</v>
      </c>
      <c r="BJ319" s="18" t="s">
        <v>76</v>
      </c>
      <c r="BK319" s="135">
        <f>ROUND(I319*H319,2)</f>
        <v>0</v>
      </c>
      <c r="BL319" s="18" t="s">
        <v>143</v>
      </c>
      <c r="BM319" s="134" t="s">
        <v>477</v>
      </c>
    </row>
    <row r="320" spans="2:65" s="1" customFormat="1">
      <c r="B320" s="33"/>
      <c r="D320" s="136" t="s">
        <v>145</v>
      </c>
      <c r="F320" s="137" t="s">
        <v>478</v>
      </c>
      <c r="I320" s="138"/>
      <c r="L320" s="33"/>
      <c r="M320" s="139"/>
      <c r="T320" s="54"/>
      <c r="AT320" s="18" t="s">
        <v>145</v>
      </c>
      <c r="AU320" s="18" t="s">
        <v>78</v>
      </c>
    </row>
    <row r="321" spans="2:65" s="12" customFormat="1">
      <c r="B321" s="140"/>
      <c r="D321" s="141" t="s">
        <v>147</v>
      </c>
      <c r="E321" s="142" t="s">
        <v>19</v>
      </c>
      <c r="F321" s="143" t="s">
        <v>479</v>
      </c>
      <c r="H321" s="142" t="s">
        <v>19</v>
      </c>
      <c r="I321" s="144"/>
      <c r="L321" s="140"/>
      <c r="M321" s="145"/>
      <c r="T321" s="146"/>
      <c r="AT321" s="142" t="s">
        <v>147</v>
      </c>
      <c r="AU321" s="142" t="s">
        <v>78</v>
      </c>
      <c r="AV321" s="12" t="s">
        <v>76</v>
      </c>
      <c r="AW321" s="12" t="s">
        <v>32</v>
      </c>
      <c r="AX321" s="12" t="s">
        <v>71</v>
      </c>
      <c r="AY321" s="142" t="s">
        <v>136</v>
      </c>
    </row>
    <row r="322" spans="2:65" s="13" customFormat="1">
      <c r="B322" s="147"/>
      <c r="D322" s="141" t="s">
        <v>147</v>
      </c>
      <c r="E322" s="148" t="s">
        <v>19</v>
      </c>
      <c r="F322" s="149" t="s">
        <v>480</v>
      </c>
      <c r="H322" s="150">
        <v>1.014</v>
      </c>
      <c r="I322" s="151"/>
      <c r="L322" s="147"/>
      <c r="M322" s="152"/>
      <c r="T322" s="153"/>
      <c r="AT322" s="148" t="s">
        <v>147</v>
      </c>
      <c r="AU322" s="148" t="s">
        <v>78</v>
      </c>
      <c r="AV322" s="13" t="s">
        <v>78</v>
      </c>
      <c r="AW322" s="13" t="s">
        <v>32</v>
      </c>
      <c r="AX322" s="13" t="s">
        <v>76</v>
      </c>
      <c r="AY322" s="148" t="s">
        <v>136</v>
      </c>
    </row>
    <row r="323" spans="2:65" s="1" customFormat="1" ht="55.5" customHeight="1">
      <c r="B323" s="33"/>
      <c r="C323" s="123" t="s">
        <v>481</v>
      </c>
      <c r="D323" s="123" t="s">
        <v>138</v>
      </c>
      <c r="E323" s="124" t="s">
        <v>482</v>
      </c>
      <c r="F323" s="125" t="s">
        <v>483</v>
      </c>
      <c r="G323" s="126" t="s">
        <v>141</v>
      </c>
      <c r="H323" s="127">
        <v>1.278</v>
      </c>
      <c r="I323" s="128"/>
      <c r="J323" s="129">
        <f>ROUND(I323*H323,2)</f>
        <v>0</v>
      </c>
      <c r="K323" s="125" t="s">
        <v>142</v>
      </c>
      <c r="L323" s="33"/>
      <c r="M323" s="130" t="s">
        <v>19</v>
      </c>
      <c r="N323" s="131" t="s">
        <v>42</v>
      </c>
      <c r="P323" s="132">
        <f>O323*H323</f>
        <v>0</v>
      </c>
      <c r="Q323" s="132">
        <v>0</v>
      </c>
      <c r="R323" s="132">
        <f>Q323*H323</f>
        <v>0</v>
      </c>
      <c r="S323" s="132">
        <v>1.8</v>
      </c>
      <c r="T323" s="133">
        <f>S323*H323</f>
        <v>2.3004000000000002</v>
      </c>
      <c r="AR323" s="134" t="s">
        <v>143</v>
      </c>
      <c r="AT323" s="134" t="s">
        <v>138</v>
      </c>
      <c r="AU323" s="134" t="s">
        <v>78</v>
      </c>
      <c r="AY323" s="18" t="s">
        <v>136</v>
      </c>
      <c r="BE323" s="135">
        <f>IF(N323="základní",J323,0)</f>
        <v>0</v>
      </c>
      <c r="BF323" s="135">
        <f>IF(N323="snížená",J323,0)</f>
        <v>0</v>
      </c>
      <c r="BG323" s="135">
        <f>IF(N323="zákl. přenesená",J323,0)</f>
        <v>0</v>
      </c>
      <c r="BH323" s="135">
        <f>IF(N323="sníž. přenesená",J323,0)</f>
        <v>0</v>
      </c>
      <c r="BI323" s="135">
        <f>IF(N323="nulová",J323,0)</f>
        <v>0</v>
      </c>
      <c r="BJ323" s="18" t="s">
        <v>76</v>
      </c>
      <c r="BK323" s="135">
        <f>ROUND(I323*H323,2)</f>
        <v>0</v>
      </c>
      <c r="BL323" s="18" t="s">
        <v>143</v>
      </c>
      <c r="BM323" s="134" t="s">
        <v>484</v>
      </c>
    </row>
    <row r="324" spans="2:65" s="1" customFormat="1">
      <c r="B324" s="33"/>
      <c r="D324" s="136" t="s">
        <v>145</v>
      </c>
      <c r="F324" s="137" t="s">
        <v>485</v>
      </c>
      <c r="I324" s="138"/>
      <c r="L324" s="33"/>
      <c r="M324" s="139"/>
      <c r="T324" s="54"/>
      <c r="AT324" s="18" t="s">
        <v>145</v>
      </c>
      <c r="AU324" s="18" t="s">
        <v>78</v>
      </c>
    </row>
    <row r="325" spans="2:65" s="12" customFormat="1" ht="20.399999999999999">
      <c r="B325" s="140"/>
      <c r="D325" s="141" t="s">
        <v>147</v>
      </c>
      <c r="E325" s="142" t="s">
        <v>19</v>
      </c>
      <c r="F325" s="143" t="s">
        <v>486</v>
      </c>
      <c r="H325" s="142" t="s">
        <v>19</v>
      </c>
      <c r="I325" s="144"/>
      <c r="L325" s="140"/>
      <c r="M325" s="145"/>
      <c r="T325" s="146"/>
      <c r="AT325" s="142" t="s">
        <v>147</v>
      </c>
      <c r="AU325" s="142" t="s">
        <v>78</v>
      </c>
      <c r="AV325" s="12" t="s">
        <v>76</v>
      </c>
      <c r="AW325" s="12" t="s">
        <v>32</v>
      </c>
      <c r="AX325" s="12" t="s">
        <v>71</v>
      </c>
      <c r="AY325" s="142" t="s">
        <v>136</v>
      </c>
    </row>
    <row r="326" spans="2:65" s="13" customFormat="1">
      <c r="B326" s="147"/>
      <c r="D326" s="141" t="s">
        <v>147</v>
      </c>
      <c r="E326" s="148" t="s">
        <v>19</v>
      </c>
      <c r="F326" s="149" t="s">
        <v>487</v>
      </c>
      <c r="H326" s="150">
        <v>1.278</v>
      </c>
      <c r="I326" s="151"/>
      <c r="L326" s="147"/>
      <c r="M326" s="152"/>
      <c r="T326" s="153"/>
      <c r="AT326" s="148" t="s">
        <v>147</v>
      </c>
      <c r="AU326" s="148" t="s">
        <v>78</v>
      </c>
      <c r="AV326" s="13" t="s">
        <v>78</v>
      </c>
      <c r="AW326" s="13" t="s">
        <v>32</v>
      </c>
      <c r="AX326" s="13" t="s">
        <v>76</v>
      </c>
      <c r="AY326" s="148" t="s">
        <v>136</v>
      </c>
    </row>
    <row r="327" spans="2:65" s="1" customFormat="1" ht="37.799999999999997" customHeight="1">
      <c r="B327" s="33"/>
      <c r="C327" s="123" t="s">
        <v>488</v>
      </c>
      <c r="D327" s="123" t="s">
        <v>138</v>
      </c>
      <c r="E327" s="124" t="s">
        <v>489</v>
      </c>
      <c r="F327" s="125" t="s">
        <v>490</v>
      </c>
      <c r="G327" s="126" t="s">
        <v>294</v>
      </c>
      <c r="H327" s="127">
        <v>15.4</v>
      </c>
      <c r="I327" s="128"/>
      <c r="J327" s="129">
        <f>ROUND(I327*H327,2)</f>
        <v>0</v>
      </c>
      <c r="K327" s="125" t="s">
        <v>142</v>
      </c>
      <c r="L327" s="33"/>
      <c r="M327" s="130" t="s">
        <v>19</v>
      </c>
      <c r="N327" s="131" t="s">
        <v>42</v>
      </c>
      <c r="P327" s="132">
        <f>O327*H327</f>
        <v>0</v>
      </c>
      <c r="Q327" s="132">
        <v>0</v>
      </c>
      <c r="R327" s="132">
        <f>Q327*H327</f>
        <v>0</v>
      </c>
      <c r="S327" s="132">
        <v>0.04</v>
      </c>
      <c r="T327" s="133">
        <f>S327*H327</f>
        <v>0.61599999999999999</v>
      </c>
      <c r="AR327" s="134" t="s">
        <v>143</v>
      </c>
      <c r="AT327" s="134" t="s">
        <v>138</v>
      </c>
      <c r="AU327" s="134" t="s">
        <v>78</v>
      </c>
      <c r="AY327" s="18" t="s">
        <v>136</v>
      </c>
      <c r="BE327" s="135">
        <f>IF(N327="základní",J327,0)</f>
        <v>0</v>
      </c>
      <c r="BF327" s="135">
        <f>IF(N327="snížená",J327,0)</f>
        <v>0</v>
      </c>
      <c r="BG327" s="135">
        <f>IF(N327="zákl. přenesená",J327,0)</f>
        <v>0</v>
      </c>
      <c r="BH327" s="135">
        <f>IF(N327="sníž. přenesená",J327,0)</f>
        <v>0</v>
      </c>
      <c r="BI327" s="135">
        <f>IF(N327="nulová",J327,0)</f>
        <v>0</v>
      </c>
      <c r="BJ327" s="18" t="s">
        <v>76</v>
      </c>
      <c r="BK327" s="135">
        <f>ROUND(I327*H327,2)</f>
        <v>0</v>
      </c>
      <c r="BL327" s="18" t="s">
        <v>143</v>
      </c>
      <c r="BM327" s="134" t="s">
        <v>491</v>
      </c>
    </row>
    <row r="328" spans="2:65" s="1" customFormat="1">
      <c r="B328" s="33"/>
      <c r="D328" s="136" t="s">
        <v>145</v>
      </c>
      <c r="F328" s="137" t="s">
        <v>492</v>
      </c>
      <c r="I328" s="138"/>
      <c r="L328" s="33"/>
      <c r="M328" s="139"/>
      <c r="T328" s="54"/>
      <c r="AT328" s="18" t="s">
        <v>145</v>
      </c>
      <c r="AU328" s="18" t="s">
        <v>78</v>
      </c>
    </row>
    <row r="329" spans="2:65" s="12" customFormat="1">
      <c r="B329" s="140"/>
      <c r="D329" s="141" t="s">
        <v>147</v>
      </c>
      <c r="E329" s="142" t="s">
        <v>19</v>
      </c>
      <c r="F329" s="143" t="s">
        <v>493</v>
      </c>
      <c r="H329" s="142" t="s">
        <v>19</v>
      </c>
      <c r="I329" s="144"/>
      <c r="L329" s="140"/>
      <c r="M329" s="145"/>
      <c r="T329" s="146"/>
      <c r="AT329" s="142" t="s">
        <v>147</v>
      </c>
      <c r="AU329" s="142" t="s">
        <v>78</v>
      </c>
      <c r="AV329" s="12" t="s">
        <v>76</v>
      </c>
      <c r="AW329" s="12" t="s">
        <v>32</v>
      </c>
      <c r="AX329" s="12" t="s">
        <v>71</v>
      </c>
      <c r="AY329" s="142" t="s">
        <v>136</v>
      </c>
    </row>
    <row r="330" spans="2:65" s="13" customFormat="1">
      <c r="B330" s="147"/>
      <c r="D330" s="141" t="s">
        <v>147</v>
      </c>
      <c r="E330" s="148" t="s">
        <v>19</v>
      </c>
      <c r="F330" s="149" t="s">
        <v>494</v>
      </c>
      <c r="H330" s="150">
        <v>7.7</v>
      </c>
      <c r="I330" s="151"/>
      <c r="L330" s="147"/>
      <c r="M330" s="152"/>
      <c r="T330" s="153"/>
      <c r="AT330" s="148" t="s">
        <v>147</v>
      </c>
      <c r="AU330" s="148" t="s">
        <v>78</v>
      </c>
      <c r="AV330" s="13" t="s">
        <v>78</v>
      </c>
      <c r="AW330" s="13" t="s">
        <v>32</v>
      </c>
      <c r="AX330" s="13" t="s">
        <v>71</v>
      </c>
      <c r="AY330" s="148" t="s">
        <v>136</v>
      </c>
    </row>
    <row r="331" spans="2:65" s="13" customFormat="1">
      <c r="B331" s="147"/>
      <c r="D331" s="141" t="s">
        <v>147</v>
      </c>
      <c r="E331" s="148" t="s">
        <v>19</v>
      </c>
      <c r="F331" s="149" t="s">
        <v>495</v>
      </c>
      <c r="H331" s="150">
        <v>7.7</v>
      </c>
      <c r="I331" s="151"/>
      <c r="L331" s="147"/>
      <c r="M331" s="152"/>
      <c r="T331" s="153"/>
      <c r="AT331" s="148" t="s">
        <v>147</v>
      </c>
      <c r="AU331" s="148" t="s">
        <v>78</v>
      </c>
      <c r="AV331" s="13" t="s">
        <v>78</v>
      </c>
      <c r="AW331" s="13" t="s">
        <v>32</v>
      </c>
      <c r="AX331" s="13" t="s">
        <v>71</v>
      </c>
      <c r="AY331" s="148" t="s">
        <v>136</v>
      </c>
    </row>
    <row r="332" spans="2:65" s="14" customFormat="1">
      <c r="B332" s="154"/>
      <c r="D332" s="141" t="s">
        <v>147</v>
      </c>
      <c r="E332" s="155" t="s">
        <v>19</v>
      </c>
      <c r="F332" s="156" t="s">
        <v>197</v>
      </c>
      <c r="H332" s="157">
        <v>15.4</v>
      </c>
      <c r="I332" s="158"/>
      <c r="L332" s="154"/>
      <c r="M332" s="159"/>
      <c r="T332" s="160"/>
      <c r="AT332" s="155" t="s">
        <v>147</v>
      </c>
      <c r="AU332" s="155" t="s">
        <v>78</v>
      </c>
      <c r="AV332" s="14" t="s">
        <v>143</v>
      </c>
      <c r="AW332" s="14" t="s">
        <v>32</v>
      </c>
      <c r="AX332" s="14" t="s">
        <v>76</v>
      </c>
      <c r="AY332" s="155" t="s">
        <v>136</v>
      </c>
    </row>
    <row r="333" spans="2:65" s="1" customFormat="1" ht="44.25" customHeight="1">
      <c r="B333" s="33"/>
      <c r="C333" s="123" t="s">
        <v>496</v>
      </c>
      <c r="D333" s="123" t="s">
        <v>138</v>
      </c>
      <c r="E333" s="124" t="s">
        <v>497</v>
      </c>
      <c r="F333" s="125" t="s">
        <v>498</v>
      </c>
      <c r="G333" s="126" t="s">
        <v>294</v>
      </c>
      <c r="H333" s="127">
        <v>2.8</v>
      </c>
      <c r="I333" s="128"/>
      <c r="J333" s="129">
        <f>ROUND(I333*H333,2)</f>
        <v>0</v>
      </c>
      <c r="K333" s="125" t="s">
        <v>142</v>
      </c>
      <c r="L333" s="33"/>
      <c r="M333" s="130" t="s">
        <v>19</v>
      </c>
      <c r="N333" s="131" t="s">
        <v>42</v>
      </c>
      <c r="P333" s="132">
        <f>O333*H333</f>
        <v>0</v>
      </c>
      <c r="Q333" s="132">
        <v>0</v>
      </c>
      <c r="R333" s="132">
        <f>Q333*H333</f>
        <v>0</v>
      </c>
      <c r="S333" s="132">
        <v>7.0999999999999994E-2</v>
      </c>
      <c r="T333" s="133">
        <f>S333*H333</f>
        <v>0.19879999999999998</v>
      </c>
      <c r="AR333" s="134" t="s">
        <v>143</v>
      </c>
      <c r="AT333" s="134" t="s">
        <v>138</v>
      </c>
      <c r="AU333" s="134" t="s">
        <v>78</v>
      </c>
      <c r="AY333" s="18" t="s">
        <v>136</v>
      </c>
      <c r="BE333" s="135">
        <f>IF(N333="základní",J333,0)</f>
        <v>0</v>
      </c>
      <c r="BF333" s="135">
        <f>IF(N333="snížená",J333,0)</f>
        <v>0</v>
      </c>
      <c r="BG333" s="135">
        <f>IF(N333="zákl. přenesená",J333,0)</f>
        <v>0</v>
      </c>
      <c r="BH333" s="135">
        <f>IF(N333="sníž. přenesená",J333,0)</f>
        <v>0</v>
      </c>
      <c r="BI333" s="135">
        <f>IF(N333="nulová",J333,0)</f>
        <v>0</v>
      </c>
      <c r="BJ333" s="18" t="s">
        <v>76</v>
      </c>
      <c r="BK333" s="135">
        <f>ROUND(I333*H333,2)</f>
        <v>0</v>
      </c>
      <c r="BL333" s="18" t="s">
        <v>143</v>
      </c>
      <c r="BM333" s="134" t="s">
        <v>499</v>
      </c>
    </row>
    <row r="334" spans="2:65" s="1" customFormat="1">
      <c r="B334" s="33"/>
      <c r="D334" s="136" t="s">
        <v>145</v>
      </c>
      <c r="F334" s="137" t="s">
        <v>500</v>
      </c>
      <c r="I334" s="138"/>
      <c r="L334" s="33"/>
      <c r="M334" s="139"/>
      <c r="T334" s="54"/>
      <c r="AT334" s="18" t="s">
        <v>145</v>
      </c>
      <c r="AU334" s="18" t="s">
        <v>78</v>
      </c>
    </row>
    <row r="335" spans="2:65" s="12" customFormat="1" ht="20.399999999999999">
      <c r="B335" s="140"/>
      <c r="D335" s="141" t="s">
        <v>147</v>
      </c>
      <c r="E335" s="142" t="s">
        <v>19</v>
      </c>
      <c r="F335" s="143" t="s">
        <v>501</v>
      </c>
      <c r="H335" s="142" t="s">
        <v>19</v>
      </c>
      <c r="I335" s="144"/>
      <c r="L335" s="140"/>
      <c r="M335" s="145"/>
      <c r="T335" s="146"/>
      <c r="AT335" s="142" t="s">
        <v>147</v>
      </c>
      <c r="AU335" s="142" t="s">
        <v>78</v>
      </c>
      <c r="AV335" s="12" t="s">
        <v>76</v>
      </c>
      <c r="AW335" s="12" t="s">
        <v>32</v>
      </c>
      <c r="AX335" s="12" t="s">
        <v>71</v>
      </c>
      <c r="AY335" s="142" t="s">
        <v>136</v>
      </c>
    </row>
    <row r="336" spans="2:65" s="13" customFormat="1">
      <c r="B336" s="147"/>
      <c r="D336" s="141" t="s">
        <v>147</v>
      </c>
      <c r="E336" s="148" t="s">
        <v>19</v>
      </c>
      <c r="F336" s="149" t="s">
        <v>502</v>
      </c>
      <c r="H336" s="150">
        <v>2.8</v>
      </c>
      <c r="I336" s="151"/>
      <c r="L336" s="147"/>
      <c r="M336" s="152"/>
      <c r="T336" s="153"/>
      <c r="AT336" s="148" t="s">
        <v>147</v>
      </c>
      <c r="AU336" s="148" t="s">
        <v>78</v>
      </c>
      <c r="AV336" s="13" t="s">
        <v>78</v>
      </c>
      <c r="AW336" s="13" t="s">
        <v>32</v>
      </c>
      <c r="AX336" s="13" t="s">
        <v>76</v>
      </c>
      <c r="AY336" s="148" t="s">
        <v>136</v>
      </c>
    </row>
    <row r="337" spans="2:65" s="1" customFormat="1" ht="44.25" customHeight="1">
      <c r="B337" s="33"/>
      <c r="C337" s="123" t="s">
        <v>503</v>
      </c>
      <c r="D337" s="123" t="s">
        <v>138</v>
      </c>
      <c r="E337" s="124" t="s">
        <v>504</v>
      </c>
      <c r="F337" s="125" t="s">
        <v>505</v>
      </c>
      <c r="G337" s="126" t="s">
        <v>294</v>
      </c>
      <c r="H337" s="127">
        <v>4</v>
      </c>
      <c r="I337" s="128"/>
      <c r="J337" s="129">
        <f>ROUND(I337*H337,2)</f>
        <v>0</v>
      </c>
      <c r="K337" s="125" t="s">
        <v>142</v>
      </c>
      <c r="L337" s="33"/>
      <c r="M337" s="130" t="s">
        <v>19</v>
      </c>
      <c r="N337" s="131" t="s">
        <v>42</v>
      </c>
      <c r="P337" s="132">
        <f>O337*H337</f>
        <v>0</v>
      </c>
      <c r="Q337" s="132">
        <v>0</v>
      </c>
      <c r="R337" s="132">
        <f>Q337*H337</f>
        <v>0</v>
      </c>
      <c r="S337" s="132">
        <v>0</v>
      </c>
      <c r="T337" s="133">
        <f>S337*H337</f>
        <v>0</v>
      </c>
      <c r="AR337" s="134" t="s">
        <v>143</v>
      </c>
      <c r="AT337" s="134" t="s">
        <v>138</v>
      </c>
      <c r="AU337" s="134" t="s">
        <v>78</v>
      </c>
      <c r="AY337" s="18" t="s">
        <v>136</v>
      </c>
      <c r="BE337" s="135">
        <f>IF(N337="základní",J337,0)</f>
        <v>0</v>
      </c>
      <c r="BF337" s="135">
        <f>IF(N337="snížená",J337,0)</f>
        <v>0</v>
      </c>
      <c r="BG337" s="135">
        <f>IF(N337="zákl. přenesená",J337,0)</f>
        <v>0</v>
      </c>
      <c r="BH337" s="135">
        <f>IF(N337="sníž. přenesená",J337,0)</f>
        <v>0</v>
      </c>
      <c r="BI337" s="135">
        <f>IF(N337="nulová",J337,0)</f>
        <v>0</v>
      </c>
      <c r="BJ337" s="18" t="s">
        <v>76</v>
      </c>
      <c r="BK337" s="135">
        <f>ROUND(I337*H337,2)</f>
        <v>0</v>
      </c>
      <c r="BL337" s="18" t="s">
        <v>143</v>
      </c>
      <c r="BM337" s="134" t="s">
        <v>506</v>
      </c>
    </row>
    <row r="338" spans="2:65" s="1" customFormat="1">
      <c r="B338" s="33"/>
      <c r="D338" s="136" t="s">
        <v>145</v>
      </c>
      <c r="F338" s="137" t="s">
        <v>507</v>
      </c>
      <c r="I338" s="138"/>
      <c r="L338" s="33"/>
      <c r="M338" s="139"/>
      <c r="T338" s="54"/>
      <c r="AT338" s="18" t="s">
        <v>145</v>
      </c>
      <c r="AU338" s="18" t="s">
        <v>78</v>
      </c>
    </row>
    <row r="339" spans="2:65" s="12" customFormat="1" ht="20.399999999999999">
      <c r="B339" s="140"/>
      <c r="D339" s="141" t="s">
        <v>147</v>
      </c>
      <c r="E339" s="142" t="s">
        <v>19</v>
      </c>
      <c r="F339" s="143" t="s">
        <v>508</v>
      </c>
      <c r="H339" s="142" t="s">
        <v>19</v>
      </c>
      <c r="I339" s="144"/>
      <c r="L339" s="140"/>
      <c r="M339" s="145"/>
      <c r="T339" s="146"/>
      <c r="AT339" s="142" t="s">
        <v>147</v>
      </c>
      <c r="AU339" s="142" t="s">
        <v>78</v>
      </c>
      <c r="AV339" s="12" t="s">
        <v>76</v>
      </c>
      <c r="AW339" s="12" t="s">
        <v>32</v>
      </c>
      <c r="AX339" s="12" t="s">
        <v>71</v>
      </c>
      <c r="AY339" s="142" t="s">
        <v>136</v>
      </c>
    </row>
    <row r="340" spans="2:65" s="13" customFormat="1">
      <c r="B340" s="147"/>
      <c r="D340" s="141" t="s">
        <v>147</v>
      </c>
      <c r="E340" s="148" t="s">
        <v>19</v>
      </c>
      <c r="F340" s="149" t="s">
        <v>509</v>
      </c>
      <c r="H340" s="150">
        <v>4</v>
      </c>
      <c r="I340" s="151"/>
      <c r="L340" s="147"/>
      <c r="M340" s="152"/>
      <c r="T340" s="153"/>
      <c r="AT340" s="148" t="s">
        <v>147</v>
      </c>
      <c r="AU340" s="148" t="s">
        <v>78</v>
      </c>
      <c r="AV340" s="13" t="s">
        <v>78</v>
      </c>
      <c r="AW340" s="13" t="s">
        <v>32</v>
      </c>
      <c r="AX340" s="13" t="s">
        <v>76</v>
      </c>
      <c r="AY340" s="148" t="s">
        <v>136</v>
      </c>
    </row>
    <row r="341" spans="2:65" s="1" customFormat="1" ht="49.05" customHeight="1">
      <c r="B341" s="33"/>
      <c r="C341" s="123" t="s">
        <v>510</v>
      </c>
      <c r="D341" s="123" t="s">
        <v>138</v>
      </c>
      <c r="E341" s="124" t="s">
        <v>511</v>
      </c>
      <c r="F341" s="125" t="s">
        <v>512</v>
      </c>
      <c r="G341" s="126" t="s">
        <v>294</v>
      </c>
      <c r="H341" s="127">
        <v>20</v>
      </c>
      <c r="I341" s="128"/>
      <c r="J341" s="129">
        <f>ROUND(I341*H341,2)</f>
        <v>0</v>
      </c>
      <c r="K341" s="125" t="s">
        <v>142</v>
      </c>
      <c r="L341" s="33"/>
      <c r="M341" s="130" t="s">
        <v>19</v>
      </c>
      <c r="N341" s="131" t="s">
        <v>42</v>
      </c>
      <c r="P341" s="132">
        <f>O341*H341</f>
        <v>0</v>
      </c>
      <c r="Q341" s="132">
        <v>0</v>
      </c>
      <c r="R341" s="132">
        <f>Q341*H341</f>
        <v>0</v>
      </c>
      <c r="S341" s="132">
        <v>0</v>
      </c>
      <c r="T341" s="133">
        <f>S341*H341</f>
        <v>0</v>
      </c>
      <c r="AR341" s="134" t="s">
        <v>143</v>
      </c>
      <c r="AT341" s="134" t="s">
        <v>138</v>
      </c>
      <c r="AU341" s="134" t="s">
        <v>78</v>
      </c>
      <c r="AY341" s="18" t="s">
        <v>136</v>
      </c>
      <c r="BE341" s="135">
        <f>IF(N341="základní",J341,0)</f>
        <v>0</v>
      </c>
      <c r="BF341" s="135">
        <f>IF(N341="snížená",J341,0)</f>
        <v>0</v>
      </c>
      <c r="BG341" s="135">
        <f>IF(N341="zákl. přenesená",J341,0)</f>
        <v>0</v>
      </c>
      <c r="BH341" s="135">
        <f>IF(N341="sníž. přenesená",J341,0)</f>
        <v>0</v>
      </c>
      <c r="BI341" s="135">
        <f>IF(N341="nulová",J341,0)</f>
        <v>0</v>
      </c>
      <c r="BJ341" s="18" t="s">
        <v>76</v>
      </c>
      <c r="BK341" s="135">
        <f>ROUND(I341*H341,2)</f>
        <v>0</v>
      </c>
      <c r="BL341" s="18" t="s">
        <v>143</v>
      </c>
      <c r="BM341" s="134" t="s">
        <v>513</v>
      </c>
    </row>
    <row r="342" spans="2:65" s="1" customFormat="1">
      <c r="B342" s="33"/>
      <c r="D342" s="136" t="s">
        <v>145</v>
      </c>
      <c r="F342" s="137" t="s">
        <v>514</v>
      </c>
      <c r="I342" s="138"/>
      <c r="L342" s="33"/>
      <c r="M342" s="139"/>
      <c r="T342" s="54"/>
      <c r="AT342" s="18" t="s">
        <v>145</v>
      </c>
      <c r="AU342" s="18" t="s">
        <v>78</v>
      </c>
    </row>
    <row r="343" spans="2:65" s="12" customFormat="1" ht="20.399999999999999">
      <c r="B343" s="140"/>
      <c r="D343" s="141" t="s">
        <v>147</v>
      </c>
      <c r="E343" s="142" t="s">
        <v>19</v>
      </c>
      <c r="F343" s="143" t="s">
        <v>515</v>
      </c>
      <c r="H343" s="142" t="s">
        <v>19</v>
      </c>
      <c r="I343" s="144"/>
      <c r="L343" s="140"/>
      <c r="M343" s="145"/>
      <c r="T343" s="146"/>
      <c r="AT343" s="142" t="s">
        <v>147</v>
      </c>
      <c r="AU343" s="142" t="s">
        <v>78</v>
      </c>
      <c r="AV343" s="12" t="s">
        <v>76</v>
      </c>
      <c r="AW343" s="12" t="s">
        <v>32</v>
      </c>
      <c r="AX343" s="12" t="s">
        <v>71</v>
      </c>
      <c r="AY343" s="142" t="s">
        <v>136</v>
      </c>
    </row>
    <row r="344" spans="2:65" s="13" customFormat="1">
      <c r="B344" s="147"/>
      <c r="D344" s="141" t="s">
        <v>147</v>
      </c>
      <c r="E344" s="148" t="s">
        <v>19</v>
      </c>
      <c r="F344" s="149" t="s">
        <v>516</v>
      </c>
      <c r="H344" s="150">
        <v>20</v>
      </c>
      <c r="I344" s="151"/>
      <c r="L344" s="147"/>
      <c r="M344" s="152"/>
      <c r="T344" s="153"/>
      <c r="AT344" s="148" t="s">
        <v>147</v>
      </c>
      <c r="AU344" s="148" t="s">
        <v>78</v>
      </c>
      <c r="AV344" s="13" t="s">
        <v>78</v>
      </c>
      <c r="AW344" s="13" t="s">
        <v>32</v>
      </c>
      <c r="AX344" s="13" t="s">
        <v>76</v>
      </c>
      <c r="AY344" s="148" t="s">
        <v>136</v>
      </c>
    </row>
    <row r="345" spans="2:65" s="1" customFormat="1" ht="44.25" customHeight="1">
      <c r="B345" s="33"/>
      <c r="C345" s="123" t="s">
        <v>517</v>
      </c>
      <c r="D345" s="123" t="s">
        <v>138</v>
      </c>
      <c r="E345" s="124" t="s">
        <v>518</v>
      </c>
      <c r="F345" s="125" t="s">
        <v>519</v>
      </c>
      <c r="G345" s="126" t="s">
        <v>294</v>
      </c>
      <c r="H345" s="127">
        <v>4</v>
      </c>
      <c r="I345" s="128"/>
      <c r="J345" s="129">
        <f>ROUND(I345*H345,2)</f>
        <v>0</v>
      </c>
      <c r="K345" s="125" t="s">
        <v>142</v>
      </c>
      <c r="L345" s="33"/>
      <c r="M345" s="130" t="s">
        <v>19</v>
      </c>
      <c r="N345" s="131" t="s">
        <v>42</v>
      </c>
      <c r="P345" s="132">
        <f>O345*H345</f>
        <v>0</v>
      </c>
      <c r="Q345" s="132">
        <v>0</v>
      </c>
      <c r="R345" s="132">
        <f>Q345*H345</f>
        <v>0</v>
      </c>
      <c r="S345" s="132">
        <v>0</v>
      </c>
      <c r="T345" s="133">
        <f>S345*H345</f>
        <v>0</v>
      </c>
      <c r="AR345" s="134" t="s">
        <v>143</v>
      </c>
      <c r="AT345" s="134" t="s">
        <v>138</v>
      </c>
      <c r="AU345" s="134" t="s">
        <v>78</v>
      </c>
      <c r="AY345" s="18" t="s">
        <v>136</v>
      </c>
      <c r="BE345" s="135">
        <f>IF(N345="základní",J345,0)</f>
        <v>0</v>
      </c>
      <c r="BF345" s="135">
        <f>IF(N345="snížená",J345,0)</f>
        <v>0</v>
      </c>
      <c r="BG345" s="135">
        <f>IF(N345="zákl. přenesená",J345,0)</f>
        <v>0</v>
      </c>
      <c r="BH345" s="135">
        <f>IF(N345="sníž. přenesená",J345,0)</f>
        <v>0</v>
      </c>
      <c r="BI345" s="135">
        <f>IF(N345="nulová",J345,0)</f>
        <v>0</v>
      </c>
      <c r="BJ345" s="18" t="s">
        <v>76</v>
      </c>
      <c r="BK345" s="135">
        <f>ROUND(I345*H345,2)</f>
        <v>0</v>
      </c>
      <c r="BL345" s="18" t="s">
        <v>143</v>
      </c>
      <c r="BM345" s="134" t="s">
        <v>520</v>
      </c>
    </row>
    <row r="346" spans="2:65" s="1" customFormat="1">
      <c r="B346" s="33"/>
      <c r="D346" s="136" t="s">
        <v>145</v>
      </c>
      <c r="F346" s="137" t="s">
        <v>521</v>
      </c>
      <c r="I346" s="138"/>
      <c r="L346" s="33"/>
      <c r="M346" s="139"/>
      <c r="T346" s="54"/>
      <c r="AT346" s="18" t="s">
        <v>145</v>
      </c>
      <c r="AU346" s="18" t="s">
        <v>78</v>
      </c>
    </row>
    <row r="347" spans="2:65" s="1" customFormat="1" ht="44.25" customHeight="1">
      <c r="B347" s="33"/>
      <c r="C347" s="123" t="s">
        <v>522</v>
      </c>
      <c r="D347" s="123" t="s">
        <v>138</v>
      </c>
      <c r="E347" s="124" t="s">
        <v>523</v>
      </c>
      <c r="F347" s="125" t="s">
        <v>524</v>
      </c>
      <c r="G347" s="126" t="s">
        <v>180</v>
      </c>
      <c r="H347" s="127">
        <v>10</v>
      </c>
      <c r="I347" s="128"/>
      <c r="J347" s="129">
        <f>ROUND(I347*H347,2)</f>
        <v>0</v>
      </c>
      <c r="K347" s="125" t="s">
        <v>142</v>
      </c>
      <c r="L347" s="33"/>
      <c r="M347" s="130" t="s">
        <v>19</v>
      </c>
      <c r="N347" s="131" t="s">
        <v>42</v>
      </c>
      <c r="P347" s="132">
        <f>O347*H347</f>
        <v>0</v>
      </c>
      <c r="Q347" s="132">
        <v>0</v>
      </c>
      <c r="R347" s="132">
        <f>Q347*H347</f>
        <v>0</v>
      </c>
      <c r="S347" s="132">
        <v>0</v>
      </c>
      <c r="T347" s="133">
        <f>S347*H347</f>
        <v>0</v>
      </c>
      <c r="AR347" s="134" t="s">
        <v>143</v>
      </c>
      <c r="AT347" s="134" t="s">
        <v>138</v>
      </c>
      <c r="AU347" s="134" t="s">
        <v>78</v>
      </c>
      <c r="AY347" s="18" t="s">
        <v>136</v>
      </c>
      <c r="BE347" s="135">
        <f>IF(N347="základní",J347,0)</f>
        <v>0</v>
      </c>
      <c r="BF347" s="135">
        <f>IF(N347="snížená",J347,0)</f>
        <v>0</v>
      </c>
      <c r="BG347" s="135">
        <f>IF(N347="zákl. přenesená",J347,0)</f>
        <v>0</v>
      </c>
      <c r="BH347" s="135">
        <f>IF(N347="sníž. přenesená",J347,0)</f>
        <v>0</v>
      </c>
      <c r="BI347" s="135">
        <f>IF(N347="nulová",J347,0)</f>
        <v>0</v>
      </c>
      <c r="BJ347" s="18" t="s">
        <v>76</v>
      </c>
      <c r="BK347" s="135">
        <f>ROUND(I347*H347,2)</f>
        <v>0</v>
      </c>
      <c r="BL347" s="18" t="s">
        <v>143</v>
      </c>
      <c r="BM347" s="134" t="s">
        <v>525</v>
      </c>
    </row>
    <row r="348" spans="2:65" s="1" customFormat="1">
      <c r="B348" s="33"/>
      <c r="D348" s="136" t="s">
        <v>145</v>
      </c>
      <c r="F348" s="137" t="s">
        <v>526</v>
      </c>
      <c r="I348" s="138"/>
      <c r="L348" s="33"/>
      <c r="M348" s="139"/>
      <c r="T348" s="54"/>
      <c r="AT348" s="18" t="s">
        <v>145</v>
      </c>
      <c r="AU348" s="18" t="s">
        <v>78</v>
      </c>
    </row>
    <row r="349" spans="2:65" s="12" customFormat="1">
      <c r="B349" s="140"/>
      <c r="D349" s="141" t="s">
        <v>147</v>
      </c>
      <c r="E349" s="142" t="s">
        <v>19</v>
      </c>
      <c r="F349" s="143" t="s">
        <v>527</v>
      </c>
      <c r="H349" s="142" t="s">
        <v>19</v>
      </c>
      <c r="I349" s="144"/>
      <c r="L349" s="140"/>
      <c r="M349" s="145"/>
      <c r="T349" s="146"/>
      <c r="AT349" s="142" t="s">
        <v>147</v>
      </c>
      <c r="AU349" s="142" t="s">
        <v>78</v>
      </c>
      <c r="AV349" s="12" t="s">
        <v>76</v>
      </c>
      <c r="AW349" s="12" t="s">
        <v>32</v>
      </c>
      <c r="AX349" s="12" t="s">
        <v>71</v>
      </c>
      <c r="AY349" s="142" t="s">
        <v>136</v>
      </c>
    </row>
    <row r="350" spans="2:65" s="13" customFormat="1">
      <c r="B350" s="147"/>
      <c r="D350" s="141" t="s">
        <v>147</v>
      </c>
      <c r="E350" s="148" t="s">
        <v>19</v>
      </c>
      <c r="F350" s="149" t="s">
        <v>528</v>
      </c>
      <c r="H350" s="150">
        <v>10</v>
      </c>
      <c r="I350" s="151"/>
      <c r="L350" s="147"/>
      <c r="M350" s="152"/>
      <c r="T350" s="153"/>
      <c r="AT350" s="148" t="s">
        <v>147</v>
      </c>
      <c r="AU350" s="148" t="s">
        <v>78</v>
      </c>
      <c r="AV350" s="13" t="s">
        <v>78</v>
      </c>
      <c r="AW350" s="13" t="s">
        <v>32</v>
      </c>
      <c r="AX350" s="13" t="s">
        <v>76</v>
      </c>
      <c r="AY350" s="148" t="s">
        <v>136</v>
      </c>
    </row>
    <row r="351" spans="2:65" s="1" customFormat="1" ht="44.25" customHeight="1">
      <c r="B351" s="33"/>
      <c r="C351" s="123" t="s">
        <v>529</v>
      </c>
      <c r="D351" s="123" t="s">
        <v>138</v>
      </c>
      <c r="E351" s="124" t="s">
        <v>530</v>
      </c>
      <c r="F351" s="125" t="s">
        <v>531</v>
      </c>
      <c r="G351" s="126" t="s">
        <v>180</v>
      </c>
      <c r="H351" s="127">
        <v>11.535</v>
      </c>
      <c r="I351" s="128"/>
      <c r="J351" s="129">
        <f>ROUND(I351*H351,2)</f>
        <v>0</v>
      </c>
      <c r="K351" s="125" t="s">
        <v>142</v>
      </c>
      <c r="L351" s="33"/>
      <c r="M351" s="130" t="s">
        <v>19</v>
      </c>
      <c r="N351" s="131" t="s">
        <v>42</v>
      </c>
      <c r="P351" s="132">
        <f>O351*H351</f>
        <v>0</v>
      </c>
      <c r="Q351" s="132">
        <v>0</v>
      </c>
      <c r="R351" s="132">
        <f>Q351*H351</f>
        <v>0</v>
      </c>
      <c r="S351" s="132">
        <v>4.5999999999999999E-2</v>
      </c>
      <c r="T351" s="133">
        <f>S351*H351</f>
        <v>0.53061000000000003</v>
      </c>
      <c r="AR351" s="134" t="s">
        <v>143</v>
      </c>
      <c r="AT351" s="134" t="s">
        <v>138</v>
      </c>
      <c r="AU351" s="134" t="s">
        <v>78</v>
      </c>
      <c r="AY351" s="18" t="s">
        <v>136</v>
      </c>
      <c r="BE351" s="135">
        <f>IF(N351="základní",J351,0)</f>
        <v>0</v>
      </c>
      <c r="BF351" s="135">
        <f>IF(N351="snížená",J351,0)</f>
        <v>0</v>
      </c>
      <c r="BG351" s="135">
        <f>IF(N351="zákl. přenesená",J351,0)</f>
        <v>0</v>
      </c>
      <c r="BH351" s="135">
        <f>IF(N351="sníž. přenesená",J351,0)</f>
        <v>0</v>
      </c>
      <c r="BI351" s="135">
        <f>IF(N351="nulová",J351,0)</f>
        <v>0</v>
      </c>
      <c r="BJ351" s="18" t="s">
        <v>76</v>
      </c>
      <c r="BK351" s="135">
        <f>ROUND(I351*H351,2)</f>
        <v>0</v>
      </c>
      <c r="BL351" s="18" t="s">
        <v>143</v>
      </c>
      <c r="BM351" s="134" t="s">
        <v>532</v>
      </c>
    </row>
    <row r="352" spans="2:65" s="1" customFormat="1">
      <c r="B352" s="33"/>
      <c r="D352" s="136" t="s">
        <v>145</v>
      </c>
      <c r="F352" s="137" t="s">
        <v>533</v>
      </c>
      <c r="I352" s="138"/>
      <c r="L352" s="33"/>
      <c r="M352" s="139"/>
      <c r="T352" s="54"/>
      <c r="AT352" s="18" t="s">
        <v>145</v>
      </c>
      <c r="AU352" s="18" t="s">
        <v>78</v>
      </c>
    </row>
    <row r="353" spans="2:65" s="12" customFormat="1" ht="20.399999999999999">
      <c r="B353" s="140"/>
      <c r="D353" s="141" t="s">
        <v>147</v>
      </c>
      <c r="E353" s="142" t="s">
        <v>19</v>
      </c>
      <c r="F353" s="143" t="s">
        <v>534</v>
      </c>
      <c r="H353" s="142" t="s">
        <v>19</v>
      </c>
      <c r="I353" s="144"/>
      <c r="L353" s="140"/>
      <c r="M353" s="145"/>
      <c r="T353" s="146"/>
      <c r="AT353" s="142" t="s">
        <v>147</v>
      </c>
      <c r="AU353" s="142" t="s">
        <v>78</v>
      </c>
      <c r="AV353" s="12" t="s">
        <v>76</v>
      </c>
      <c r="AW353" s="12" t="s">
        <v>32</v>
      </c>
      <c r="AX353" s="12" t="s">
        <v>71</v>
      </c>
      <c r="AY353" s="142" t="s">
        <v>136</v>
      </c>
    </row>
    <row r="354" spans="2:65" s="13" customFormat="1">
      <c r="B354" s="147"/>
      <c r="D354" s="141" t="s">
        <v>147</v>
      </c>
      <c r="E354" s="148" t="s">
        <v>19</v>
      </c>
      <c r="F354" s="149" t="s">
        <v>535</v>
      </c>
      <c r="H354" s="150">
        <v>11.535</v>
      </c>
      <c r="I354" s="151"/>
      <c r="L354" s="147"/>
      <c r="M354" s="152"/>
      <c r="T354" s="153"/>
      <c r="AT354" s="148" t="s">
        <v>147</v>
      </c>
      <c r="AU354" s="148" t="s">
        <v>78</v>
      </c>
      <c r="AV354" s="13" t="s">
        <v>78</v>
      </c>
      <c r="AW354" s="13" t="s">
        <v>32</v>
      </c>
      <c r="AX354" s="13" t="s">
        <v>76</v>
      </c>
      <c r="AY354" s="148" t="s">
        <v>136</v>
      </c>
    </row>
    <row r="355" spans="2:65" s="1" customFormat="1" ht="24.15" customHeight="1">
      <c r="B355" s="33"/>
      <c r="C355" s="123" t="s">
        <v>536</v>
      </c>
      <c r="D355" s="123" t="s">
        <v>138</v>
      </c>
      <c r="E355" s="124" t="s">
        <v>537</v>
      </c>
      <c r="F355" s="125" t="s">
        <v>538</v>
      </c>
      <c r="G355" s="126" t="s">
        <v>180</v>
      </c>
      <c r="H355" s="127">
        <v>1.44</v>
      </c>
      <c r="I355" s="128"/>
      <c r="J355" s="129">
        <f>ROUND(I355*H355,2)</f>
        <v>0</v>
      </c>
      <c r="K355" s="125" t="s">
        <v>142</v>
      </c>
      <c r="L355" s="33"/>
      <c r="M355" s="130" t="s">
        <v>19</v>
      </c>
      <c r="N355" s="131" t="s">
        <v>42</v>
      </c>
      <c r="P355" s="132">
        <f>O355*H355</f>
        <v>0</v>
      </c>
      <c r="Q355" s="132">
        <v>0</v>
      </c>
      <c r="R355" s="132">
        <f>Q355*H355</f>
        <v>0</v>
      </c>
      <c r="S355" s="132">
        <v>2.5000000000000001E-2</v>
      </c>
      <c r="T355" s="133">
        <f>S355*H355</f>
        <v>3.5999999999999997E-2</v>
      </c>
      <c r="AR355" s="134" t="s">
        <v>143</v>
      </c>
      <c r="AT355" s="134" t="s">
        <v>138</v>
      </c>
      <c r="AU355" s="134" t="s">
        <v>78</v>
      </c>
      <c r="AY355" s="18" t="s">
        <v>136</v>
      </c>
      <c r="BE355" s="135">
        <f>IF(N355="základní",J355,0)</f>
        <v>0</v>
      </c>
      <c r="BF355" s="135">
        <f>IF(N355="snížená",J355,0)</f>
        <v>0</v>
      </c>
      <c r="BG355" s="135">
        <f>IF(N355="zákl. přenesená",J355,0)</f>
        <v>0</v>
      </c>
      <c r="BH355" s="135">
        <f>IF(N355="sníž. přenesená",J355,0)</f>
        <v>0</v>
      </c>
      <c r="BI355" s="135">
        <f>IF(N355="nulová",J355,0)</f>
        <v>0</v>
      </c>
      <c r="BJ355" s="18" t="s">
        <v>76</v>
      </c>
      <c r="BK355" s="135">
        <f>ROUND(I355*H355,2)</f>
        <v>0</v>
      </c>
      <c r="BL355" s="18" t="s">
        <v>143</v>
      </c>
      <c r="BM355" s="134" t="s">
        <v>539</v>
      </c>
    </row>
    <row r="356" spans="2:65" s="1" customFormat="1">
      <c r="B356" s="33"/>
      <c r="D356" s="136" t="s">
        <v>145</v>
      </c>
      <c r="F356" s="137" t="s">
        <v>540</v>
      </c>
      <c r="I356" s="138"/>
      <c r="L356" s="33"/>
      <c r="M356" s="139"/>
      <c r="T356" s="54"/>
      <c r="AT356" s="18" t="s">
        <v>145</v>
      </c>
      <c r="AU356" s="18" t="s">
        <v>78</v>
      </c>
    </row>
    <row r="357" spans="2:65" s="12" customFormat="1" ht="20.399999999999999">
      <c r="B357" s="140"/>
      <c r="D357" s="141" t="s">
        <v>147</v>
      </c>
      <c r="E357" s="142" t="s">
        <v>19</v>
      </c>
      <c r="F357" s="143" t="s">
        <v>541</v>
      </c>
      <c r="H357" s="142" t="s">
        <v>19</v>
      </c>
      <c r="I357" s="144"/>
      <c r="L357" s="140"/>
      <c r="M357" s="145"/>
      <c r="T357" s="146"/>
      <c r="AT357" s="142" t="s">
        <v>147</v>
      </c>
      <c r="AU357" s="142" t="s">
        <v>78</v>
      </c>
      <c r="AV357" s="12" t="s">
        <v>76</v>
      </c>
      <c r="AW357" s="12" t="s">
        <v>32</v>
      </c>
      <c r="AX357" s="12" t="s">
        <v>71</v>
      </c>
      <c r="AY357" s="142" t="s">
        <v>136</v>
      </c>
    </row>
    <row r="358" spans="2:65" s="13" customFormat="1">
      <c r="B358" s="147"/>
      <c r="D358" s="141" t="s">
        <v>147</v>
      </c>
      <c r="E358" s="148" t="s">
        <v>19</v>
      </c>
      <c r="F358" s="149" t="s">
        <v>542</v>
      </c>
      <c r="H358" s="150">
        <v>1.44</v>
      </c>
      <c r="I358" s="151"/>
      <c r="L358" s="147"/>
      <c r="M358" s="152"/>
      <c r="T358" s="153"/>
      <c r="AT358" s="148" t="s">
        <v>147</v>
      </c>
      <c r="AU358" s="148" t="s">
        <v>78</v>
      </c>
      <c r="AV358" s="13" t="s">
        <v>78</v>
      </c>
      <c r="AW358" s="13" t="s">
        <v>32</v>
      </c>
      <c r="AX358" s="13" t="s">
        <v>76</v>
      </c>
      <c r="AY358" s="148" t="s">
        <v>136</v>
      </c>
    </row>
    <row r="359" spans="2:65" s="1" customFormat="1" ht="37.799999999999997" customHeight="1">
      <c r="B359" s="33"/>
      <c r="C359" s="123" t="s">
        <v>543</v>
      </c>
      <c r="D359" s="123" t="s">
        <v>138</v>
      </c>
      <c r="E359" s="124" t="s">
        <v>544</v>
      </c>
      <c r="F359" s="125" t="s">
        <v>545</v>
      </c>
      <c r="G359" s="126" t="s">
        <v>180</v>
      </c>
      <c r="H359" s="127">
        <v>4.3049999999999997</v>
      </c>
      <c r="I359" s="128"/>
      <c r="J359" s="129">
        <f>ROUND(I359*H359,2)</f>
        <v>0</v>
      </c>
      <c r="K359" s="125" t="s">
        <v>142</v>
      </c>
      <c r="L359" s="33"/>
      <c r="M359" s="130" t="s">
        <v>19</v>
      </c>
      <c r="N359" s="131" t="s">
        <v>42</v>
      </c>
      <c r="P359" s="132">
        <f>O359*H359</f>
        <v>0</v>
      </c>
      <c r="Q359" s="132">
        <v>0</v>
      </c>
      <c r="R359" s="132">
        <f>Q359*H359</f>
        <v>0</v>
      </c>
      <c r="S359" s="132">
        <v>6.8000000000000005E-2</v>
      </c>
      <c r="T359" s="133">
        <f>S359*H359</f>
        <v>0.29274</v>
      </c>
      <c r="AR359" s="134" t="s">
        <v>143</v>
      </c>
      <c r="AT359" s="134" t="s">
        <v>138</v>
      </c>
      <c r="AU359" s="134" t="s">
        <v>78</v>
      </c>
      <c r="AY359" s="18" t="s">
        <v>136</v>
      </c>
      <c r="BE359" s="135">
        <f>IF(N359="základní",J359,0)</f>
        <v>0</v>
      </c>
      <c r="BF359" s="135">
        <f>IF(N359="snížená",J359,0)</f>
        <v>0</v>
      </c>
      <c r="BG359" s="135">
        <f>IF(N359="zákl. přenesená",J359,0)</f>
        <v>0</v>
      </c>
      <c r="BH359" s="135">
        <f>IF(N359="sníž. přenesená",J359,0)</f>
        <v>0</v>
      </c>
      <c r="BI359" s="135">
        <f>IF(N359="nulová",J359,0)</f>
        <v>0</v>
      </c>
      <c r="BJ359" s="18" t="s">
        <v>76</v>
      </c>
      <c r="BK359" s="135">
        <f>ROUND(I359*H359,2)</f>
        <v>0</v>
      </c>
      <c r="BL359" s="18" t="s">
        <v>143</v>
      </c>
      <c r="BM359" s="134" t="s">
        <v>546</v>
      </c>
    </row>
    <row r="360" spans="2:65" s="1" customFormat="1">
      <c r="B360" s="33"/>
      <c r="D360" s="136" t="s">
        <v>145</v>
      </c>
      <c r="F360" s="137" t="s">
        <v>547</v>
      </c>
      <c r="I360" s="138"/>
      <c r="L360" s="33"/>
      <c r="M360" s="139"/>
      <c r="T360" s="54"/>
      <c r="AT360" s="18" t="s">
        <v>145</v>
      </c>
      <c r="AU360" s="18" t="s">
        <v>78</v>
      </c>
    </row>
    <row r="361" spans="2:65" s="12" customFormat="1" ht="20.399999999999999">
      <c r="B361" s="140"/>
      <c r="D361" s="141" t="s">
        <v>147</v>
      </c>
      <c r="E361" s="142" t="s">
        <v>19</v>
      </c>
      <c r="F361" s="143" t="s">
        <v>548</v>
      </c>
      <c r="H361" s="142" t="s">
        <v>19</v>
      </c>
      <c r="I361" s="144"/>
      <c r="L361" s="140"/>
      <c r="M361" s="145"/>
      <c r="T361" s="146"/>
      <c r="AT361" s="142" t="s">
        <v>147</v>
      </c>
      <c r="AU361" s="142" t="s">
        <v>78</v>
      </c>
      <c r="AV361" s="12" t="s">
        <v>76</v>
      </c>
      <c r="AW361" s="12" t="s">
        <v>32</v>
      </c>
      <c r="AX361" s="12" t="s">
        <v>71</v>
      </c>
      <c r="AY361" s="142" t="s">
        <v>136</v>
      </c>
    </row>
    <row r="362" spans="2:65" s="13" customFormat="1">
      <c r="B362" s="147"/>
      <c r="D362" s="141" t="s">
        <v>147</v>
      </c>
      <c r="E362" s="148" t="s">
        <v>19</v>
      </c>
      <c r="F362" s="149" t="s">
        <v>549</v>
      </c>
      <c r="H362" s="150">
        <v>4.3049999999999997</v>
      </c>
      <c r="I362" s="151"/>
      <c r="L362" s="147"/>
      <c r="M362" s="152"/>
      <c r="T362" s="153"/>
      <c r="AT362" s="148" t="s">
        <v>147</v>
      </c>
      <c r="AU362" s="148" t="s">
        <v>78</v>
      </c>
      <c r="AV362" s="13" t="s">
        <v>78</v>
      </c>
      <c r="AW362" s="13" t="s">
        <v>32</v>
      </c>
      <c r="AX362" s="13" t="s">
        <v>76</v>
      </c>
      <c r="AY362" s="148" t="s">
        <v>136</v>
      </c>
    </row>
    <row r="363" spans="2:65" s="11" customFormat="1" ht="22.8" customHeight="1">
      <c r="B363" s="111"/>
      <c r="D363" s="112" t="s">
        <v>70</v>
      </c>
      <c r="E363" s="121" t="s">
        <v>550</v>
      </c>
      <c r="F363" s="121" t="s">
        <v>551</v>
      </c>
      <c r="I363" s="114"/>
      <c r="J363" s="122">
        <f>BK363</f>
        <v>0</v>
      </c>
      <c r="L363" s="111"/>
      <c r="M363" s="116"/>
      <c r="P363" s="117">
        <f>SUM(P364:P377)</f>
        <v>0</v>
      </c>
      <c r="R363" s="117">
        <f>SUM(R364:R377)</f>
        <v>0.57772992000000001</v>
      </c>
      <c r="T363" s="118">
        <f>SUM(T364:T377)</f>
        <v>0</v>
      </c>
      <c r="AR363" s="112" t="s">
        <v>76</v>
      </c>
      <c r="AT363" s="119" t="s">
        <v>70</v>
      </c>
      <c r="AU363" s="119" t="s">
        <v>76</v>
      </c>
      <c r="AY363" s="112" t="s">
        <v>136</v>
      </c>
      <c r="BK363" s="120">
        <f>SUM(BK364:BK377)</f>
        <v>0</v>
      </c>
    </row>
    <row r="364" spans="2:65" s="1" customFormat="1" ht="37.799999999999997" customHeight="1">
      <c r="B364" s="33"/>
      <c r="C364" s="123" t="s">
        <v>552</v>
      </c>
      <c r="D364" s="123" t="s">
        <v>138</v>
      </c>
      <c r="E364" s="124" t="s">
        <v>553</v>
      </c>
      <c r="F364" s="125" t="s">
        <v>554</v>
      </c>
      <c r="G364" s="126" t="s">
        <v>294</v>
      </c>
      <c r="H364" s="127">
        <v>1.8</v>
      </c>
      <c r="I364" s="128"/>
      <c r="J364" s="129">
        <f>ROUND(I364*H364,2)</f>
        <v>0</v>
      </c>
      <c r="K364" s="125" t="s">
        <v>142</v>
      </c>
      <c r="L364" s="33"/>
      <c r="M364" s="130" t="s">
        <v>19</v>
      </c>
      <c r="N364" s="131" t="s">
        <v>42</v>
      </c>
      <c r="P364" s="132">
        <f>O364*H364</f>
        <v>0</v>
      </c>
      <c r="Q364" s="132">
        <v>2.4000000000000001E-4</v>
      </c>
      <c r="R364" s="132">
        <f>Q364*H364</f>
        <v>4.3200000000000004E-4</v>
      </c>
      <c r="S364" s="132">
        <v>0</v>
      </c>
      <c r="T364" s="133">
        <f>S364*H364</f>
        <v>0</v>
      </c>
      <c r="AR364" s="134" t="s">
        <v>143</v>
      </c>
      <c r="AT364" s="134" t="s">
        <v>138</v>
      </c>
      <c r="AU364" s="134" t="s">
        <v>78</v>
      </c>
      <c r="AY364" s="18" t="s">
        <v>136</v>
      </c>
      <c r="BE364" s="135">
        <f>IF(N364="základní",J364,0)</f>
        <v>0</v>
      </c>
      <c r="BF364" s="135">
        <f>IF(N364="snížená",J364,0)</f>
        <v>0</v>
      </c>
      <c r="BG364" s="135">
        <f>IF(N364="zákl. přenesená",J364,0)</f>
        <v>0</v>
      </c>
      <c r="BH364" s="135">
        <f>IF(N364="sníž. přenesená",J364,0)</f>
        <v>0</v>
      </c>
      <c r="BI364" s="135">
        <f>IF(N364="nulová",J364,0)</f>
        <v>0</v>
      </c>
      <c r="BJ364" s="18" t="s">
        <v>76</v>
      </c>
      <c r="BK364" s="135">
        <f>ROUND(I364*H364,2)</f>
        <v>0</v>
      </c>
      <c r="BL364" s="18" t="s">
        <v>143</v>
      </c>
      <c r="BM364" s="134" t="s">
        <v>555</v>
      </c>
    </row>
    <row r="365" spans="2:65" s="1" customFormat="1">
      <c r="B365" s="33"/>
      <c r="D365" s="136" t="s">
        <v>145</v>
      </c>
      <c r="F365" s="137" t="s">
        <v>556</v>
      </c>
      <c r="I365" s="138"/>
      <c r="L365" s="33"/>
      <c r="M365" s="139"/>
      <c r="T365" s="54"/>
      <c r="AT365" s="18" t="s">
        <v>145</v>
      </c>
      <c r="AU365" s="18" t="s">
        <v>78</v>
      </c>
    </row>
    <row r="366" spans="2:65" s="12" customFormat="1" ht="20.399999999999999">
      <c r="B366" s="140"/>
      <c r="D366" s="141" t="s">
        <v>147</v>
      </c>
      <c r="E366" s="142" t="s">
        <v>19</v>
      </c>
      <c r="F366" s="143" t="s">
        <v>557</v>
      </c>
      <c r="H366" s="142" t="s">
        <v>19</v>
      </c>
      <c r="I366" s="144"/>
      <c r="L366" s="140"/>
      <c r="M366" s="145"/>
      <c r="T366" s="146"/>
      <c r="AT366" s="142" t="s">
        <v>147</v>
      </c>
      <c r="AU366" s="142" t="s">
        <v>78</v>
      </c>
      <c r="AV366" s="12" t="s">
        <v>76</v>
      </c>
      <c r="AW366" s="12" t="s">
        <v>32</v>
      </c>
      <c r="AX366" s="12" t="s">
        <v>71</v>
      </c>
      <c r="AY366" s="142" t="s">
        <v>136</v>
      </c>
    </row>
    <row r="367" spans="2:65" s="13" customFormat="1">
      <c r="B367" s="147"/>
      <c r="D367" s="141" t="s">
        <v>147</v>
      </c>
      <c r="E367" s="148" t="s">
        <v>19</v>
      </c>
      <c r="F367" s="149" t="s">
        <v>558</v>
      </c>
      <c r="H367" s="150">
        <v>1.8</v>
      </c>
      <c r="I367" s="151"/>
      <c r="L367" s="147"/>
      <c r="M367" s="152"/>
      <c r="T367" s="153"/>
      <c r="AT367" s="148" t="s">
        <v>147</v>
      </c>
      <c r="AU367" s="148" t="s">
        <v>78</v>
      </c>
      <c r="AV367" s="13" t="s">
        <v>78</v>
      </c>
      <c r="AW367" s="13" t="s">
        <v>32</v>
      </c>
      <c r="AX367" s="13" t="s">
        <v>76</v>
      </c>
      <c r="AY367" s="148" t="s">
        <v>136</v>
      </c>
    </row>
    <row r="368" spans="2:65" s="1" customFormat="1" ht="24.15" customHeight="1">
      <c r="B368" s="33"/>
      <c r="C368" s="161" t="s">
        <v>187</v>
      </c>
      <c r="D368" s="161" t="s">
        <v>309</v>
      </c>
      <c r="E368" s="162" t="s">
        <v>559</v>
      </c>
      <c r="F368" s="163" t="s">
        <v>560</v>
      </c>
      <c r="G368" s="164" t="s">
        <v>172</v>
      </c>
      <c r="H368" s="165">
        <v>1E-3</v>
      </c>
      <c r="I368" s="166"/>
      <c r="J368" s="167">
        <f>ROUND(I368*H368,2)</f>
        <v>0</v>
      </c>
      <c r="K368" s="163" t="s">
        <v>142</v>
      </c>
      <c r="L368" s="168"/>
      <c r="M368" s="169" t="s">
        <v>19</v>
      </c>
      <c r="N368" s="170" t="s">
        <v>42</v>
      </c>
      <c r="P368" s="132">
        <f>O368*H368</f>
        <v>0</v>
      </c>
      <c r="Q368" s="132">
        <v>1</v>
      </c>
      <c r="R368" s="132">
        <f>Q368*H368</f>
        <v>1E-3</v>
      </c>
      <c r="S368" s="132">
        <v>0</v>
      </c>
      <c r="T368" s="133">
        <f>S368*H368</f>
        <v>0</v>
      </c>
      <c r="AR368" s="134" t="s">
        <v>198</v>
      </c>
      <c r="AT368" s="134" t="s">
        <v>309</v>
      </c>
      <c r="AU368" s="134" t="s">
        <v>78</v>
      </c>
      <c r="AY368" s="18" t="s">
        <v>136</v>
      </c>
      <c r="BE368" s="135">
        <f>IF(N368="základní",J368,0)</f>
        <v>0</v>
      </c>
      <c r="BF368" s="135">
        <f>IF(N368="snížená",J368,0)</f>
        <v>0</v>
      </c>
      <c r="BG368" s="135">
        <f>IF(N368="zákl. přenesená",J368,0)</f>
        <v>0</v>
      </c>
      <c r="BH368" s="135">
        <f>IF(N368="sníž. přenesená",J368,0)</f>
        <v>0</v>
      </c>
      <c r="BI368" s="135">
        <f>IF(N368="nulová",J368,0)</f>
        <v>0</v>
      </c>
      <c r="BJ368" s="18" t="s">
        <v>76</v>
      </c>
      <c r="BK368" s="135">
        <f>ROUND(I368*H368,2)</f>
        <v>0</v>
      </c>
      <c r="BL368" s="18" t="s">
        <v>143</v>
      </c>
      <c r="BM368" s="134" t="s">
        <v>561</v>
      </c>
    </row>
    <row r="369" spans="2:65" s="13" customFormat="1">
      <c r="B369" s="147"/>
      <c r="D369" s="141" t="s">
        <v>147</v>
      </c>
      <c r="F369" s="149" t="s">
        <v>562</v>
      </c>
      <c r="H369" s="150">
        <v>1E-3</v>
      </c>
      <c r="I369" s="151"/>
      <c r="L369" s="147"/>
      <c r="M369" s="152"/>
      <c r="T369" s="153"/>
      <c r="AT369" s="148" t="s">
        <v>147</v>
      </c>
      <c r="AU369" s="148" t="s">
        <v>78</v>
      </c>
      <c r="AV369" s="13" t="s">
        <v>78</v>
      </c>
      <c r="AW369" s="13" t="s">
        <v>4</v>
      </c>
      <c r="AX369" s="13" t="s">
        <v>76</v>
      </c>
      <c r="AY369" s="148" t="s">
        <v>136</v>
      </c>
    </row>
    <row r="370" spans="2:65" s="1" customFormat="1" ht="16.5" customHeight="1">
      <c r="B370" s="33"/>
      <c r="C370" s="123" t="s">
        <v>563</v>
      </c>
      <c r="D370" s="123" t="s">
        <v>138</v>
      </c>
      <c r="E370" s="124" t="s">
        <v>564</v>
      </c>
      <c r="F370" s="125" t="s">
        <v>565</v>
      </c>
      <c r="G370" s="126" t="s">
        <v>141</v>
      </c>
      <c r="H370" s="127">
        <v>0.35199999999999998</v>
      </c>
      <c r="I370" s="128"/>
      <c r="J370" s="129">
        <f>ROUND(I370*H370,2)</f>
        <v>0</v>
      </c>
      <c r="K370" s="125" t="s">
        <v>142</v>
      </c>
      <c r="L370" s="33"/>
      <c r="M370" s="130" t="s">
        <v>19</v>
      </c>
      <c r="N370" s="131" t="s">
        <v>42</v>
      </c>
      <c r="P370" s="132">
        <f>O370*H370</f>
        <v>0</v>
      </c>
      <c r="Q370" s="132">
        <v>1.6372100000000001</v>
      </c>
      <c r="R370" s="132">
        <f>Q370*H370</f>
        <v>0.57629792000000002</v>
      </c>
      <c r="S370" s="132">
        <v>0</v>
      </c>
      <c r="T370" s="133">
        <f>S370*H370</f>
        <v>0</v>
      </c>
      <c r="AR370" s="134" t="s">
        <v>143</v>
      </c>
      <c r="AT370" s="134" t="s">
        <v>138</v>
      </c>
      <c r="AU370" s="134" t="s">
        <v>78</v>
      </c>
      <c r="AY370" s="18" t="s">
        <v>136</v>
      </c>
      <c r="BE370" s="135">
        <f>IF(N370="základní",J370,0)</f>
        <v>0</v>
      </c>
      <c r="BF370" s="135">
        <f>IF(N370="snížená",J370,0)</f>
        <v>0</v>
      </c>
      <c r="BG370" s="135">
        <f>IF(N370="zákl. přenesená",J370,0)</f>
        <v>0</v>
      </c>
      <c r="BH370" s="135">
        <f>IF(N370="sníž. přenesená",J370,0)</f>
        <v>0</v>
      </c>
      <c r="BI370" s="135">
        <f>IF(N370="nulová",J370,0)</f>
        <v>0</v>
      </c>
      <c r="BJ370" s="18" t="s">
        <v>76</v>
      </c>
      <c r="BK370" s="135">
        <f>ROUND(I370*H370,2)</f>
        <v>0</v>
      </c>
      <c r="BL370" s="18" t="s">
        <v>143</v>
      </c>
      <c r="BM370" s="134" t="s">
        <v>566</v>
      </c>
    </row>
    <row r="371" spans="2:65" s="1" customFormat="1">
      <c r="B371" s="33"/>
      <c r="D371" s="136" t="s">
        <v>145</v>
      </c>
      <c r="F371" s="137" t="s">
        <v>567</v>
      </c>
      <c r="I371" s="138"/>
      <c r="L371" s="33"/>
      <c r="M371" s="139"/>
      <c r="T371" s="54"/>
      <c r="AT371" s="18" t="s">
        <v>145</v>
      </c>
      <c r="AU371" s="18" t="s">
        <v>78</v>
      </c>
    </row>
    <row r="372" spans="2:65" s="12" customFormat="1" ht="20.399999999999999">
      <c r="B372" s="140"/>
      <c r="D372" s="141" t="s">
        <v>147</v>
      </c>
      <c r="E372" s="142" t="s">
        <v>19</v>
      </c>
      <c r="F372" s="143" t="s">
        <v>568</v>
      </c>
      <c r="H372" s="142" t="s">
        <v>19</v>
      </c>
      <c r="I372" s="144"/>
      <c r="L372" s="140"/>
      <c r="M372" s="145"/>
      <c r="T372" s="146"/>
      <c r="AT372" s="142" t="s">
        <v>147</v>
      </c>
      <c r="AU372" s="142" t="s">
        <v>78</v>
      </c>
      <c r="AV372" s="12" t="s">
        <v>76</v>
      </c>
      <c r="AW372" s="12" t="s">
        <v>32</v>
      </c>
      <c r="AX372" s="12" t="s">
        <v>71</v>
      </c>
      <c r="AY372" s="142" t="s">
        <v>136</v>
      </c>
    </row>
    <row r="373" spans="2:65" s="12" customFormat="1">
      <c r="B373" s="140"/>
      <c r="D373" s="141" t="s">
        <v>147</v>
      </c>
      <c r="E373" s="142" t="s">
        <v>19</v>
      </c>
      <c r="F373" s="143" t="s">
        <v>569</v>
      </c>
      <c r="H373" s="142" t="s">
        <v>19</v>
      </c>
      <c r="I373" s="144"/>
      <c r="L373" s="140"/>
      <c r="M373" s="145"/>
      <c r="T373" s="146"/>
      <c r="AT373" s="142" t="s">
        <v>147</v>
      </c>
      <c r="AU373" s="142" t="s">
        <v>78</v>
      </c>
      <c r="AV373" s="12" t="s">
        <v>76</v>
      </c>
      <c r="AW373" s="12" t="s">
        <v>32</v>
      </c>
      <c r="AX373" s="12" t="s">
        <v>71</v>
      </c>
      <c r="AY373" s="142" t="s">
        <v>136</v>
      </c>
    </row>
    <row r="374" spans="2:65" s="13" customFormat="1">
      <c r="B374" s="147"/>
      <c r="D374" s="141" t="s">
        <v>147</v>
      </c>
      <c r="E374" s="148" t="s">
        <v>19</v>
      </c>
      <c r="F374" s="149" t="s">
        <v>570</v>
      </c>
      <c r="H374" s="150">
        <v>5.3999999999999999E-2</v>
      </c>
      <c r="I374" s="151"/>
      <c r="L374" s="147"/>
      <c r="M374" s="152"/>
      <c r="T374" s="153"/>
      <c r="AT374" s="148" t="s">
        <v>147</v>
      </c>
      <c r="AU374" s="148" t="s">
        <v>78</v>
      </c>
      <c r="AV374" s="13" t="s">
        <v>78</v>
      </c>
      <c r="AW374" s="13" t="s">
        <v>32</v>
      </c>
      <c r="AX374" s="13" t="s">
        <v>71</v>
      </c>
      <c r="AY374" s="148" t="s">
        <v>136</v>
      </c>
    </row>
    <row r="375" spans="2:65" s="12" customFormat="1">
      <c r="B375" s="140"/>
      <c r="D375" s="141" t="s">
        <v>147</v>
      </c>
      <c r="E375" s="142" t="s">
        <v>19</v>
      </c>
      <c r="F375" s="143" t="s">
        <v>571</v>
      </c>
      <c r="H375" s="142" t="s">
        <v>19</v>
      </c>
      <c r="I375" s="144"/>
      <c r="L375" s="140"/>
      <c r="M375" s="145"/>
      <c r="T375" s="146"/>
      <c r="AT375" s="142" t="s">
        <v>147</v>
      </c>
      <c r="AU375" s="142" t="s">
        <v>78</v>
      </c>
      <c r="AV375" s="12" t="s">
        <v>76</v>
      </c>
      <c r="AW375" s="12" t="s">
        <v>32</v>
      </c>
      <c r="AX375" s="12" t="s">
        <v>71</v>
      </c>
      <c r="AY375" s="142" t="s">
        <v>136</v>
      </c>
    </row>
    <row r="376" spans="2:65" s="13" customFormat="1">
      <c r="B376" s="147"/>
      <c r="D376" s="141" t="s">
        <v>147</v>
      </c>
      <c r="E376" s="148" t="s">
        <v>19</v>
      </c>
      <c r="F376" s="149" t="s">
        <v>572</v>
      </c>
      <c r="H376" s="150">
        <v>0.29799999999999999</v>
      </c>
      <c r="I376" s="151"/>
      <c r="L376" s="147"/>
      <c r="M376" s="152"/>
      <c r="T376" s="153"/>
      <c r="AT376" s="148" t="s">
        <v>147</v>
      </c>
      <c r="AU376" s="148" t="s">
        <v>78</v>
      </c>
      <c r="AV376" s="13" t="s">
        <v>78</v>
      </c>
      <c r="AW376" s="13" t="s">
        <v>32</v>
      </c>
      <c r="AX376" s="13" t="s">
        <v>71</v>
      </c>
      <c r="AY376" s="148" t="s">
        <v>136</v>
      </c>
    </row>
    <row r="377" spans="2:65" s="14" customFormat="1">
      <c r="B377" s="154"/>
      <c r="D377" s="141" t="s">
        <v>147</v>
      </c>
      <c r="E377" s="155" t="s">
        <v>19</v>
      </c>
      <c r="F377" s="156" t="s">
        <v>197</v>
      </c>
      <c r="H377" s="157">
        <v>0.35199999999999998</v>
      </c>
      <c r="I377" s="158"/>
      <c r="L377" s="154"/>
      <c r="M377" s="159"/>
      <c r="T377" s="160"/>
      <c r="AT377" s="155" t="s">
        <v>147</v>
      </c>
      <c r="AU377" s="155" t="s">
        <v>78</v>
      </c>
      <c r="AV377" s="14" t="s">
        <v>143</v>
      </c>
      <c r="AW377" s="14" t="s">
        <v>32</v>
      </c>
      <c r="AX377" s="14" t="s">
        <v>76</v>
      </c>
      <c r="AY377" s="155" t="s">
        <v>136</v>
      </c>
    </row>
    <row r="378" spans="2:65" s="11" customFormat="1" ht="22.8" customHeight="1">
      <c r="B378" s="111"/>
      <c r="D378" s="112" t="s">
        <v>70</v>
      </c>
      <c r="E378" s="121" t="s">
        <v>573</v>
      </c>
      <c r="F378" s="121" t="s">
        <v>574</v>
      </c>
      <c r="I378" s="114"/>
      <c r="J378" s="122">
        <f>BK378</f>
        <v>0</v>
      </c>
      <c r="L378" s="111"/>
      <c r="M378" s="116"/>
      <c r="P378" s="117">
        <f>SUM(P379:P388)</f>
        <v>0</v>
      </c>
      <c r="R378" s="117">
        <f>SUM(R379:R388)</f>
        <v>0</v>
      </c>
      <c r="T378" s="118">
        <f>SUM(T379:T388)</f>
        <v>0</v>
      </c>
      <c r="AR378" s="112" t="s">
        <v>76</v>
      </c>
      <c r="AT378" s="119" t="s">
        <v>70</v>
      </c>
      <c r="AU378" s="119" t="s">
        <v>76</v>
      </c>
      <c r="AY378" s="112" t="s">
        <v>136</v>
      </c>
      <c r="BK378" s="120">
        <f>SUM(BK379:BK388)</f>
        <v>0</v>
      </c>
    </row>
    <row r="379" spans="2:65" s="1" customFormat="1" ht="37.799999999999997" customHeight="1">
      <c r="B379" s="33"/>
      <c r="C379" s="123" t="s">
        <v>235</v>
      </c>
      <c r="D379" s="123" t="s">
        <v>138</v>
      </c>
      <c r="E379" s="124" t="s">
        <v>575</v>
      </c>
      <c r="F379" s="125" t="s">
        <v>576</v>
      </c>
      <c r="G379" s="126" t="s">
        <v>172</v>
      </c>
      <c r="H379" s="127">
        <v>18.239999999999998</v>
      </c>
      <c r="I379" s="128"/>
      <c r="J379" s="129">
        <f>ROUND(I379*H379,2)</f>
        <v>0</v>
      </c>
      <c r="K379" s="125" t="s">
        <v>142</v>
      </c>
      <c r="L379" s="33"/>
      <c r="M379" s="130" t="s">
        <v>19</v>
      </c>
      <c r="N379" s="131" t="s">
        <v>42</v>
      </c>
      <c r="P379" s="132">
        <f>O379*H379</f>
        <v>0</v>
      </c>
      <c r="Q379" s="132">
        <v>0</v>
      </c>
      <c r="R379" s="132">
        <f>Q379*H379</f>
        <v>0</v>
      </c>
      <c r="S379" s="132">
        <v>0</v>
      </c>
      <c r="T379" s="133">
        <f>S379*H379</f>
        <v>0</v>
      </c>
      <c r="AR379" s="134" t="s">
        <v>143</v>
      </c>
      <c r="AT379" s="134" t="s">
        <v>138</v>
      </c>
      <c r="AU379" s="134" t="s">
        <v>78</v>
      </c>
      <c r="AY379" s="18" t="s">
        <v>136</v>
      </c>
      <c r="BE379" s="135">
        <f>IF(N379="základní",J379,0)</f>
        <v>0</v>
      </c>
      <c r="BF379" s="135">
        <f>IF(N379="snížená",J379,0)</f>
        <v>0</v>
      </c>
      <c r="BG379" s="135">
        <f>IF(N379="zákl. přenesená",J379,0)</f>
        <v>0</v>
      </c>
      <c r="BH379" s="135">
        <f>IF(N379="sníž. přenesená",J379,0)</f>
        <v>0</v>
      </c>
      <c r="BI379" s="135">
        <f>IF(N379="nulová",J379,0)</f>
        <v>0</v>
      </c>
      <c r="BJ379" s="18" t="s">
        <v>76</v>
      </c>
      <c r="BK379" s="135">
        <f>ROUND(I379*H379,2)</f>
        <v>0</v>
      </c>
      <c r="BL379" s="18" t="s">
        <v>143</v>
      </c>
      <c r="BM379" s="134" t="s">
        <v>577</v>
      </c>
    </row>
    <row r="380" spans="2:65" s="1" customFormat="1">
      <c r="B380" s="33"/>
      <c r="D380" s="136" t="s">
        <v>145</v>
      </c>
      <c r="F380" s="137" t="s">
        <v>578</v>
      </c>
      <c r="I380" s="138"/>
      <c r="L380" s="33"/>
      <c r="M380" s="139"/>
      <c r="T380" s="54"/>
      <c r="AT380" s="18" t="s">
        <v>145</v>
      </c>
      <c r="AU380" s="18" t="s">
        <v>78</v>
      </c>
    </row>
    <row r="381" spans="2:65" s="1" customFormat="1" ht="33" customHeight="1">
      <c r="B381" s="33"/>
      <c r="C381" s="123" t="s">
        <v>300</v>
      </c>
      <c r="D381" s="123" t="s">
        <v>138</v>
      </c>
      <c r="E381" s="124" t="s">
        <v>579</v>
      </c>
      <c r="F381" s="125" t="s">
        <v>580</v>
      </c>
      <c r="G381" s="126" t="s">
        <v>172</v>
      </c>
      <c r="H381" s="127">
        <v>18.239999999999998</v>
      </c>
      <c r="I381" s="128"/>
      <c r="J381" s="129">
        <f>ROUND(I381*H381,2)</f>
        <v>0</v>
      </c>
      <c r="K381" s="125" t="s">
        <v>142</v>
      </c>
      <c r="L381" s="33"/>
      <c r="M381" s="130" t="s">
        <v>19</v>
      </c>
      <c r="N381" s="131" t="s">
        <v>42</v>
      </c>
      <c r="P381" s="132">
        <f>O381*H381</f>
        <v>0</v>
      </c>
      <c r="Q381" s="132">
        <v>0</v>
      </c>
      <c r="R381" s="132">
        <f>Q381*H381</f>
        <v>0</v>
      </c>
      <c r="S381" s="132">
        <v>0</v>
      </c>
      <c r="T381" s="133">
        <f>S381*H381</f>
        <v>0</v>
      </c>
      <c r="AR381" s="134" t="s">
        <v>143</v>
      </c>
      <c r="AT381" s="134" t="s">
        <v>138</v>
      </c>
      <c r="AU381" s="134" t="s">
        <v>78</v>
      </c>
      <c r="AY381" s="18" t="s">
        <v>136</v>
      </c>
      <c r="BE381" s="135">
        <f>IF(N381="základní",J381,0)</f>
        <v>0</v>
      </c>
      <c r="BF381" s="135">
        <f>IF(N381="snížená",J381,0)</f>
        <v>0</v>
      </c>
      <c r="BG381" s="135">
        <f>IF(N381="zákl. přenesená",J381,0)</f>
        <v>0</v>
      </c>
      <c r="BH381" s="135">
        <f>IF(N381="sníž. přenesená",J381,0)</f>
        <v>0</v>
      </c>
      <c r="BI381" s="135">
        <f>IF(N381="nulová",J381,0)</f>
        <v>0</v>
      </c>
      <c r="BJ381" s="18" t="s">
        <v>76</v>
      </c>
      <c r="BK381" s="135">
        <f>ROUND(I381*H381,2)</f>
        <v>0</v>
      </c>
      <c r="BL381" s="18" t="s">
        <v>143</v>
      </c>
      <c r="BM381" s="134" t="s">
        <v>581</v>
      </c>
    </row>
    <row r="382" spans="2:65" s="1" customFormat="1">
      <c r="B382" s="33"/>
      <c r="D382" s="136" t="s">
        <v>145</v>
      </c>
      <c r="F382" s="137" t="s">
        <v>582</v>
      </c>
      <c r="I382" s="138"/>
      <c r="L382" s="33"/>
      <c r="M382" s="139"/>
      <c r="T382" s="54"/>
      <c r="AT382" s="18" t="s">
        <v>145</v>
      </c>
      <c r="AU382" s="18" t="s">
        <v>78</v>
      </c>
    </row>
    <row r="383" spans="2:65" s="1" customFormat="1" ht="44.25" customHeight="1">
      <c r="B383" s="33"/>
      <c r="C383" s="123" t="s">
        <v>583</v>
      </c>
      <c r="D383" s="123" t="s">
        <v>138</v>
      </c>
      <c r="E383" s="124" t="s">
        <v>584</v>
      </c>
      <c r="F383" s="125" t="s">
        <v>585</v>
      </c>
      <c r="G383" s="126" t="s">
        <v>172</v>
      </c>
      <c r="H383" s="127">
        <v>328.928</v>
      </c>
      <c r="I383" s="128"/>
      <c r="J383" s="129">
        <f>ROUND(I383*H383,2)</f>
        <v>0</v>
      </c>
      <c r="K383" s="125" t="s">
        <v>142</v>
      </c>
      <c r="L383" s="33"/>
      <c r="M383" s="130" t="s">
        <v>19</v>
      </c>
      <c r="N383" s="131" t="s">
        <v>42</v>
      </c>
      <c r="P383" s="132">
        <f>O383*H383</f>
        <v>0</v>
      </c>
      <c r="Q383" s="132">
        <v>0</v>
      </c>
      <c r="R383" s="132">
        <f>Q383*H383</f>
        <v>0</v>
      </c>
      <c r="S383" s="132">
        <v>0</v>
      </c>
      <c r="T383" s="133">
        <f>S383*H383</f>
        <v>0</v>
      </c>
      <c r="AR383" s="134" t="s">
        <v>143</v>
      </c>
      <c r="AT383" s="134" t="s">
        <v>138</v>
      </c>
      <c r="AU383" s="134" t="s">
        <v>78</v>
      </c>
      <c r="AY383" s="18" t="s">
        <v>136</v>
      </c>
      <c r="BE383" s="135">
        <f>IF(N383="základní",J383,0)</f>
        <v>0</v>
      </c>
      <c r="BF383" s="135">
        <f>IF(N383="snížená",J383,0)</f>
        <v>0</v>
      </c>
      <c r="BG383" s="135">
        <f>IF(N383="zákl. přenesená",J383,0)</f>
        <v>0</v>
      </c>
      <c r="BH383" s="135">
        <f>IF(N383="sníž. přenesená",J383,0)</f>
        <v>0</v>
      </c>
      <c r="BI383" s="135">
        <f>IF(N383="nulová",J383,0)</f>
        <v>0</v>
      </c>
      <c r="BJ383" s="18" t="s">
        <v>76</v>
      </c>
      <c r="BK383" s="135">
        <f>ROUND(I383*H383,2)</f>
        <v>0</v>
      </c>
      <c r="BL383" s="18" t="s">
        <v>143</v>
      </c>
      <c r="BM383" s="134" t="s">
        <v>586</v>
      </c>
    </row>
    <row r="384" spans="2:65" s="1" customFormat="1">
      <c r="B384" s="33"/>
      <c r="D384" s="136" t="s">
        <v>145</v>
      </c>
      <c r="F384" s="137" t="s">
        <v>587</v>
      </c>
      <c r="I384" s="138"/>
      <c r="L384" s="33"/>
      <c r="M384" s="139"/>
      <c r="T384" s="54"/>
      <c r="AT384" s="18" t="s">
        <v>145</v>
      </c>
      <c r="AU384" s="18" t="s">
        <v>78</v>
      </c>
    </row>
    <row r="385" spans="2:65" s="12" customFormat="1">
      <c r="B385" s="140"/>
      <c r="D385" s="141" t="s">
        <v>147</v>
      </c>
      <c r="E385" s="142" t="s">
        <v>19</v>
      </c>
      <c r="F385" s="143" t="s">
        <v>588</v>
      </c>
      <c r="H385" s="142" t="s">
        <v>19</v>
      </c>
      <c r="I385" s="144"/>
      <c r="L385" s="140"/>
      <c r="M385" s="145"/>
      <c r="T385" s="146"/>
      <c r="AT385" s="142" t="s">
        <v>147</v>
      </c>
      <c r="AU385" s="142" t="s">
        <v>78</v>
      </c>
      <c r="AV385" s="12" t="s">
        <v>76</v>
      </c>
      <c r="AW385" s="12" t="s">
        <v>32</v>
      </c>
      <c r="AX385" s="12" t="s">
        <v>71</v>
      </c>
      <c r="AY385" s="142" t="s">
        <v>136</v>
      </c>
    </row>
    <row r="386" spans="2:65" s="13" customFormat="1">
      <c r="B386" s="147"/>
      <c r="D386" s="141" t="s">
        <v>147</v>
      </c>
      <c r="E386" s="148" t="s">
        <v>19</v>
      </c>
      <c r="F386" s="149" t="s">
        <v>589</v>
      </c>
      <c r="H386" s="150">
        <v>328.928</v>
      </c>
      <c r="I386" s="151"/>
      <c r="L386" s="147"/>
      <c r="M386" s="152"/>
      <c r="T386" s="153"/>
      <c r="AT386" s="148" t="s">
        <v>147</v>
      </c>
      <c r="AU386" s="148" t="s">
        <v>78</v>
      </c>
      <c r="AV386" s="13" t="s">
        <v>78</v>
      </c>
      <c r="AW386" s="13" t="s">
        <v>32</v>
      </c>
      <c r="AX386" s="13" t="s">
        <v>76</v>
      </c>
      <c r="AY386" s="148" t="s">
        <v>136</v>
      </c>
    </row>
    <row r="387" spans="2:65" s="1" customFormat="1" ht="49.05" customHeight="1">
      <c r="B387" s="33"/>
      <c r="C387" s="123" t="s">
        <v>590</v>
      </c>
      <c r="D387" s="123" t="s">
        <v>138</v>
      </c>
      <c r="E387" s="124" t="s">
        <v>591</v>
      </c>
      <c r="F387" s="125" t="s">
        <v>592</v>
      </c>
      <c r="G387" s="126" t="s">
        <v>172</v>
      </c>
      <c r="H387" s="127">
        <v>17.312000000000001</v>
      </c>
      <c r="I387" s="128"/>
      <c r="J387" s="129">
        <f>ROUND(I387*H387,2)</f>
        <v>0</v>
      </c>
      <c r="K387" s="125" t="s">
        <v>142</v>
      </c>
      <c r="L387" s="33"/>
      <c r="M387" s="130" t="s">
        <v>19</v>
      </c>
      <c r="N387" s="131" t="s">
        <v>42</v>
      </c>
      <c r="P387" s="132">
        <f>O387*H387</f>
        <v>0</v>
      </c>
      <c r="Q387" s="132">
        <v>0</v>
      </c>
      <c r="R387" s="132">
        <f>Q387*H387</f>
        <v>0</v>
      </c>
      <c r="S387" s="132">
        <v>0</v>
      </c>
      <c r="T387" s="133">
        <f>S387*H387</f>
        <v>0</v>
      </c>
      <c r="AR387" s="134" t="s">
        <v>143</v>
      </c>
      <c r="AT387" s="134" t="s">
        <v>138</v>
      </c>
      <c r="AU387" s="134" t="s">
        <v>78</v>
      </c>
      <c r="AY387" s="18" t="s">
        <v>136</v>
      </c>
      <c r="BE387" s="135">
        <f>IF(N387="základní",J387,0)</f>
        <v>0</v>
      </c>
      <c r="BF387" s="135">
        <f>IF(N387="snížená",J387,0)</f>
        <v>0</v>
      </c>
      <c r="BG387" s="135">
        <f>IF(N387="zákl. přenesená",J387,0)</f>
        <v>0</v>
      </c>
      <c r="BH387" s="135">
        <f>IF(N387="sníž. přenesená",J387,0)</f>
        <v>0</v>
      </c>
      <c r="BI387" s="135">
        <f>IF(N387="nulová",J387,0)</f>
        <v>0</v>
      </c>
      <c r="BJ387" s="18" t="s">
        <v>76</v>
      </c>
      <c r="BK387" s="135">
        <f>ROUND(I387*H387,2)</f>
        <v>0</v>
      </c>
      <c r="BL387" s="18" t="s">
        <v>143</v>
      </c>
      <c r="BM387" s="134" t="s">
        <v>593</v>
      </c>
    </row>
    <row r="388" spans="2:65" s="1" customFormat="1">
      <c r="B388" s="33"/>
      <c r="D388" s="136" t="s">
        <v>145</v>
      </c>
      <c r="F388" s="137" t="s">
        <v>594</v>
      </c>
      <c r="I388" s="138"/>
      <c r="L388" s="33"/>
      <c r="M388" s="139"/>
      <c r="T388" s="54"/>
      <c r="AT388" s="18" t="s">
        <v>145</v>
      </c>
      <c r="AU388" s="18" t="s">
        <v>78</v>
      </c>
    </row>
    <row r="389" spans="2:65" s="11" customFormat="1" ht="22.8" customHeight="1">
      <c r="B389" s="111"/>
      <c r="D389" s="112" t="s">
        <v>70</v>
      </c>
      <c r="E389" s="121" t="s">
        <v>595</v>
      </c>
      <c r="F389" s="121" t="s">
        <v>596</v>
      </c>
      <c r="I389" s="114"/>
      <c r="J389" s="122">
        <f>BK389</f>
        <v>0</v>
      </c>
      <c r="L389" s="111"/>
      <c r="M389" s="116"/>
      <c r="P389" s="117">
        <f>SUM(P390:P391)</f>
        <v>0</v>
      </c>
      <c r="R389" s="117">
        <f>SUM(R390:R391)</f>
        <v>0</v>
      </c>
      <c r="T389" s="118">
        <f>SUM(T390:T391)</f>
        <v>0</v>
      </c>
      <c r="AR389" s="112" t="s">
        <v>76</v>
      </c>
      <c r="AT389" s="119" t="s">
        <v>70</v>
      </c>
      <c r="AU389" s="119" t="s">
        <v>76</v>
      </c>
      <c r="AY389" s="112" t="s">
        <v>136</v>
      </c>
      <c r="BK389" s="120">
        <f>SUM(BK390:BK391)</f>
        <v>0</v>
      </c>
    </row>
    <row r="390" spans="2:65" s="1" customFormat="1" ht="66.75" customHeight="1">
      <c r="B390" s="33"/>
      <c r="C390" s="123" t="s">
        <v>597</v>
      </c>
      <c r="D390" s="123" t="s">
        <v>138</v>
      </c>
      <c r="E390" s="124" t="s">
        <v>598</v>
      </c>
      <c r="F390" s="125" t="s">
        <v>599</v>
      </c>
      <c r="G390" s="126" t="s">
        <v>172</v>
      </c>
      <c r="H390" s="127">
        <v>18.731000000000002</v>
      </c>
      <c r="I390" s="128"/>
      <c r="J390" s="129">
        <f>ROUND(I390*H390,2)</f>
        <v>0</v>
      </c>
      <c r="K390" s="125" t="s">
        <v>142</v>
      </c>
      <c r="L390" s="33"/>
      <c r="M390" s="130" t="s">
        <v>19</v>
      </c>
      <c r="N390" s="131" t="s">
        <v>42</v>
      </c>
      <c r="P390" s="132">
        <f>O390*H390</f>
        <v>0</v>
      </c>
      <c r="Q390" s="132">
        <v>0</v>
      </c>
      <c r="R390" s="132">
        <f>Q390*H390</f>
        <v>0</v>
      </c>
      <c r="S390" s="132">
        <v>0</v>
      </c>
      <c r="T390" s="133">
        <f>S390*H390</f>
        <v>0</v>
      </c>
      <c r="AR390" s="134" t="s">
        <v>143</v>
      </c>
      <c r="AT390" s="134" t="s">
        <v>138</v>
      </c>
      <c r="AU390" s="134" t="s">
        <v>78</v>
      </c>
      <c r="AY390" s="18" t="s">
        <v>136</v>
      </c>
      <c r="BE390" s="135">
        <f>IF(N390="základní",J390,0)</f>
        <v>0</v>
      </c>
      <c r="BF390" s="135">
        <f>IF(N390="snížená",J390,0)</f>
        <v>0</v>
      </c>
      <c r="BG390" s="135">
        <f>IF(N390="zákl. přenesená",J390,0)</f>
        <v>0</v>
      </c>
      <c r="BH390" s="135">
        <f>IF(N390="sníž. přenesená",J390,0)</f>
        <v>0</v>
      </c>
      <c r="BI390" s="135">
        <f>IF(N390="nulová",J390,0)</f>
        <v>0</v>
      </c>
      <c r="BJ390" s="18" t="s">
        <v>76</v>
      </c>
      <c r="BK390" s="135">
        <f>ROUND(I390*H390,2)</f>
        <v>0</v>
      </c>
      <c r="BL390" s="18" t="s">
        <v>143</v>
      </c>
      <c r="BM390" s="134" t="s">
        <v>600</v>
      </c>
    </row>
    <row r="391" spans="2:65" s="1" customFormat="1">
      <c r="B391" s="33"/>
      <c r="D391" s="136" t="s">
        <v>145</v>
      </c>
      <c r="F391" s="137" t="s">
        <v>601</v>
      </c>
      <c r="I391" s="138"/>
      <c r="L391" s="33"/>
      <c r="M391" s="139"/>
      <c r="T391" s="54"/>
      <c r="AT391" s="18" t="s">
        <v>145</v>
      </c>
      <c r="AU391" s="18" t="s">
        <v>78</v>
      </c>
    </row>
    <row r="392" spans="2:65" s="11" customFormat="1" ht="25.95" customHeight="1">
      <c r="B392" s="111"/>
      <c r="D392" s="112" t="s">
        <v>70</v>
      </c>
      <c r="E392" s="113" t="s">
        <v>602</v>
      </c>
      <c r="F392" s="113" t="s">
        <v>603</v>
      </c>
      <c r="I392" s="114"/>
      <c r="J392" s="115">
        <f>BK392</f>
        <v>0</v>
      </c>
      <c r="L392" s="111"/>
      <c r="M392" s="116"/>
      <c r="P392" s="117">
        <f>P393+P414+P429+P446+P474+P487+P489+P507+P541+P636+P701+P722+P759+P798+P823+P880</f>
        <v>0</v>
      </c>
      <c r="R392" s="117">
        <f>R393+R414+R429+R446+R474+R487+R489+R507+R541+R636+R701+R722+R759+R798+R823+R880</f>
        <v>8.6897886900000003</v>
      </c>
      <c r="T392" s="118">
        <f>T393+T414+T429+T446+T474+T487+T489+T507+T541+T636+T701+T722+T759+T798+T823+T880</f>
        <v>1.0195710099999999</v>
      </c>
      <c r="AR392" s="112" t="s">
        <v>78</v>
      </c>
      <c r="AT392" s="119" t="s">
        <v>70</v>
      </c>
      <c r="AU392" s="119" t="s">
        <v>71</v>
      </c>
      <c r="AY392" s="112" t="s">
        <v>136</v>
      </c>
      <c r="BK392" s="120">
        <f>BK393+BK414+BK429+BK446+BK474+BK487+BK489+BK507+BK541+BK636+BK701+BK722+BK759+BK798+BK823+BK880</f>
        <v>0</v>
      </c>
    </row>
    <row r="393" spans="2:65" s="11" customFormat="1" ht="22.8" customHeight="1">
      <c r="B393" s="111"/>
      <c r="D393" s="112" t="s">
        <v>70</v>
      </c>
      <c r="E393" s="121" t="s">
        <v>604</v>
      </c>
      <c r="F393" s="121" t="s">
        <v>605</v>
      </c>
      <c r="I393" s="114"/>
      <c r="J393" s="122">
        <f>BK393</f>
        <v>0</v>
      </c>
      <c r="L393" s="111"/>
      <c r="M393" s="116"/>
      <c r="P393" s="117">
        <f>SUM(P394:P413)</f>
        <v>0</v>
      </c>
      <c r="R393" s="117">
        <f>SUM(R394:R413)</f>
        <v>0.17433659999999998</v>
      </c>
      <c r="T393" s="118">
        <f>SUM(T394:T413)</f>
        <v>0</v>
      </c>
      <c r="AR393" s="112" t="s">
        <v>78</v>
      </c>
      <c r="AT393" s="119" t="s">
        <v>70</v>
      </c>
      <c r="AU393" s="119" t="s">
        <v>76</v>
      </c>
      <c r="AY393" s="112" t="s">
        <v>136</v>
      </c>
      <c r="BK393" s="120">
        <f>SUM(BK394:BK413)</f>
        <v>0</v>
      </c>
    </row>
    <row r="394" spans="2:65" s="1" customFormat="1" ht="37.799999999999997" customHeight="1">
      <c r="B394" s="33"/>
      <c r="C394" s="123" t="s">
        <v>606</v>
      </c>
      <c r="D394" s="123" t="s">
        <v>138</v>
      </c>
      <c r="E394" s="124" t="s">
        <v>607</v>
      </c>
      <c r="F394" s="125" t="s">
        <v>608</v>
      </c>
      <c r="G394" s="126" t="s">
        <v>180</v>
      </c>
      <c r="H394" s="127">
        <v>23</v>
      </c>
      <c r="I394" s="128"/>
      <c r="J394" s="129">
        <f>ROUND(I394*H394,2)</f>
        <v>0</v>
      </c>
      <c r="K394" s="125" t="s">
        <v>142</v>
      </c>
      <c r="L394" s="33"/>
      <c r="M394" s="130" t="s">
        <v>19</v>
      </c>
      <c r="N394" s="131" t="s">
        <v>42</v>
      </c>
      <c r="P394" s="132">
        <f>O394*H394</f>
        <v>0</v>
      </c>
      <c r="Q394" s="132">
        <v>0</v>
      </c>
      <c r="R394" s="132">
        <f>Q394*H394</f>
        <v>0</v>
      </c>
      <c r="S394" s="132">
        <v>0</v>
      </c>
      <c r="T394" s="133">
        <f>S394*H394</f>
        <v>0</v>
      </c>
      <c r="AR394" s="134" t="s">
        <v>259</v>
      </c>
      <c r="AT394" s="134" t="s">
        <v>138</v>
      </c>
      <c r="AU394" s="134" t="s">
        <v>78</v>
      </c>
      <c r="AY394" s="18" t="s">
        <v>136</v>
      </c>
      <c r="BE394" s="135">
        <f>IF(N394="základní",J394,0)</f>
        <v>0</v>
      </c>
      <c r="BF394" s="135">
        <f>IF(N394="snížená",J394,0)</f>
        <v>0</v>
      </c>
      <c r="BG394" s="135">
        <f>IF(N394="zákl. přenesená",J394,0)</f>
        <v>0</v>
      </c>
      <c r="BH394" s="135">
        <f>IF(N394="sníž. přenesená",J394,0)</f>
        <v>0</v>
      </c>
      <c r="BI394" s="135">
        <f>IF(N394="nulová",J394,0)</f>
        <v>0</v>
      </c>
      <c r="BJ394" s="18" t="s">
        <v>76</v>
      </c>
      <c r="BK394" s="135">
        <f>ROUND(I394*H394,2)</f>
        <v>0</v>
      </c>
      <c r="BL394" s="18" t="s">
        <v>259</v>
      </c>
      <c r="BM394" s="134" t="s">
        <v>609</v>
      </c>
    </row>
    <row r="395" spans="2:65" s="1" customFormat="1">
      <c r="B395" s="33"/>
      <c r="D395" s="136" t="s">
        <v>145</v>
      </c>
      <c r="F395" s="137" t="s">
        <v>610</v>
      </c>
      <c r="I395" s="138"/>
      <c r="L395" s="33"/>
      <c r="M395" s="139"/>
      <c r="T395" s="54"/>
      <c r="AT395" s="18" t="s">
        <v>145</v>
      </c>
      <c r="AU395" s="18" t="s">
        <v>78</v>
      </c>
    </row>
    <row r="396" spans="2:65" s="12" customFormat="1" ht="20.399999999999999">
      <c r="B396" s="140"/>
      <c r="D396" s="141" t="s">
        <v>147</v>
      </c>
      <c r="E396" s="142" t="s">
        <v>19</v>
      </c>
      <c r="F396" s="143" t="s">
        <v>611</v>
      </c>
      <c r="H396" s="142" t="s">
        <v>19</v>
      </c>
      <c r="I396" s="144"/>
      <c r="L396" s="140"/>
      <c r="M396" s="145"/>
      <c r="T396" s="146"/>
      <c r="AT396" s="142" t="s">
        <v>147</v>
      </c>
      <c r="AU396" s="142" t="s">
        <v>78</v>
      </c>
      <c r="AV396" s="12" t="s">
        <v>76</v>
      </c>
      <c r="AW396" s="12" t="s">
        <v>32</v>
      </c>
      <c r="AX396" s="12" t="s">
        <v>71</v>
      </c>
      <c r="AY396" s="142" t="s">
        <v>136</v>
      </c>
    </row>
    <row r="397" spans="2:65" s="13" customFormat="1">
      <c r="B397" s="147"/>
      <c r="D397" s="141" t="s">
        <v>147</v>
      </c>
      <c r="E397" s="148" t="s">
        <v>19</v>
      </c>
      <c r="F397" s="149" t="s">
        <v>308</v>
      </c>
      <c r="H397" s="150">
        <v>23</v>
      </c>
      <c r="I397" s="151"/>
      <c r="L397" s="147"/>
      <c r="M397" s="152"/>
      <c r="T397" s="153"/>
      <c r="AT397" s="148" t="s">
        <v>147</v>
      </c>
      <c r="AU397" s="148" t="s">
        <v>78</v>
      </c>
      <c r="AV397" s="13" t="s">
        <v>78</v>
      </c>
      <c r="AW397" s="13" t="s">
        <v>32</v>
      </c>
      <c r="AX397" s="13" t="s">
        <v>76</v>
      </c>
      <c r="AY397" s="148" t="s">
        <v>136</v>
      </c>
    </row>
    <row r="398" spans="2:65" s="1" customFormat="1" ht="16.5" customHeight="1">
      <c r="B398" s="33"/>
      <c r="C398" s="161" t="s">
        <v>612</v>
      </c>
      <c r="D398" s="161" t="s">
        <v>309</v>
      </c>
      <c r="E398" s="162" t="s">
        <v>613</v>
      </c>
      <c r="F398" s="163" t="s">
        <v>614</v>
      </c>
      <c r="G398" s="164" t="s">
        <v>172</v>
      </c>
      <c r="H398" s="165">
        <v>7.0000000000000001E-3</v>
      </c>
      <c r="I398" s="166"/>
      <c r="J398" s="167">
        <f>ROUND(I398*H398,2)</f>
        <v>0</v>
      </c>
      <c r="K398" s="163" t="s">
        <v>142</v>
      </c>
      <c r="L398" s="168"/>
      <c r="M398" s="169" t="s">
        <v>19</v>
      </c>
      <c r="N398" s="170" t="s">
        <v>42</v>
      </c>
      <c r="P398" s="132">
        <f>O398*H398</f>
        <v>0</v>
      </c>
      <c r="Q398" s="132">
        <v>1</v>
      </c>
      <c r="R398" s="132">
        <f>Q398*H398</f>
        <v>7.0000000000000001E-3</v>
      </c>
      <c r="S398" s="132">
        <v>0</v>
      </c>
      <c r="T398" s="133">
        <f>S398*H398</f>
        <v>0</v>
      </c>
      <c r="AR398" s="134" t="s">
        <v>370</v>
      </c>
      <c r="AT398" s="134" t="s">
        <v>309</v>
      </c>
      <c r="AU398" s="134" t="s">
        <v>78</v>
      </c>
      <c r="AY398" s="18" t="s">
        <v>136</v>
      </c>
      <c r="BE398" s="135">
        <f>IF(N398="základní",J398,0)</f>
        <v>0</v>
      </c>
      <c r="BF398" s="135">
        <f>IF(N398="snížená",J398,0)</f>
        <v>0</v>
      </c>
      <c r="BG398" s="135">
        <f>IF(N398="zákl. přenesená",J398,0)</f>
        <v>0</v>
      </c>
      <c r="BH398" s="135">
        <f>IF(N398="sníž. přenesená",J398,0)</f>
        <v>0</v>
      </c>
      <c r="BI398" s="135">
        <f>IF(N398="nulová",J398,0)</f>
        <v>0</v>
      </c>
      <c r="BJ398" s="18" t="s">
        <v>76</v>
      </c>
      <c r="BK398" s="135">
        <f>ROUND(I398*H398,2)</f>
        <v>0</v>
      </c>
      <c r="BL398" s="18" t="s">
        <v>259</v>
      </c>
      <c r="BM398" s="134" t="s">
        <v>615</v>
      </c>
    </row>
    <row r="399" spans="2:65" s="13" customFormat="1">
      <c r="B399" s="147"/>
      <c r="D399" s="141" t="s">
        <v>147</v>
      </c>
      <c r="F399" s="149" t="s">
        <v>616</v>
      </c>
      <c r="H399" s="150">
        <v>7.0000000000000001E-3</v>
      </c>
      <c r="I399" s="151"/>
      <c r="L399" s="147"/>
      <c r="M399" s="152"/>
      <c r="T399" s="153"/>
      <c r="AT399" s="148" t="s">
        <v>147</v>
      </c>
      <c r="AU399" s="148" t="s">
        <v>78</v>
      </c>
      <c r="AV399" s="13" t="s">
        <v>78</v>
      </c>
      <c r="AW399" s="13" t="s">
        <v>4</v>
      </c>
      <c r="AX399" s="13" t="s">
        <v>76</v>
      </c>
      <c r="AY399" s="148" t="s">
        <v>136</v>
      </c>
    </row>
    <row r="400" spans="2:65" s="1" customFormat="1" ht="24.15" customHeight="1">
      <c r="B400" s="33"/>
      <c r="C400" s="123" t="s">
        <v>617</v>
      </c>
      <c r="D400" s="123" t="s">
        <v>138</v>
      </c>
      <c r="E400" s="124" t="s">
        <v>618</v>
      </c>
      <c r="F400" s="125" t="s">
        <v>619</v>
      </c>
      <c r="G400" s="126" t="s">
        <v>180</v>
      </c>
      <c r="H400" s="127">
        <v>23</v>
      </c>
      <c r="I400" s="128"/>
      <c r="J400" s="129">
        <f>ROUND(I400*H400,2)</f>
        <v>0</v>
      </c>
      <c r="K400" s="125" t="s">
        <v>142</v>
      </c>
      <c r="L400" s="33"/>
      <c r="M400" s="130" t="s">
        <v>19</v>
      </c>
      <c r="N400" s="131" t="s">
        <v>42</v>
      </c>
      <c r="P400" s="132">
        <f>O400*H400</f>
        <v>0</v>
      </c>
      <c r="Q400" s="132">
        <v>4.0000000000000002E-4</v>
      </c>
      <c r="R400" s="132">
        <f>Q400*H400</f>
        <v>9.1999999999999998E-3</v>
      </c>
      <c r="S400" s="132">
        <v>0</v>
      </c>
      <c r="T400" s="133">
        <f>S400*H400</f>
        <v>0</v>
      </c>
      <c r="AR400" s="134" t="s">
        <v>259</v>
      </c>
      <c r="AT400" s="134" t="s">
        <v>138</v>
      </c>
      <c r="AU400" s="134" t="s">
        <v>78</v>
      </c>
      <c r="AY400" s="18" t="s">
        <v>136</v>
      </c>
      <c r="BE400" s="135">
        <f>IF(N400="základní",J400,0)</f>
        <v>0</v>
      </c>
      <c r="BF400" s="135">
        <f>IF(N400="snížená",J400,0)</f>
        <v>0</v>
      </c>
      <c r="BG400" s="135">
        <f>IF(N400="zákl. přenesená",J400,0)</f>
        <v>0</v>
      </c>
      <c r="BH400" s="135">
        <f>IF(N400="sníž. přenesená",J400,0)</f>
        <v>0</v>
      </c>
      <c r="BI400" s="135">
        <f>IF(N400="nulová",J400,0)</f>
        <v>0</v>
      </c>
      <c r="BJ400" s="18" t="s">
        <v>76</v>
      </c>
      <c r="BK400" s="135">
        <f>ROUND(I400*H400,2)</f>
        <v>0</v>
      </c>
      <c r="BL400" s="18" t="s">
        <v>259</v>
      </c>
      <c r="BM400" s="134" t="s">
        <v>620</v>
      </c>
    </row>
    <row r="401" spans="2:65" s="1" customFormat="1">
      <c r="B401" s="33"/>
      <c r="D401" s="136" t="s">
        <v>145</v>
      </c>
      <c r="F401" s="137" t="s">
        <v>621</v>
      </c>
      <c r="I401" s="138"/>
      <c r="L401" s="33"/>
      <c r="M401" s="139"/>
      <c r="T401" s="54"/>
      <c r="AT401" s="18" t="s">
        <v>145</v>
      </c>
      <c r="AU401" s="18" t="s">
        <v>78</v>
      </c>
    </row>
    <row r="402" spans="2:65" s="12" customFormat="1" ht="20.399999999999999">
      <c r="B402" s="140"/>
      <c r="D402" s="141" t="s">
        <v>147</v>
      </c>
      <c r="E402" s="142" t="s">
        <v>19</v>
      </c>
      <c r="F402" s="143" t="s">
        <v>611</v>
      </c>
      <c r="H402" s="142" t="s">
        <v>19</v>
      </c>
      <c r="I402" s="144"/>
      <c r="L402" s="140"/>
      <c r="M402" s="145"/>
      <c r="T402" s="146"/>
      <c r="AT402" s="142" t="s">
        <v>147</v>
      </c>
      <c r="AU402" s="142" t="s">
        <v>78</v>
      </c>
      <c r="AV402" s="12" t="s">
        <v>76</v>
      </c>
      <c r="AW402" s="12" t="s">
        <v>32</v>
      </c>
      <c r="AX402" s="12" t="s">
        <v>71</v>
      </c>
      <c r="AY402" s="142" t="s">
        <v>136</v>
      </c>
    </row>
    <row r="403" spans="2:65" s="13" customFormat="1">
      <c r="B403" s="147"/>
      <c r="D403" s="141" t="s">
        <v>147</v>
      </c>
      <c r="E403" s="148" t="s">
        <v>19</v>
      </c>
      <c r="F403" s="149" t="s">
        <v>308</v>
      </c>
      <c r="H403" s="150">
        <v>23</v>
      </c>
      <c r="I403" s="151"/>
      <c r="L403" s="147"/>
      <c r="M403" s="152"/>
      <c r="T403" s="153"/>
      <c r="AT403" s="148" t="s">
        <v>147</v>
      </c>
      <c r="AU403" s="148" t="s">
        <v>78</v>
      </c>
      <c r="AV403" s="13" t="s">
        <v>78</v>
      </c>
      <c r="AW403" s="13" t="s">
        <v>32</v>
      </c>
      <c r="AX403" s="13" t="s">
        <v>76</v>
      </c>
      <c r="AY403" s="148" t="s">
        <v>136</v>
      </c>
    </row>
    <row r="404" spans="2:65" s="1" customFormat="1" ht="49.05" customHeight="1">
      <c r="B404" s="33"/>
      <c r="C404" s="161" t="s">
        <v>622</v>
      </c>
      <c r="D404" s="161" t="s">
        <v>309</v>
      </c>
      <c r="E404" s="162" t="s">
        <v>623</v>
      </c>
      <c r="F404" s="163" t="s">
        <v>624</v>
      </c>
      <c r="G404" s="164" t="s">
        <v>180</v>
      </c>
      <c r="H404" s="165">
        <v>26.806999999999999</v>
      </c>
      <c r="I404" s="166"/>
      <c r="J404" s="167">
        <f>ROUND(I404*H404,2)</f>
        <v>0</v>
      </c>
      <c r="K404" s="163" t="s">
        <v>142</v>
      </c>
      <c r="L404" s="168"/>
      <c r="M404" s="169" t="s">
        <v>19</v>
      </c>
      <c r="N404" s="170" t="s">
        <v>42</v>
      </c>
      <c r="P404" s="132">
        <f>O404*H404</f>
        <v>0</v>
      </c>
      <c r="Q404" s="132">
        <v>5.4000000000000003E-3</v>
      </c>
      <c r="R404" s="132">
        <f>Q404*H404</f>
        <v>0.14475779999999999</v>
      </c>
      <c r="S404" s="132">
        <v>0</v>
      </c>
      <c r="T404" s="133">
        <f>S404*H404</f>
        <v>0</v>
      </c>
      <c r="AR404" s="134" t="s">
        <v>370</v>
      </c>
      <c r="AT404" s="134" t="s">
        <v>309</v>
      </c>
      <c r="AU404" s="134" t="s">
        <v>78</v>
      </c>
      <c r="AY404" s="18" t="s">
        <v>136</v>
      </c>
      <c r="BE404" s="135">
        <f>IF(N404="základní",J404,0)</f>
        <v>0</v>
      </c>
      <c r="BF404" s="135">
        <f>IF(N404="snížená",J404,0)</f>
        <v>0</v>
      </c>
      <c r="BG404" s="135">
        <f>IF(N404="zákl. přenesená",J404,0)</f>
        <v>0</v>
      </c>
      <c r="BH404" s="135">
        <f>IF(N404="sníž. přenesená",J404,0)</f>
        <v>0</v>
      </c>
      <c r="BI404" s="135">
        <f>IF(N404="nulová",J404,0)</f>
        <v>0</v>
      </c>
      <c r="BJ404" s="18" t="s">
        <v>76</v>
      </c>
      <c r="BK404" s="135">
        <f>ROUND(I404*H404,2)</f>
        <v>0</v>
      </c>
      <c r="BL404" s="18" t="s">
        <v>259</v>
      </c>
      <c r="BM404" s="134" t="s">
        <v>625</v>
      </c>
    </row>
    <row r="405" spans="2:65" s="13" customFormat="1">
      <c r="B405" s="147"/>
      <c r="D405" s="141" t="s">
        <v>147</v>
      </c>
      <c r="F405" s="149" t="s">
        <v>626</v>
      </c>
      <c r="H405" s="150">
        <v>26.806999999999999</v>
      </c>
      <c r="I405" s="151"/>
      <c r="L405" s="147"/>
      <c r="M405" s="152"/>
      <c r="T405" s="153"/>
      <c r="AT405" s="148" t="s">
        <v>147</v>
      </c>
      <c r="AU405" s="148" t="s">
        <v>78</v>
      </c>
      <c r="AV405" s="13" t="s">
        <v>78</v>
      </c>
      <c r="AW405" s="13" t="s">
        <v>4</v>
      </c>
      <c r="AX405" s="13" t="s">
        <v>76</v>
      </c>
      <c r="AY405" s="148" t="s">
        <v>136</v>
      </c>
    </row>
    <row r="406" spans="2:65" s="1" customFormat="1" ht="33" customHeight="1">
      <c r="B406" s="33"/>
      <c r="C406" s="123" t="s">
        <v>627</v>
      </c>
      <c r="D406" s="123" t="s">
        <v>138</v>
      </c>
      <c r="E406" s="124" t="s">
        <v>628</v>
      </c>
      <c r="F406" s="125" t="s">
        <v>629</v>
      </c>
      <c r="G406" s="126" t="s">
        <v>294</v>
      </c>
      <c r="H406" s="127">
        <v>2.355</v>
      </c>
      <c r="I406" s="128"/>
      <c r="J406" s="129">
        <f>ROUND(I406*H406,2)</f>
        <v>0</v>
      </c>
      <c r="K406" s="125" t="s">
        <v>142</v>
      </c>
      <c r="L406" s="33"/>
      <c r="M406" s="130" t="s">
        <v>19</v>
      </c>
      <c r="N406" s="131" t="s">
        <v>42</v>
      </c>
      <c r="P406" s="132">
        <f>O406*H406</f>
        <v>0</v>
      </c>
      <c r="Q406" s="132">
        <v>4.0000000000000002E-4</v>
      </c>
      <c r="R406" s="132">
        <f>Q406*H406</f>
        <v>9.4200000000000002E-4</v>
      </c>
      <c r="S406" s="132">
        <v>0</v>
      </c>
      <c r="T406" s="133">
        <f>S406*H406</f>
        <v>0</v>
      </c>
      <c r="AR406" s="134" t="s">
        <v>259</v>
      </c>
      <c r="AT406" s="134" t="s">
        <v>138</v>
      </c>
      <c r="AU406" s="134" t="s">
        <v>78</v>
      </c>
      <c r="AY406" s="18" t="s">
        <v>136</v>
      </c>
      <c r="BE406" s="135">
        <f>IF(N406="základní",J406,0)</f>
        <v>0</v>
      </c>
      <c r="BF406" s="135">
        <f>IF(N406="snížená",J406,0)</f>
        <v>0</v>
      </c>
      <c r="BG406" s="135">
        <f>IF(N406="zákl. přenesená",J406,0)</f>
        <v>0</v>
      </c>
      <c r="BH406" s="135">
        <f>IF(N406="sníž. přenesená",J406,0)</f>
        <v>0</v>
      </c>
      <c r="BI406" s="135">
        <f>IF(N406="nulová",J406,0)</f>
        <v>0</v>
      </c>
      <c r="BJ406" s="18" t="s">
        <v>76</v>
      </c>
      <c r="BK406" s="135">
        <f>ROUND(I406*H406,2)</f>
        <v>0</v>
      </c>
      <c r="BL406" s="18" t="s">
        <v>259</v>
      </c>
      <c r="BM406" s="134" t="s">
        <v>630</v>
      </c>
    </row>
    <row r="407" spans="2:65" s="1" customFormat="1">
      <c r="B407" s="33"/>
      <c r="D407" s="136" t="s">
        <v>145</v>
      </c>
      <c r="F407" s="137" t="s">
        <v>631</v>
      </c>
      <c r="I407" s="138"/>
      <c r="L407" s="33"/>
      <c r="M407" s="139"/>
      <c r="T407" s="54"/>
      <c r="AT407" s="18" t="s">
        <v>145</v>
      </c>
      <c r="AU407" s="18" t="s">
        <v>78</v>
      </c>
    </row>
    <row r="408" spans="2:65" s="12" customFormat="1">
      <c r="B408" s="140"/>
      <c r="D408" s="141" t="s">
        <v>147</v>
      </c>
      <c r="E408" s="142" t="s">
        <v>19</v>
      </c>
      <c r="F408" s="143" t="s">
        <v>632</v>
      </c>
      <c r="H408" s="142" t="s">
        <v>19</v>
      </c>
      <c r="I408" s="144"/>
      <c r="L408" s="140"/>
      <c r="M408" s="145"/>
      <c r="T408" s="146"/>
      <c r="AT408" s="142" t="s">
        <v>147</v>
      </c>
      <c r="AU408" s="142" t="s">
        <v>78</v>
      </c>
      <c r="AV408" s="12" t="s">
        <v>76</v>
      </c>
      <c r="AW408" s="12" t="s">
        <v>32</v>
      </c>
      <c r="AX408" s="12" t="s">
        <v>71</v>
      </c>
      <c r="AY408" s="142" t="s">
        <v>136</v>
      </c>
    </row>
    <row r="409" spans="2:65" s="13" customFormat="1">
      <c r="B409" s="147"/>
      <c r="D409" s="141" t="s">
        <v>147</v>
      </c>
      <c r="E409" s="148" t="s">
        <v>19</v>
      </c>
      <c r="F409" s="149" t="s">
        <v>633</v>
      </c>
      <c r="H409" s="150">
        <v>2.355</v>
      </c>
      <c r="I409" s="151"/>
      <c r="L409" s="147"/>
      <c r="M409" s="152"/>
      <c r="T409" s="153"/>
      <c r="AT409" s="148" t="s">
        <v>147</v>
      </c>
      <c r="AU409" s="148" t="s">
        <v>78</v>
      </c>
      <c r="AV409" s="13" t="s">
        <v>78</v>
      </c>
      <c r="AW409" s="13" t="s">
        <v>32</v>
      </c>
      <c r="AX409" s="13" t="s">
        <v>76</v>
      </c>
      <c r="AY409" s="148" t="s">
        <v>136</v>
      </c>
    </row>
    <row r="410" spans="2:65" s="1" customFormat="1" ht="44.25" customHeight="1">
      <c r="B410" s="33"/>
      <c r="C410" s="161" t="s">
        <v>634</v>
      </c>
      <c r="D410" s="161" t="s">
        <v>309</v>
      </c>
      <c r="E410" s="162" t="s">
        <v>635</v>
      </c>
      <c r="F410" s="163" t="s">
        <v>636</v>
      </c>
      <c r="G410" s="164" t="s">
        <v>180</v>
      </c>
      <c r="H410" s="165">
        <v>2.5910000000000002</v>
      </c>
      <c r="I410" s="166"/>
      <c r="J410" s="167">
        <f>ROUND(I410*H410,2)</f>
        <v>0</v>
      </c>
      <c r="K410" s="163" t="s">
        <v>142</v>
      </c>
      <c r="L410" s="168"/>
      <c r="M410" s="169" t="s">
        <v>19</v>
      </c>
      <c r="N410" s="170" t="s">
        <v>42</v>
      </c>
      <c r="P410" s="132">
        <f>O410*H410</f>
        <v>0</v>
      </c>
      <c r="Q410" s="132">
        <v>4.7999999999999996E-3</v>
      </c>
      <c r="R410" s="132">
        <f>Q410*H410</f>
        <v>1.24368E-2</v>
      </c>
      <c r="S410" s="132">
        <v>0</v>
      </c>
      <c r="T410" s="133">
        <f>S410*H410</f>
        <v>0</v>
      </c>
      <c r="AR410" s="134" t="s">
        <v>370</v>
      </c>
      <c r="AT410" s="134" t="s">
        <v>309</v>
      </c>
      <c r="AU410" s="134" t="s">
        <v>78</v>
      </c>
      <c r="AY410" s="18" t="s">
        <v>136</v>
      </c>
      <c r="BE410" s="135">
        <f>IF(N410="základní",J410,0)</f>
        <v>0</v>
      </c>
      <c r="BF410" s="135">
        <f>IF(N410="snížená",J410,0)</f>
        <v>0</v>
      </c>
      <c r="BG410" s="135">
        <f>IF(N410="zákl. přenesená",J410,0)</f>
        <v>0</v>
      </c>
      <c r="BH410" s="135">
        <f>IF(N410="sníž. přenesená",J410,0)</f>
        <v>0</v>
      </c>
      <c r="BI410" s="135">
        <f>IF(N410="nulová",J410,0)</f>
        <v>0</v>
      </c>
      <c r="BJ410" s="18" t="s">
        <v>76</v>
      </c>
      <c r="BK410" s="135">
        <f>ROUND(I410*H410,2)</f>
        <v>0</v>
      </c>
      <c r="BL410" s="18" t="s">
        <v>259</v>
      </c>
      <c r="BM410" s="134" t="s">
        <v>637</v>
      </c>
    </row>
    <row r="411" spans="2:65" s="13" customFormat="1">
      <c r="B411" s="147"/>
      <c r="D411" s="141" t="s">
        <v>147</v>
      </c>
      <c r="F411" s="149" t="s">
        <v>638</v>
      </c>
      <c r="H411" s="150">
        <v>2.5910000000000002</v>
      </c>
      <c r="I411" s="151"/>
      <c r="L411" s="147"/>
      <c r="M411" s="152"/>
      <c r="T411" s="153"/>
      <c r="AT411" s="148" t="s">
        <v>147</v>
      </c>
      <c r="AU411" s="148" t="s">
        <v>78</v>
      </c>
      <c r="AV411" s="13" t="s">
        <v>78</v>
      </c>
      <c r="AW411" s="13" t="s">
        <v>4</v>
      </c>
      <c r="AX411" s="13" t="s">
        <v>76</v>
      </c>
      <c r="AY411" s="148" t="s">
        <v>136</v>
      </c>
    </row>
    <row r="412" spans="2:65" s="1" customFormat="1" ht="55.5" customHeight="1">
      <c r="B412" s="33"/>
      <c r="C412" s="123" t="s">
        <v>639</v>
      </c>
      <c r="D412" s="123" t="s">
        <v>138</v>
      </c>
      <c r="E412" s="124" t="s">
        <v>640</v>
      </c>
      <c r="F412" s="125" t="s">
        <v>641</v>
      </c>
      <c r="G412" s="126" t="s">
        <v>172</v>
      </c>
      <c r="H412" s="127">
        <v>0.17399999999999999</v>
      </c>
      <c r="I412" s="128"/>
      <c r="J412" s="129">
        <f>ROUND(I412*H412,2)</f>
        <v>0</v>
      </c>
      <c r="K412" s="125" t="s">
        <v>142</v>
      </c>
      <c r="L412" s="33"/>
      <c r="M412" s="130" t="s">
        <v>19</v>
      </c>
      <c r="N412" s="131" t="s">
        <v>42</v>
      </c>
      <c r="P412" s="132">
        <f>O412*H412</f>
        <v>0</v>
      </c>
      <c r="Q412" s="132">
        <v>0</v>
      </c>
      <c r="R412" s="132">
        <f>Q412*H412</f>
        <v>0</v>
      </c>
      <c r="S412" s="132">
        <v>0</v>
      </c>
      <c r="T412" s="133">
        <f>S412*H412</f>
        <v>0</v>
      </c>
      <c r="AR412" s="134" t="s">
        <v>259</v>
      </c>
      <c r="AT412" s="134" t="s">
        <v>138</v>
      </c>
      <c r="AU412" s="134" t="s">
        <v>78</v>
      </c>
      <c r="AY412" s="18" t="s">
        <v>136</v>
      </c>
      <c r="BE412" s="135">
        <f>IF(N412="základní",J412,0)</f>
        <v>0</v>
      </c>
      <c r="BF412" s="135">
        <f>IF(N412="snížená",J412,0)</f>
        <v>0</v>
      </c>
      <c r="BG412" s="135">
        <f>IF(N412="zákl. přenesená",J412,0)</f>
        <v>0</v>
      </c>
      <c r="BH412" s="135">
        <f>IF(N412="sníž. přenesená",J412,0)</f>
        <v>0</v>
      </c>
      <c r="BI412" s="135">
        <f>IF(N412="nulová",J412,0)</f>
        <v>0</v>
      </c>
      <c r="BJ412" s="18" t="s">
        <v>76</v>
      </c>
      <c r="BK412" s="135">
        <f>ROUND(I412*H412,2)</f>
        <v>0</v>
      </c>
      <c r="BL412" s="18" t="s">
        <v>259</v>
      </c>
      <c r="BM412" s="134" t="s">
        <v>642</v>
      </c>
    </row>
    <row r="413" spans="2:65" s="1" customFormat="1">
      <c r="B413" s="33"/>
      <c r="D413" s="136" t="s">
        <v>145</v>
      </c>
      <c r="F413" s="137" t="s">
        <v>643</v>
      </c>
      <c r="I413" s="138"/>
      <c r="L413" s="33"/>
      <c r="M413" s="139"/>
      <c r="T413" s="54"/>
      <c r="AT413" s="18" t="s">
        <v>145</v>
      </c>
      <c r="AU413" s="18" t="s">
        <v>78</v>
      </c>
    </row>
    <row r="414" spans="2:65" s="11" customFormat="1" ht="22.8" customHeight="1">
      <c r="B414" s="111"/>
      <c r="D414" s="112" t="s">
        <v>70</v>
      </c>
      <c r="E414" s="121" t="s">
        <v>644</v>
      </c>
      <c r="F414" s="121" t="s">
        <v>645</v>
      </c>
      <c r="I414" s="114"/>
      <c r="J414" s="122">
        <f>BK414</f>
        <v>0</v>
      </c>
      <c r="L414" s="111"/>
      <c r="M414" s="116"/>
      <c r="P414" s="117">
        <f>SUM(P415:P428)</f>
        <v>0</v>
      </c>
      <c r="R414" s="117">
        <f>SUM(R415:R428)</f>
        <v>2.3100000000000004E-3</v>
      </c>
      <c r="T414" s="118">
        <f>SUM(T415:T428)</f>
        <v>1.4919999999999999E-2</v>
      </c>
      <c r="AR414" s="112" t="s">
        <v>78</v>
      </c>
      <c r="AT414" s="119" t="s">
        <v>70</v>
      </c>
      <c r="AU414" s="119" t="s">
        <v>76</v>
      </c>
      <c r="AY414" s="112" t="s">
        <v>136</v>
      </c>
      <c r="BK414" s="120">
        <f>SUM(BK415:BK428)</f>
        <v>0</v>
      </c>
    </row>
    <row r="415" spans="2:65" s="1" customFormat="1" ht="16.5" customHeight="1">
      <c r="B415" s="33"/>
      <c r="C415" s="123" t="s">
        <v>646</v>
      </c>
      <c r="D415" s="123" t="s">
        <v>138</v>
      </c>
      <c r="E415" s="124" t="s">
        <v>647</v>
      </c>
      <c r="F415" s="125" t="s">
        <v>648</v>
      </c>
      <c r="G415" s="126" t="s">
        <v>649</v>
      </c>
      <c r="H415" s="127">
        <v>1</v>
      </c>
      <c r="I415" s="128"/>
      <c r="J415" s="129">
        <f>ROUND(I415*H415,2)</f>
        <v>0</v>
      </c>
      <c r="K415" s="125" t="s">
        <v>142</v>
      </c>
      <c r="L415" s="33"/>
      <c r="M415" s="130" t="s">
        <v>19</v>
      </c>
      <c r="N415" s="131" t="s">
        <v>42</v>
      </c>
      <c r="P415" s="132">
        <f>O415*H415</f>
        <v>0</v>
      </c>
      <c r="Q415" s="132">
        <v>0</v>
      </c>
      <c r="R415" s="132">
        <f>Q415*H415</f>
        <v>0</v>
      </c>
      <c r="S415" s="132">
        <v>1.4919999999999999E-2</v>
      </c>
      <c r="T415" s="133">
        <f>S415*H415</f>
        <v>1.4919999999999999E-2</v>
      </c>
      <c r="AR415" s="134" t="s">
        <v>259</v>
      </c>
      <c r="AT415" s="134" t="s">
        <v>138</v>
      </c>
      <c r="AU415" s="134" t="s">
        <v>78</v>
      </c>
      <c r="AY415" s="18" t="s">
        <v>136</v>
      </c>
      <c r="BE415" s="135">
        <f>IF(N415="základní",J415,0)</f>
        <v>0</v>
      </c>
      <c r="BF415" s="135">
        <f>IF(N415="snížená",J415,0)</f>
        <v>0</v>
      </c>
      <c r="BG415" s="135">
        <f>IF(N415="zákl. přenesená",J415,0)</f>
        <v>0</v>
      </c>
      <c r="BH415" s="135">
        <f>IF(N415="sníž. přenesená",J415,0)</f>
        <v>0</v>
      </c>
      <c r="BI415" s="135">
        <f>IF(N415="nulová",J415,0)</f>
        <v>0</v>
      </c>
      <c r="BJ415" s="18" t="s">
        <v>76</v>
      </c>
      <c r="BK415" s="135">
        <f>ROUND(I415*H415,2)</f>
        <v>0</v>
      </c>
      <c r="BL415" s="18" t="s">
        <v>259</v>
      </c>
      <c r="BM415" s="134" t="s">
        <v>650</v>
      </c>
    </row>
    <row r="416" spans="2:65" s="1" customFormat="1">
      <c r="B416" s="33"/>
      <c r="D416" s="136" t="s">
        <v>145</v>
      </c>
      <c r="F416" s="137" t="s">
        <v>651</v>
      </c>
      <c r="I416" s="138"/>
      <c r="L416" s="33"/>
      <c r="M416" s="139"/>
      <c r="T416" s="54"/>
      <c r="AT416" s="18" t="s">
        <v>145</v>
      </c>
      <c r="AU416" s="18" t="s">
        <v>78</v>
      </c>
    </row>
    <row r="417" spans="2:65" s="1" customFormat="1" ht="21.75" customHeight="1">
      <c r="B417" s="33"/>
      <c r="C417" s="123" t="s">
        <v>652</v>
      </c>
      <c r="D417" s="123" t="s">
        <v>138</v>
      </c>
      <c r="E417" s="124" t="s">
        <v>653</v>
      </c>
      <c r="F417" s="125" t="s">
        <v>654</v>
      </c>
      <c r="G417" s="126" t="s">
        <v>294</v>
      </c>
      <c r="H417" s="127">
        <v>4</v>
      </c>
      <c r="I417" s="128"/>
      <c r="J417" s="129">
        <f>ROUND(I417*H417,2)</f>
        <v>0</v>
      </c>
      <c r="K417" s="125" t="s">
        <v>142</v>
      </c>
      <c r="L417" s="33"/>
      <c r="M417" s="130" t="s">
        <v>19</v>
      </c>
      <c r="N417" s="131" t="s">
        <v>42</v>
      </c>
      <c r="P417" s="132">
        <f>O417*H417</f>
        <v>0</v>
      </c>
      <c r="Q417" s="132">
        <v>5.0000000000000001E-4</v>
      </c>
      <c r="R417" s="132">
        <f>Q417*H417</f>
        <v>2E-3</v>
      </c>
      <c r="S417" s="132">
        <v>0</v>
      </c>
      <c r="T417" s="133">
        <f>S417*H417</f>
        <v>0</v>
      </c>
      <c r="AR417" s="134" t="s">
        <v>259</v>
      </c>
      <c r="AT417" s="134" t="s">
        <v>138</v>
      </c>
      <c r="AU417" s="134" t="s">
        <v>78</v>
      </c>
      <c r="AY417" s="18" t="s">
        <v>136</v>
      </c>
      <c r="BE417" s="135">
        <f>IF(N417="základní",J417,0)</f>
        <v>0</v>
      </c>
      <c r="BF417" s="135">
        <f>IF(N417="snížená",J417,0)</f>
        <v>0</v>
      </c>
      <c r="BG417" s="135">
        <f>IF(N417="zákl. přenesená",J417,0)</f>
        <v>0</v>
      </c>
      <c r="BH417" s="135">
        <f>IF(N417="sníž. přenesená",J417,0)</f>
        <v>0</v>
      </c>
      <c r="BI417" s="135">
        <f>IF(N417="nulová",J417,0)</f>
        <v>0</v>
      </c>
      <c r="BJ417" s="18" t="s">
        <v>76</v>
      </c>
      <c r="BK417" s="135">
        <f>ROUND(I417*H417,2)</f>
        <v>0</v>
      </c>
      <c r="BL417" s="18" t="s">
        <v>259</v>
      </c>
      <c r="BM417" s="134" t="s">
        <v>655</v>
      </c>
    </row>
    <row r="418" spans="2:65" s="1" customFormat="1">
      <c r="B418" s="33"/>
      <c r="D418" s="136" t="s">
        <v>145</v>
      </c>
      <c r="F418" s="137" t="s">
        <v>656</v>
      </c>
      <c r="I418" s="138"/>
      <c r="L418" s="33"/>
      <c r="M418" s="139"/>
      <c r="T418" s="54"/>
      <c r="AT418" s="18" t="s">
        <v>145</v>
      </c>
      <c r="AU418" s="18" t="s">
        <v>78</v>
      </c>
    </row>
    <row r="419" spans="2:65" s="12" customFormat="1" ht="20.399999999999999">
      <c r="B419" s="140"/>
      <c r="D419" s="141" t="s">
        <v>147</v>
      </c>
      <c r="E419" s="142" t="s">
        <v>19</v>
      </c>
      <c r="F419" s="143" t="s">
        <v>657</v>
      </c>
      <c r="H419" s="142" t="s">
        <v>19</v>
      </c>
      <c r="I419" s="144"/>
      <c r="L419" s="140"/>
      <c r="M419" s="145"/>
      <c r="T419" s="146"/>
      <c r="AT419" s="142" t="s">
        <v>147</v>
      </c>
      <c r="AU419" s="142" t="s">
        <v>78</v>
      </c>
      <c r="AV419" s="12" t="s">
        <v>76</v>
      </c>
      <c r="AW419" s="12" t="s">
        <v>32</v>
      </c>
      <c r="AX419" s="12" t="s">
        <v>71</v>
      </c>
      <c r="AY419" s="142" t="s">
        <v>136</v>
      </c>
    </row>
    <row r="420" spans="2:65" s="13" customFormat="1">
      <c r="B420" s="147"/>
      <c r="D420" s="141" t="s">
        <v>147</v>
      </c>
      <c r="E420" s="148" t="s">
        <v>19</v>
      </c>
      <c r="F420" s="149" t="s">
        <v>658</v>
      </c>
      <c r="H420" s="150">
        <v>4</v>
      </c>
      <c r="I420" s="151"/>
      <c r="L420" s="147"/>
      <c r="M420" s="152"/>
      <c r="T420" s="153"/>
      <c r="AT420" s="148" t="s">
        <v>147</v>
      </c>
      <c r="AU420" s="148" t="s">
        <v>78</v>
      </c>
      <c r="AV420" s="13" t="s">
        <v>78</v>
      </c>
      <c r="AW420" s="13" t="s">
        <v>32</v>
      </c>
      <c r="AX420" s="13" t="s">
        <v>76</v>
      </c>
      <c r="AY420" s="148" t="s">
        <v>136</v>
      </c>
    </row>
    <row r="421" spans="2:65" s="1" customFormat="1" ht="24.15" customHeight="1">
      <c r="B421" s="33"/>
      <c r="C421" s="123" t="s">
        <v>659</v>
      </c>
      <c r="D421" s="123" t="s">
        <v>138</v>
      </c>
      <c r="E421" s="124" t="s">
        <v>660</v>
      </c>
      <c r="F421" s="125" t="s">
        <v>661</v>
      </c>
      <c r="G421" s="126" t="s">
        <v>201</v>
      </c>
      <c r="H421" s="127">
        <v>1</v>
      </c>
      <c r="I421" s="128"/>
      <c r="J421" s="129">
        <f>ROUND(I421*H421,2)</f>
        <v>0</v>
      </c>
      <c r="K421" s="125" t="s">
        <v>142</v>
      </c>
      <c r="L421" s="33"/>
      <c r="M421" s="130" t="s">
        <v>19</v>
      </c>
      <c r="N421" s="131" t="s">
        <v>42</v>
      </c>
      <c r="P421" s="132">
        <f>O421*H421</f>
        <v>0</v>
      </c>
      <c r="Q421" s="132">
        <v>6.0000000000000002E-5</v>
      </c>
      <c r="R421" s="132">
        <f>Q421*H421</f>
        <v>6.0000000000000002E-5</v>
      </c>
      <c r="S421" s="132">
        <v>0</v>
      </c>
      <c r="T421" s="133">
        <f>S421*H421</f>
        <v>0</v>
      </c>
      <c r="AR421" s="134" t="s">
        <v>259</v>
      </c>
      <c r="AT421" s="134" t="s">
        <v>138</v>
      </c>
      <c r="AU421" s="134" t="s">
        <v>78</v>
      </c>
      <c r="AY421" s="18" t="s">
        <v>136</v>
      </c>
      <c r="BE421" s="135">
        <f>IF(N421="základní",J421,0)</f>
        <v>0</v>
      </c>
      <c r="BF421" s="135">
        <f>IF(N421="snížená",J421,0)</f>
        <v>0</v>
      </c>
      <c r="BG421" s="135">
        <f>IF(N421="zákl. přenesená",J421,0)</f>
        <v>0</v>
      </c>
      <c r="BH421" s="135">
        <f>IF(N421="sníž. přenesená",J421,0)</f>
        <v>0</v>
      </c>
      <c r="BI421" s="135">
        <f>IF(N421="nulová",J421,0)</f>
        <v>0</v>
      </c>
      <c r="BJ421" s="18" t="s">
        <v>76</v>
      </c>
      <c r="BK421" s="135">
        <f>ROUND(I421*H421,2)</f>
        <v>0</v>
      </c>
      <c r="BL421" s="18" t="s">
        <v>259</v>
      </c>
      <c r="BM421" s="134" t="s">
        <v>662</v>
      </c>
    </row>
    <row r="422" spans="2:65" s="1" customFormat="1">
      <c r="B422" s="33"/>
      <c r="D422" s="136" t="s">
        <v>145</v>
      </c>
      <c r="F422" s="137" t="s">
        <v>663</v>
      </c>
      <c r="I422" s="138"/>
      <c r="L422" s="33"/>
      <c r="M422" s="139"/>
      <c r="T422" s="54"/>
      <c r="AT422" s="18" t="s">
        <v>145</v>
      </c>
      <c r="AU422" s="18" t="s">
        <v>78</v>
      </c>
    </row>
    <row r="423" spans="2:65" s="12" customFormat="1">
      <c r="B423" s="140"/>
      <c r="D423" s="141" t="s">
        <v>147</v>
      </c>
      <c r="E423" s="142" t="s">
        <v>19</v>
      </c>
      <c r="F423" s="143" t="s">
        <v>664</v>
      </c>
      <c r="H423" s="142" t="s">
        <v>19</v>
      </c>
      <c r="I423" s="144"/>
      <c r="L423" s="140"/>
      <c r="M423" s="145"/>
      <c r="T423" s="146"/>
      <c r="AT423" s="142" t="s">
        <v>147</v>
      </c>
      <c r="AU423" s="142" t="s">
        <v>78</v>
      </c>
      <c r="AV423" s="12" t="s">
        <v>76</v>
      </c>
      <c r="AW423" s="12" t="s">
        <v>32</v>
      </c>
      <c r="AX423" s="12" t="s">
        <v>71</v>
      </c>
      <c r="AY423" s="142" t="s">
        <v>136</v>
      </c>
    </row>
    <row r="424" spans="2:65" s="13" customFormat="1">
      <c r="B424" s="147"/>
      <c r="D424" s="141" t="s">
        <v>147</v>
      </c>
      <c r="E424" s="148" t="s">
        <v>19</v>
      </c>
      <c r="F424" s="149" t="s">
        <v>76</v>
      </c>
      <c r="H424" s="150">
        <v>1</v>
      </c>
      <c r="I424" s="151"/>
      <c r="L424" s="147"/>
      <c r="M424" s="152"/>
      <c r="T424" s="153"/>
      <c r="AT424" s="148" t="s">
        <v>147</v>
      </c>
      <c r="AU424" s="148" t="s">
        <v>78</v>
      </c>
      <c r="AV424" s="13" t="s">
        <v>78</v>
      </c>
      <c r="AW424" s="13" t="s">
        <v>32</v>
      </c>
      <c r="AX424" s="13" t="s">
        <v>76</v>
      </c>
      <c r="AY424" s="148" t="s">
        <v>136</v>
      </c>
    </row>
    <row r="425" spans="2:65" s="1" customFormat="1" ht="49.05" customHeight="1">
      <c r="B425" s="33"/>
      <c r="C425" s="161" t="s">
        <v>665</v>
      </c>
      <c r="D425" s="161" t="s">
        <v>309</v>
      </c>
      <c r="E425" s="162" t="s">
        <v>666</v>
      </c>
      <c r="F425" s="163" t="s">
        <v>667</v>
      </c>
      <c r="G425" s="164" t="s">
        <v>201</v>
      </c>
      <c r="H425" s="165">
        <v>1</v>
      </c>
      <c r="I425" s="166"/>
      <c r="J425" s="167">
        <f>ROUND(I425*H425,2)</f>
        <v>0</v>
      </c>
      <c r="K425" s="163" t="s">
        <v>19</v>
      </c>
      <c r="L425" s="168"/>
      <c r="M425" s="169" t="s">
        <v>19</v>
      </c>
      <c r="N425" s="170" t="s">
        <v>42</v>
      </c>
      <c r="P425" s="132">
        <f>O425*H425</f>
        <v>0</v>
      </c>
      <c r="Q425" s="132">
        <v>2.3000000000000001E-4</v>
      </c>
      <c r="R425" s="132">
        <f>Q425*H425</f>
        <v>2.3000000000000001E-4</v>
      </c>
      <c r="S425" s="132">
        <v>0</v>
      </c>
      <c r="T425" s="133">
        <f>S425*H425</f>
        <v>0</v>
      </c>
      <c r="AR425" s="134" t="s">
        <v>370</v>
      </c>
      <c r="AT425" s="134" t="s">
        <v>309</v>
      </c>
      <c r="AU425" s="134" t="s">
        <v>78</v>
      </c>
      <c r="AY425" s="18" t="s">
        <v>136</v>
      </c>
      <c r="BE425" s="135">
        <f>IF(N425="základní",J425,0)</f>
        <v>0</v>
      </c>
      <c r="BF425" s="135">
        <f>IF(N425="snížená",J425,0)</f>
        <v>0</v>
      </c>
      <c r="BG425" s="135">
        <f>IF(N425="zákl. přenesená",J425,0)</f>
        <v>0</v>
      </c>
      <c r="BH425" s="135">
        <f>IF(N425="sníž. přenesená",J425,0)</f>
        <v>0</v>
      </c>
      <c r="BI425" s="135">
        <f>IF(N425="nulová",J425,0)</f>
        <v>0</v>
      </c>
      <c r="BJ425" s="18" t="s">
        <v>76</v>
      </c>
      <c r="BK425" s="135">
        <f>ROUND(I425*H425,2)</f>
        <v>0</v>
      </c>
      <c r="BL425" s="18" t="s">
        <v>259</v>
      </c>
      <c r="BM425" s="134" t="s">
        <v>668</v>
      </c>
    </row>
    <row r="426" spans="2:65" s="1" customFormat="1" ht="33" customHeight="1">
      <c r="B426" s="33"/>
      <c r="C426" s="123" t="s">
        <v>669</v>
      </c>
      <c r="D426" s="123" t="s">
        <v>138</v>
      </c>
      <c r="E426" s="124" t="s">
        <v>670</v>
      </c>
      <c r="F426" s="125" t="s">
        <v>671</v>
      </c>
      <c r="G426" s="126" t="s">
        <v>201</v>
      </c>
      <c r="H426" s="127">
        <v>1</v>
      </c>
      <c r="I426" s="128"/>
      <c r="J426" s="129">
        <f>ROUND(I426*H426,2)</f>
        <v>0</v>
      </c>
      <c r="K426" s="125" t="s">
        <v>142</v>
      </c>
      <c r="L426" s="33"/>
      <c r="M426" s="130" t="s">
        <v>19</v>
      </c>
      <c r="N426" s="131" t="s">
        <v>42</v>
      </c>
      <c r="P426" s="132">
        <f>O426*H426</f>
        <v>0</v>
      </c>
      <c r="Q426" s="132">
        <v>2.0000000000000002E-5</v>
      </c>
      <c r="R426" s="132">
        <f>Q426*H426</f>
        <v>2.0000000000000002E-5</v>
      </c>
      <c r="S426" s="132">
        <v>0</v>
      </c>
      <c r="T426" s="133">
        <f>S426*H426</f>
        <v>0</v>
      </c>
      <c r="AR426" s="134" t="s">
        <v>259</v>
      </c>
      <c r="AT426" s="134" t="s">
        <v>138</v>
      </c>
      <c r="AU426" s="134" t="s">
        <v>78</v>
      </c>
      <c r="AY426" s="18" t="s">
        <v>136</v>
      </c>
      <c r="BE426" s="135">
        <f>IF(N426="základní",J426,0)</f>
        <v>0</v>
      </c>
      <c r="BF426" s="135">
        <f>IF(N426="snížená",J426,0)</f>
        <v>0</v>
      </c>
      <c r="BG426" s="135">
        <f>IF(N426="zákl. přenesená",J426,0)</f>
        <v>0</v>
      </c>
      <c r="BH426" s="135">
        <f>IF(N426="sníž. přenesená",J426,0)</f>
        <v>0</v>
      </c>
      <c r="BI426" s="135">
        <f>IF(N426="nulová",J426,0)</f>
        <v>0</v>
      </c>
      <c r="BJ426" s="18" t="s">
        <v>76</v>
      </c>
      <c r="BK426" s="135">
        <f>ROUND(I426*H426,2)</f>
        <v>0</v>
      </c>
      <c r="BL426" s="18" t="s">
        <v>259</v>
      </c>
      <c r="BM426" s="134" t="s">
        <v>672</v>
      </c>
    </row>
    <row r="427" spans="2:65" s="1" customFormat="1">
      <c r="B427" s="33"/>
      <c r="D427" s="136" t="s">
        <v>145</v>
      </c>
      <c r="F427" s="137" t="s">
        <v>673</v>
      </c>
      <c r="I427" s="138"/>
      <c r="L427" s="33"/>
      <c r="M427" s="139"/>
      <c r="T427" s="54"/>
      <c r="AT427" s="18" t="s">
        <v>145</v>
      </c>
      <c r="AU427" s="18" t="s">
        <v>78</v>
      </c>
    </row>
    <row r="428" spans="2:65" s="1" customFormat="1" ht="24.15" customHeight="1">
      <c r="B428" s="33"/>
      <c r="C428" s="161" t="s">
        <v>674</v>
      </c>
      <c r="D428" s="161" t="s">
        <v>309</v>
      </c>
      <c r="E428" s="162" t="s">
        <v>675</v>
      </c>
      <c r="F428" s="163" t="s">
        <v>676</v>
      </c>
      <c r="G428" s="164" t="s">
        <v>201</v>
      </c>
      <c r="H428" s="165">
        <v>1</v>
      </c>
      <c r="I428" s="166"/>
      <c r="J428" s="167">
        <f>ROUND(I428*H428,2)</f>
        <v>0</v>
      </c>
      <c r="K428" s="163" t="s">
        <v>19</v>
      </c>
      <c r="L428" s="168"/>
      <c r="M428" s="169" t="s">
        <v>19</v>
      </c>
      <c r="N428" s="170" t="s">
        <v>42</v>
      </c>
      <c r="P428" s="132">
        <f>O428*H428</f>
        <v>0</v>
      </c>
      <c r="Q428" s="132">
        <v>0</v>
      </c>
      <c r="R428" s="132">
        <f>Q428*H428</f>
        <v>0</v>
      </c>
      <c r="S428" s="132">
        <v>0</v>
      </c>
      <c r="T428" s="133">
        <f>S428*H428</f>
        <v>0</v>
      </c>
      <c r="AR428" s="134" t="s">
        <v>370</v>
      </c>
      <c r="AT428" s="134" t="s">
        <v>309</v>
      </c>
      <c r="AU428" s="134" t="s">
        <v>78</v>
      </c>
      <c r="AY428" s="18" t="s">
        <v>136</v>
      </c>
      <c r="BE428" s="135">
        <f>IF(N428="základní",J428,0)</f>
        <v>0</v>
      </c>
      <c r="BF428" s="135">
        <f>IF(N428="snížená",J428,0)</f>
        <v>0</v>
      </c>
      <c r="BG428" s="135">
        <f>IF(N428="zákl. přenesená",J428,0)</f>
        <v>0</v>
      </c>
      <c r="BH428" s="135">
        <f>IF(N428="sníž. přenesená",J428,0)</f>
        <v>0</v>
      </c>
      <c r="BI428" s="135">
        <f>IF(N428="nulová",J428,0)</f>
        <v>0</v>
      </c>
      <c r="BJ428" s="18" t="s">
        <v>76</v>
      </c>
      <c r="BK428" s="135">
        <f>ROUND(I428*H428,2)</f>
        <v>0</v>
      </c>
      <c r="BL428" s="18" t="s">
        <v>259</v>
      </c>
      <c r="BM428" s="134" t="s">
        <v>677</v>
      </c>
    </row>
    <row r="429" spans="2:65" s="11" customFormat="1" ht="22.8" customHeight="1">
      <c r="B429" s="111"/>
      <c r="D429" s="112" t="s">
        <v>70</v>
      </c>
      <c r="E429" s="121" t="s">
        <v>678</v>
      </c>
      <c r="F429" s="121" t="s">
        <v>679</v>
      </c>
      <c r="I429" s="114"/>
      <c r="J429" s="122">
        <f>BK429</f>
        <v>0</v>
      </c>
      <c r="L429" s="111"/>
      <c r="M429" s="116"/>
      <c r="P429" s="117">
        <f>SUM(P430:P445)</f>
        <v>0</v>
      </c>
      <c r="R429" s="117">
        <f>SUM(R430:R445)</f>
        <v>2.8000000000000004E-3</v>
      </c>
      <c r="T429" s="118">
        <f>SUM(T430:T445)</f>
        <v>2.1299999999999999E-3</v>
      </c>
      <c r="AR429" s="112" t="s">
        <v>78</v>
      </c>
      <c r="AT429" s="119" t="s">
        <v>70</v>
      </c>
      <c r="AU429" s="119" t="s">
        <v>76</v>
      </c>
      <c r="AY429" s="112" t="s">
        <v>136</v>
      </c>
      <c r="BK429" s="120">
        <f>SUM(BK430:BK445)</f>
        <v>0</v>
      </c>
    </row>
    <row r="430" spans="2:65" s="1" customFormat="1" ht="16.5" customHeight="1">
      <c r="B430" s="33"/>
      <c r="C430" s="123" t="s">
        <v>680</v>
      </c>
      <c r="D430" s="123" t="s">
        <v>138</v>
      </c>
      <c r="E430" s="124" t="s">
        <v>681</v>
      </c>
      <c r="F430" s="125" t="s">
        <v>682</v>
      </c>
      <c r="G430" s="126" t="s">
        <v>683</v>
      </c>
      <c r="H430" s="127">
        <v>1</v>
      </c>
      <c r="I430" s="128"/>
      <c r="J430" s="129">
        <f>ROUND(I430*H430,2)</f>
        <v>0</v>
      </c>
      <c r="K430" s="125" t="s">
        <v>19</v>
      </c>
      <c r="L430" s="33"/>
      <c r="M430" s="130" t="s">
        <v>19</v>
      </c>
      <c r="N430" s="131" t="s">
        <v>42</v>
      </c>
      <c r="P430" s="132">
        <f>O430*H430</f>
        <v>0</v>
      </c>
      <c r="Q430" s="132">
        <v>0</v>
      </c>
      <c r="R430" s="132">
        <f>Q430*H430</f>
        <v>0</v>
      </c>
      <c r="S430" s="132">
        <v>2.1299999999999999E-3</v>
      </c>
      <c r="T430" s="133">
        <f>S430*H430</f>
        <v>2.1299999999999999E-3</v>
      </c>
      <c r="AR430" s="134" t="s">
        <v>259</v>
      </c>
      <c r="AT430" s="134" t="s">
        <v>138</v>
      </c>
      <c r="AU430" s="134" t="s">
        <v>78</v>
      </c>
      <c r="AY430" s="18" t="s">
        <v>136</v>
      </c>
      <c r="BE430" s="135">
        <f>IF(N430="základní",J430,0)</f>
        <v>0</v>
      </c>
      <c r="BF430" s="135">
        <f>IF(N430="snížená",J430,0)</f>
        <v>0</v>
      </c>
      <c r="BG430" s="135">
        <f>IF(N430="zákl. přenesená",J430,0)</f>
        <v>0</v>
      </c>
      <c r="BH430" s="135">
        <f>IF(N430="sníž. přenesená",J430,0)</f>
        <v>0</v>
      </c>
      <c r="BI430" s="135">
        <f>IF(N430="nulová",J430,0)</f>
        <v>0</v>
      </c>
      <c r="BJ430" s="18" t="s">
        <v>76</v>
      </c>
      <c r="BK430" s="135">
        <f>ROUND(I430*H430,2)</f>
        <v>0</v>
      </c>
      <c r="BL430" s="18" t="s">
        <v>259</v>
      </c>
      <c r="BM430" s="134" t="s">
        <v>684</v>
      </c>
    </row>
    <row r="431" spans="2:65" s="1" customFormat="1" ht="37.799999999999997" customHeight="1">
      <c r="B431" s="33"/>
      <c r="C431" s="123" t="s">
        <v>685</v>
      </c>
      <c r="D431" s="123" t="s">
        <v>138</v>
      </c>
      <c r="E431" s="124" t="s">
        <v>686</v>
      </c>
      <c r="F431" s="125" t="s">
        <v>687</v>
      </c>
      <c r="G431" s="126" t="s">
        <v>294</v>
      </c>
      <c r="H431" s="127">
        <v>10</v>
      </c>
      <c r="I431" s="128"/>
      <c r="J431" s="129">
        <f>ROUND(I431*H431,2)</f>
        <v>0</v>
      </c>
      <c r="K431" s="125" t="s">
        <v>142</v>
      </c>
      <c r="L431" s="33"/>
      <c r="M431" s="130" t="s">
        <v>19</v>
      </c>
      <c r="N431" s="131" t="s">
        <v>42</v>
      </c>
      <c r="P431" s="132">
        <f>O431*H431</f>
        <v>0</v>
      </c>
      <c r="Q431" s="132">
        <v>2.2000000000000001E-4</v>
      </c>
      <c r="R431" s="132">
        <f>Q431*H431</f>
        <v>2.2000000000000001E-3</v>
      </c>
      <c r="S431" s="132">
        <v>0</v>
      </c>
      <c r="T431" s="133">
        <f>S431*H431</f>
        <v>0</v>
      </c>
      <c r="AR431" s="134" t="s">
        <v>259</v>
      </c>
      <c r="AT431" s="134" t="s">
        <v>138</v>
      </c>
      <c r="AU431" s="134" t="s">
        <v>78</v>
      </c>
      <c r="AY431" s="18" t="s">
        <v>136</v>
      </c>
      <c r="BE431" s="135">
        <f>IF(N431="základní",J431,0)</f>
        <v>0</v>
      </c>
      <c r="BF431" s="135">
        <f>IF(N431="snížená",J431,0)</f>
        <v>0</v>
      </c>
      <c r="BG431" s="135">
        <f>IF(N431="zákl. přenesená",J431,0)</f>
        <v>0</v>
      </c>
      <c r="BH431" s="135">
        <f>IF(N431="sníž. přenesená",J431,0)</f>
        <v>0</v>
      </c>
      <c r="BI431" s="135">
        <f>IF(N431="nulová",J431,0)</f>
        <v>0</v>
      </c>
      <c r="BJ431" s="18" t="s">
        <v>76</v>
      </c>
      <c r="BK431" s="135">
        <f>ROUND(I431*H431,2)</f>
        <v>0</v>
      </c>
      <c r="BL431" s="18" t="s">
        <v>259</v>
      </c>
      <c r="BM431" s="134" t="s">
        <v>688</v>
      </c>
    </row>
    <row r="432" spans="2:65" s="1" customFormat="1">
      <c r="B432" s="33"/>
      <c r="D432" s="136" t="s">
        <v>145</v>
      </c>
      <c r="F432" s="137" t="s">
        <v>689</v>
      </c>
      <c r="I432" s="138"/>
      <c r="L432" s="33"/>
      <c r="M432" s="139"/>
      <c r="T432" s="54"/>
      <c r="AT432" s="18" t="s">
        <v>145</v>
      </c>
      <c r="AU432" s="18" t="s">
        <v>78</v>
      </c>
    </row>
    <row r="433" spans="2:65" s="12" customFormat="1" ht="30.6">
      <c r="B433" s="140"/>
      <c r="D433" s="141" t="s">
        <v>147</v>
      </c>
      <c r="E433" s="142" t="s">
        <v>19</v>
      </c>
      <c r="F433" s="143" t="s">
        <v>690</v>
      </c>
      <c r="H433" s="142" t="s">
        <v>19</v>
      </c>
      <c r="I433" s="144"/>
      <c r="L433" s="140"/>
      <c r="M433" s="145"/>
      <c r="T433" s="146"/>
      <c r="AT433" s="142" t="s">
        <v>147</v>
      </c>
      <c r="AU433" s="142" t="s">
        <v>78</v>
      </c>
      <c r="AV433" s="12" t="s">
        <v>76</v>
      </c>
      <c r="AW433" s="12" t="s">
        <v>32</v>
      </c>
      <c r="AX433" s="12" t="s">
        <v>71</v>
      </c>
      <c r="AY433" s="142" t="s">
        <v>136</v>
      </c>
    </row>
    <row r="434" spans="2:65" s="13" customFormat="1">
      <c r="B434" s="147"/>
      <c r="D434" s="141" t="s">
        <v>147</v>
      </c>
      <c r="E434" s="148" t="s">
        <v>19</v>
      </c>
      <c r="F434" s="149" t="s">
        <v>214</v>
      </c>
      <c r="H434" s="150">
        <v>10</v>
      </c>
      <c r="I434" s="151"/>
      <c r="L434" s="147"/>
      <c r="M434" s="152"/>
      <c r="T434" s="153"/>
      <c r="AT434" s="148" t="s">
        <v>147</v>
      </c>
      <c r="AU434" s="148" t="s">
        <v>78</v>
      </c>
      <c r="AV434" s="13" t="s">
        <v>78</v>
      </c>
      <c r="AW434" s="13" t="s">
        <v>32</v>
      </c>
      <c r="AX434" s="13" t="s">
        <v>76</v>
      </c>
      <c r="AY434" s="148" t="s">
        <v>136</v>
      </c>
    </row>
    <row r="435" spans="2:65" s="1" customFormat="1" ht="55.5" customHeight="1">
      <c r="B435" s="33"/>
      <c r="C435" s="123" t="s">
        <v>691</v>
      </c>
      <c r="D435" s="123" t="s">
        <v>138</v>
      </c>
      <c r="E435" s="124" t="s">
        <v>692</v>
      </c>
      <c r="F435" s="125" t="s">
        <v>693</v>
      </c>
      <c r="G435" s="126" t="s">
        <v>294</v>
      </c>
      <c r="H435" s="127">
        <v>10</v>
      </c>
      <c r="I435" s="128"/>
      <c r="J435" s="129">
        <f>ROUND(I435*H435,2)</f>
        <v>0</v>
      </c>
      <c r="K435" s="125" t="s">
        <v>142</v>
      </c>
      <c r="L435" s="33"/>
      <c r="M435" s="130" t="s">
        <v>19</v>
      </c>
      <c r="N435" s="131" t="s">
        <v>42</v>
      </c>
      <c r="P435" s="132">
        <f>O435*H435</f>
        <v>0</v>
      </c>
      <c r="Q435" s="132">
        <v>4.0000000000000003E-5</v>
      </c>
      <c r="R435" s="132">
        <f>Q435*H435</f>
        <v>4.0000000000000002E-4</v>
      </c>
      <c r="S435" s="132">
        <v>0</v>
      </c>
      <c r="T435" s="133">
        <f>S435*H435</f>
        <v>0</v>
      </c>
      <c r="AR435" s="134" t="s">
        <v>259</v>
      </c>
      <c r="AT435" s="134" t="s">
        <v>138</v>
      </c>
      <c r="AU435" s="134" t="s">
        <v>78</v>
      </c>
      <c r="AY435" s="18" t="s">
        <v>136</v>
      </c>
      <c r="BE435" s="135">
        <f>IF(N435="základní",J435,0)</f>
        <v>0</v>
      </c>
      <c r="BF435" s="135">
        <f>IF(N435="snížená",J435,0)</f>
        <v>0</v>
      </c>
      <c r="BG435" s="135">
        <f>IF(N435="zákl. přenesená",J435,0)</f>
        <v>0</v>
      </c>
      <c r="BH435" s="135">
        <f>IF(N435="sníž. přenesená",J435,0)</f>
        <v>0</v>
      </c>
      <c r="BI435" s="135">
        <f>IF(N435="nulová",J435,0)</f>
        <v>0</v>
      </c>
      <c r="BJ435" s="18" t="s">
        <v>76</v>
      </c>
      <c r="BK435" s="135">
        <f>ROUND(I435*H435,2)</f>
        <v>0</v>
      </c>
      <c r="BL435" s="18" t="s">
        <v>259</v>
      </c>
      <c r="BM435" s="134" t="s">
        <v>694</v>
      </c>
    </row>
    <row r="436" spans="2:65" s="1" customFormat="1">
      <c r="B436" s="33"/>
      <c r="D436" s="136" t="s">
        <v>145</v>
      </c>
      <c r="F436" s="137" t="s">
        <v>695</v>
      </c>
      <c r="I436" s="138"/>
      <c r="L436" s="33"/>
      <c r="M436" s="139"/>
      <c r="T436" s="54"/>
      <c r="AT436" s="18" t="s">
        <v>145</v>
      </c>
      <c r="AU436" s="18" t="s">
        <v>78</v>
      </c>
    </row>
    <row r="437" spans="2:65" s="12" customFormat="1">
      <c r="B437" s="140"/>
      <c r="D437" s="141" t="s">
        <v>147</v>
      </c>
      <c r="E437" s="142" t="s">
        <v>19</v>
      </c>
      <c r="F437" s="143" t="s">
        <v>696</v>
      </c>
      <c r="H437" s="142" t="s">
        <v>19</v>
      </c>
      <c r="I437" s="144"/>
      <c r="L437" s="140"/>
      <c r="M437" s="145"/>
      <c r="T437" s="146"/>
      <c r="AT437" s="142" t="s">
        <v>147</v>
      </c>
      <c r="AU437" s="142" t="s">
        <v>78</v>
      </c>
      <c r="AV437" s="12" t="s">
        <v>76</v>
      </c>
      <c r="AW437" s="12" t="s">
        <v>32</v>
      </c>
      <c r="AX437" s="12" t="s">
        <v>71</v>
      </c>
      <c r="AY437" s="142" t="s">
        <v>136</v>
      </c>
    </row>
    <row r="438" spans="2:65" s="13" customFormat="1">
      <c r="B438" s="147"/>
      <c r="D438" s="141" t="s">
        <v>147</v>
      </c>
      <c r="E438" s="148" t="s">
        <v>19</v>
      </c>
      <c r="F438" s="149" t="s">
        <v>214</v>
      </c>
      <c r="H438" s="150">
        <v>10</v>
      </c>
      <c r="I438" s="151"/>
      <c r="L438" s="147"/>
      <c r="M438" s="152"/>
      <c r="T438" s="153"/>
      <c r="AT438" s="148" t="s">
        <v>147</v>
      </c>
      <c r="AU438" s="148" t="s">
        <v>78</v>
      </c>
      <c r="AV438" s="13" t="s">
        <v>78</v>
      </c>
      <c r="AW438" s="13" t="s">
        <v>32</v>
      </c>
      <c r="AX438" s="13" t="s">
        <v>76</v>
      </c>
      <c r="AY438" s="148" t="s">
        <v>136</v>
      </c>
    </row>
    <row r="439" spans="2:65" s="1" customFormat="1" ht="24.15" customHeight="1">
      <c r="B439" s="33"/>
      <c r="C439" s="123" t="s">
        <v>697</v>
      </c>
      <c r="D439" s="123" t="s">
        <v>138</v>
      </c>
      <c r="E439" s="124" t="s">
        <v>698</v>
      </c>
      <c r="F439" s="125" t="s">
        <v>699</v>
      </c>
      <c r="G439" s="126" t="s">
        <v>201</v>
      </c>
      <c r="H439" s="127">
        <v>2</v>
      </c>
      <c r="I439" s="128"/>
      <c r="J439" s="129">
        <f>ROUND(I439*H439,2)</f>
        <v>0</v>
      </c>
      <c r="K439" s="125" t="s">
        <v>142</v>
      </c>
      <c r="L439" s="33"/>
      <c r="M439" s="130" t="s">
        <v>19</v>
      </c>
      <c r="N439" s="131" t="s">
        <v>42</v>
      </c>
      <c r="P439" s="132">
        <f>O439*H439</f>
        <v>0</v>
      </c>
      <c r="Q439" s="132">
        <v>0</v>
      </c>
      <c r="R439" s="132">
        <f>Q439*H439</f>
        <v>0</v>
      </c>
      <c r="S439" s="132">
        <v>0</v>
      </c>
      <c r="T439" s="133">
        <f>S439*H439</f>
        <v>0</v>
      </c>
      <c r="AR439" s="134" t="s">
        <v>259</v>
      </c>
      <c r="AT439" s="134" t="s">
        <v>138</v>
      </c>
      <c r="AU439" s="134" t="s">
        <v>78</v>
      </c>
      <c r="AY439" s="18" t="s">
        <v>136</v>
      </c>
      <c r="BE439" s="135">
        <f>IF(N439="základní",J439,0)</f>
        <v>0</v>
      </c>
      <c r="BF439" s="135">
        <f>IF(N439="snížená",J439,0)</f>
        <v>0</v>
      </c>
      <c r="BG439" s="135">
        <f>IF(N439="zákl. přenesená",J439,0)</f>
        <v>0</v>
      </c>
      <c r="BH439" s="135">
        <f>IF(N439="sníž. přenesená",J439,0)</f>
        <v>0</v>
      </c>
      <c r="BI439" s="135">
        <f>IF(N439="nulová",J439,0)</f>
        <v>0</v>
      </c>
      <c r="BJ439" s="18" t="s">
        <v>76</v>
      </c>
      <c r="BK439" s="135">
        <f>ROUND(I439*H439,2)</f>
        <v>0</v>
      </c>
      <c r="BL439" s="18" t="s">
        <v>259</v>
      </c>
      <c r="BM439" s="134" t="s">
        <v>700</v>
      </c>
    </row>
    <row r="440" spans="2:65" s="1" customFormat="1">
      <c r="B440" s="33"/>
      <c r="D440" s="136" t="s">
        <v>145</v>
      </c>
      <c r="F440" s="137" t="s">
        <v>701</v>
      </c>
      <c r="I440" s="138"/>
      <c r="L440" s="33"/>
      <c r="M440" s="139"/>
      <c r="T440" s="54"/>
      <c r="AT440" s="18" t="s">
        <v>145</v>
      </c>
      <c r="AU440" s="18" t="s">
        <v>78</v>
      </c>
    </row>
    <row r="441" spans="2:65" s="12" customFormat="1">
      <c r="B441" s="140"/>
      <c r="D441" s="141" t="s">
        <v>147</v>
      </c>
      <c r="E441" s="142" t="s">
        <v>19</v>
      </c>
      <c r="F441" s="143" t="s">
        <v>702</v>
      </c>
      <c r="H441" s="142" t="s">
        <v>19</v>
      </c>
      <c r="I441" s="144"/>
      <c r="L441" s="140"/>
      <c r="M441" s="145"/>
      <c r="T441" s="146"/>
      <c r="AT441" s="142" t="s">
        <v>147</v>
      </c>
      <c r="AU441" s="142" t="s">
        <v>78</v>
      </c>
      <c r="AV441" s="12" t="s">
        <v>76</v>
      </c>
      <c r="AW441" s="12" t="s">
        <v>32</v>
      </c>
      <c r="AX441" s="12" t="s">
        <v>71</v>
      </c>
      <c r="AY441" s="142" t="s">
        <v>136</v>
      </c>
    </row>
    <row r="442" spans="2:65" s="13" customFormat="1">
      <c r="B442" s="147"/>
      <c r="D442" s="141" t="s">
        <v>147</v>
      </c>
      <c r="E442" s="148" t="s">
        <v>19</v>
      </c>
      <c r="F442" s="149" t="s">
        <v>78</v>
      </c>
      <c r="H442" s="150">
        <v>2</v>
      </c>
      <c r="I442" s="151"/>
      <c r="L442" s="147"/>
      <c r="M442" s="152"/>
      <c r="T442" s="153"/>
      <c r="AT442" s="148" t="s">
        <v>147</v>
      </c>
      <c r="AU442" s="148" t="s">
        <v>78</v>
      </c>
      <c r="AV442" s="13" t="s">
        <v>78</v>
      </c>
      <c r="AW442" s="13" t="s">
        <v>32</v>
      </c>
      <c r="AX442" s="13" t="s">
        <v>76</v>
      </c>
      <c r="AY442" s="148" t="s">
        <v>136</v>
      </c>
    </row>
    <row r="443" spans="2:65" s="1" customFormat="1" ht="37.799999999999997" customHeight="1">
      <c r="B443" s="33"/>
      <c r="C443" s="123" t="s">
        <v>703</v>
      </c>
      <c r="D443" s="123" t="s">
        <v>138</v>
      </c>
      <c r="E443" s="124" t="s">
        <v>704</v>
      </c>
      <c r="F443" s="125" t="s">
        <v>705</v>
      </c>
      <c r="G443" s="126" t="s">
        <v>294</v>
      </c>
      <c r="H443" s="127">
        <v>10</v>
      </c>
      <c r="I443" s="128"/>
      <c r="J443" s="129">
        <f>ROUND(I443*H443,2)</f>
        <v>0</v>
      </c>
      <c r="K443" s="125" t="s">
        <v>142</v>
      </c>
      <c r="L443" s="33"/>
      <c r="M443" s="130" t="s">
        <v>19</v>
      </c>
      <c r="N443" s="131" t="s">
        <v>42</v>
      </c>
      <c r="P443" s="132">
        <f>O443*H443</f>
        <v>0</v>
      </c>
      <c r="Q443" s="132">
        <v>2.0000000000000002E-5</v>
      </c>
      <c r="R443" s="132">
        <f>Q443*H443</f>
        <v>2.0000000000000001E-4</v>
      </c>
      <c r="S443" s="132">
        <v>0</v>
      </c>
      <c r="T443" s="133">
        <f>S443*H443</f>
        <v>0</v>
      </c>
      <c r="AR443" s="134" t="s">
        <v>259</v>
      </c>
      <c r="AT443" s="134" t="s">
        <v>138</v>
      </c>
      <c r="AU443" s="134" t="s">
        <v>78</v>
      </c>
      <c r="AY443" s="18" t="s">
        <v>136</v>
      </c>
      <c r="BE443" s="135">
        <f>IF(N443="základní",J443,0)</f>
        <v>0</v>
      </c>
      <c r="BF443" s="135">
        <f>IF(N443="snížená",J443,0)</f>
        <v>0</v>
      </c>
      <c r="BG443" s="135">
        <f>IF(N443="zákl. přenesená",J443,0)</f>
        <v>0</v>
      </c>
      <c r="BH443" s="135">
        <f>IF(N443="sníž. přenesená",J443,0)</f>
        <v>0</v>
      </c>
      <c r="BI443" s="135">
        <f>IF(N443="nulová",J443,0)</f>
        <v>0</v>
      </c>
      <c r="BJ443" s="18" t="s">
        <v>76</v>
      </c>
      <c r="BK443" s="135">
        <f>ROUND(I443*H443,2)</f>
        <v>0</v>
      </c>
      <c r="BL443" s="18" t="s">
        <v>259</v>
      </c>
      <c r="BM443" s="134" t="s">
        <v>706</v>
      </c>
    </row>
    <row r="444" spans="2:65" s="1" customFormat="1">
      <c r="B444" s="33"/>
      <c r="D444" s="136" t="s">
        <v>145</v>
      </c>
      <c r="F444" s="137" t="s">
        <v>707</v>
      </c>
      <c r="I444" s="138"/>
      <c r="L444" s="33"/>
      <c r="M444" s="139"/>
      <c r="T444" s="54"/>
      <c r="AT444" s="18" t="s">
        <v>145</v>
      </c>
      <c r="AU444" s="18" t="s">
        <v>78</v>
      </c>
    </row>
    <row r="445" spans="2:65" s="13" customFormat="1">
      <c r="B445" s="147"/>
      <c r="D445" s="141" t="s">
        <v>147</v>
      </c>
      <c r="E445" s="148" t="s">
        <v>19</v>
      </c>
      <c r="F445" s="149" t="s">
        <v>214</v>
      </c>
      <c r="H445" s="150">
        <v>10</v>
      </c>
      <c r="I445" s="151"/>
      <c r="L445" s="147"/>
      <c r="M445" s="152"/>
      <c r="T445" s="153"/>
      <c r="AT445" s="148" t="s">
        <v>147</v>
      </c>
      <c r="AU445" s="148" t="s">
        <v>78</v>
      </c>
      <c r="AV445" s="13" t="s">
        <v>78</v>
      </c>
      <c r="AW445" s="13" t="s">
        <v>32</v>
      </c>
      <c r="AX445" s="13" t="s">
        <v>76</v>
      </c>
      <c r="AY445" s="148" t="s">
        <v>136</v>
      </c>
    </row>
    <row r="446" spans="2:65" s="11" customFormat="1" ht="22.8" customHeight="1">
      <c r="B446" s="111"/>
      <c r="D446" s="112" t="s">
        <v>70</v>
      </c>
      <c r="E446" s="121" t="s">
        <v>708</v>
      </c>
      <c r="F446" s="121" t="s">
        <v>709</v>
      </c>
      <c r="I446" s="114"/>
      <c r="J446" s="122">
        <f>BK446</f>
        <v>0</v>
      </c>
      <c r="L446" s="111"/>
      <c r="M446" s="116"/>
      <c r="P446" s="117">
        <f>SUM(P447:P473)</f>
        <v>0</v>
      </c>
      <c r="R446" s="117">
        <f>SUM(R447:R473)</f>
        <v>7.9259999999999997E-2</v>
      </c>
      <c r="T446" s="118">
        <f>SUM(T447:T473)</f>
        <v>7.6200000000000004E-2</v>
      </c>
      <c r="AR446" s="112" t="s">
        <v>78</v>
      </c>
      <c r="AT446" s="119" t="s">
        <v>70</v>
      </c>
      <c r="AU446" s="119" t="s">
        <v>76</v>
      </c>
      <c r="AY446" s="112" t="s">
        <v>136</v>
      </c>
      <c r="BK446" s="120">
        <f>SUM(BK447:BK473)</f>
        <v>0</v>
      </c>
    </row>
    <row r="447" spans="2:65" s="1" customFormat="1" ht="24.15" customHeight="1">
      <c r="B447" s="33"/>
      <c r="C447" s="123" t="s">
        <v>710</v>
      </c>
      <c r="D447" s="123" t="s">
        <v>138</v>
      </c>
      <c r="E447" s="124" t="s">
        <v>711</v>
      </c>
      <c r="F447" s="125" t="s">
        <v>712</v>
      </c>
      <c r="G447" s="126" t="s">
        <v>294</v>
      </c>
      <c r="H447" s="127">
        <v>6</v>
      </c>
      <c r="I447" s="128"/>
      <c r="J447" s="129">
        <f>ROUND(I447*H447,2)</f>
        <v>0</v>
      </c>
      <c r="K447" s="125" t="s">
        <v>142</v>
      </c>
      <c r="L447" s="33"/>
      <c r="M447" s="130" t="s">
        <v>19</v>
      </c>
      <c r="N447" s="131" t="s">
        <v>42</v>
      </c>
      <c r="P447" s="132">
        <f>O447*H447</f>
        <v>0</v>
      </c>
      <c r="Q447" s="132">
        <v>1.39E-3</v>
      </c>
      <c r="R447" s="132">
        <f>Q447*H447</f>
        <v>8.3400000000000002E-3</v>
      </c>
      <c r="S447" s="132">
        <v>0</v>
      </c>
      <c r="T447" s="133">
        <f>S447*H447</f>
        <v>0</v>
      </c>
      <c r="AR447" s="134" t="s">
        <v>259</v>
      </c>
      <c r="AT447" s="134" t="s">
        <v>138</v>
      </c>
      <c r="AU447" s="134" t="s">
        <v>78</v>
      </c>
      <c r="AY447" s="18" t="s">
        <v>136</v>
      </c>
      <c r="BE447" s="135">
        <f>IF(N447="základní",J447,0)</f>
        <v>0</v>
      </c>
      <c r="BF447" s="135">
        <f>IF(N447="snížená",J447,0)</f>
        <v>0</v>
      </c>
      <c r="BG447" s="135">
        <f>IF(N447="zákl. přenesená",J447,0)</f>
        <v>0</v>
      </c>
      <c r="BH447" s="135">
        <f>IF(N447="sníž. přenesená",J447,0)</f>
        <v>0</v>
      </c>
      <c r="BI447" s="135">
        <f>IF(N447="nulová",J447,0)</f>
        <v>0</v>
      </c>
      <c r="BJ447" s="18" t="s">
        <v>76</v>
      </c>
      <c r="BK447" s="135">
        <f>ROUND(I447*H447,2)</f>
        <v>0</v>
      </c>
      <c r="BL447" s="18" t="s">
        <v>259</v>
      </c>
      <c r="BM447" s="134" t="s">
        <v>713</v>
      </c>
    </row>
    <row r="448" spans="2:65" s="1" customFormat="1">
      <c r="B448" s="33"/>
      <c r="D448" s="136" t="s">
        <v>145</v>
      </c>
      <c r="F448" s="137" t="s">
        <v>714</v>
      </c>
      <c r="I448" s="138"/>
      <c r="L448" s="33"/>
      <c r="M448" s="139"/>
      <c r="T448" s="54"/>
      <c r="AT448" s="18" t="s">
        <v>145</v>
      </c>
      <c r="AU448" s="18" t="s">
        <v>78</v>
      </c>
    </row>
    <row r="449" spans="2:65" s="12" customFormat="1">
      <c r="B449" s="140"/>
      <c r="D449" s="141" t="s">
        <v>147</v>
      </c>
      <c r="E449" s="142" t="s">
        <v>19</v>
      </c>
      <c r="F449" s="143" t="s">
        <v>715</v>
      </c>
      <c r="H449" s="142" t="s">
        <v>19</v>
      </c>
      <c r="I449" s="144"/>
      <c r="L449" s="140"/>
      <c r="M449" s="145"/>
      <c r="T449" s="146"/>
      <c r="AT449" s="142" t="s">
        <v>147</v>
      </c>
      <c r="AU449" s="142" t="s">
        <v>78</v>
      </c>
      <c r="AV449" s="12" t="s">
        <v>76</v>
      </c>
      <c r="AW449" s="12" t="s">
        <v>32</v>
      </c>
      <c r="AX449" s="12" t="s">
        <v>71</v>
      </c>
      <c r="AY449" s="142" t="s">
        <v>136</v>
      </c>
    </row>
    <row r="450" spans="2:65" s="13" customFormat="1">
      <c r="B450" s="147"/>
      <c r="D450" s="141" t="s">
        <v>147</v>
      </c>
      <c r="E450" s="148" t="s">
        <v>19</v>
      </c>
      <c r="F450" s="149" t="s">
        <v>177</v>
      </c>
      <c r="H450" s="150">
        <v>6</v>
      </c>
      <c r="I450" s="151"/>
      <c r="L450" s="147"/>
      <c r="M450" s="152"/>
      <c r="T450" s="153"/>
      <c r="AT450" s="148" t="s">
        <v>147</v>
      </c>
      <c r="AU450" s="148" t="s">
        <v>78</v>
      </c>
      <c r="AV450" s="13" t="s">
        <v>78</v>
      </c>
      <c r="AW450" s="13" t="s">
        <v>32</v>
      </c>
      <c r="AX450" s="13" t="s">
        <v>76</v>
      </c>
      <c r="AY450" s="148" t="s">
        <v>136</v>
      </c>
    </row>
    <row r="451" spans="2:65" s="1" customFormat="1" ht="24.15" customHeight="1">
      <c r="B451" s="33"/>
      <c r="C451" s="123" t="s">
        <v>716</v>
      </c>
      <c r="D451" s="123" t="s">
        <v>138</v>
      </c>
      <c r="E451" s="124" t="s">
        <v>717</v>
      </c>
      <c r="F451" s="125" t="s">
        <v>718</v>
      </c>
      <c r="G451" s="126" t="s">
        <v>294</v>
      </c>
      <c r="H451" s="127">
        <v>32</v>
      </c>
      <c r="I451" s="128"/>
      <c r="J451" s="129">
        <f>ROUND(I451*H451,2)</f>
        <v>0</v>
      </c>
      <c r="K451" s="125" t="s">
        <v>142</v>
      </c>
      <c r="L451" s="33"/>
      <c r="M451" s="130" t="s">
        <v>19</v>
      </c>
      <c r="N451" s="131" t="s">
        <v>42</v>
      </c>
      <c r="P451" s="132">
        <f>O451*H451</f>
        <v>0</v>
      </c>
      <c r="Q451" s="132">
        <v>1.9300000000000001E-3</v>
      </c>
      <c r="R451" s="132">
        <f>Q451*H451</f>
        <v>6.1760000000000002E-2</v>
      </c>
      <c r="S451" s="132">
        <v>0</v>
      </c>
      <c r="T451" s="133">
        <f>S451*H451</f>
        <v>0</v>
      </c>
      <c r="AR451" s="134" t="s">
        <v>259</v>
      </c>
      <c r="AT451" s="134" t="s">
        <v>138</v>
      </c>
      <c r="AU451" s="134" t="s">
        <v>78</v>
      </c>
      <c r="AY451" s="18" t="s">
        <v>136</v>
      </c>
      <c r="BE451" s="135">
        <f>IF(N451="základní",J451,0)</f>
        <v>0</v>
      </c>
      <c r="BF451" s="135">
        <f>IF(N451="snížená",J451,0)</f>
        <v>0</v>
      </c>
      <c r="BG451" s="135">
        <f>IF(N451="zákl. přenesená",J451,0)</f>
        <v>0</v>
      </c>
      <c r="BH451" s="135">
        <f>IF(N451="sníž. přenesená",J451,0)</f>
        <v>0</v>
      </c>
      <c r="BI451" s="135">
        <f>IF(N451="nulová",J451,0)</f>
        <v>0</v>
      </c>
      <c r="BJ451" s="18" t="s">
        <v>76</v>
      </c>
      <c r="BK451" s="135">
        <f>ROUND(I451*H451,2)</f>
        <v>0</v>
      </c>
      <c r="BL451" s="18" t="s">
        <v>259</v>
      </c>
      <c r="BM451" s="134" t="s">
        <v>719</v>
      </c>
    </row>
    <row r="452" spans="2:65" s="1" customFormat="1">
      <c r="B452" s="33"/>
      <c r="D452" s="136" t="s">
        <v>145</v>
      </c>
      <c r="F452" s="137" t="s">
        <v>720</v>
      </c>
      <c r="I452" s="138"/>
      <c r="L452" s="33"/>
      <c r="M452" s="139"/>
      <c r="T452" s="54"/>
      <c r="AT452" s="18" t="s">
        <v>145</v>
      </c>
      <c r="AU452" s="18" t="s">
        <v>78</v>
      </c>
    </row>
    <row r="453" spans="2:65" s="12" customFormat="1">
      <c r="B453" s="140"/>
      <c r="D453" s="141" t="s">
        <v>147</v>
      </c>
      <c r="E453" s="142" t="s">
        <v>19</v>
      </c>
      <c r="F453" s="143" t="s">
        <v>715</v>
      </c>
      <c r="H453" s="142" t="s">
        <v>19</v>
      </c>
      <c r="I453" s="144"/>
      <c r="L453" s="140"/>
      <c r="M453" s="145"/>
      <c r="T453" s="146"/>
      <c r="AT453" s="142" t="s">
        <v>147</v>
      </c>
      <c r="AU453" s="142" t="s">
        <v>78</v>
      </c>
      <c r="AV453" s="12" t="s">
        <v>76</v>
      </c>
      <c r="AW453" s="12" t="s">
        <v>32</v>
      </c>
      <c r="AX453" s="12" t="s">
        <v>71</v>
      </c>
      <c r="AY453" s="142" t="s">
        <v>136</v>
      </c>
    </row>
    <row r="454" spans="2:65" s="13" customFormat="1">
      <c r="B454" s="147"/>
      <c r="D454" s="141" t="s">
        <v>147</v>
      </c>
      <c r="E454" s="148" t="s">
        <v>19</v>
      </c>
      <c r="F454" s="149" t="s">
        <v>370</v>
      </c>
      <c r="H454" s="150">
        <v>32</v>
      </c>
      <c r="I454" s="151"/>
      <c r="L454" s="147"/>
      <c r="M454" s="152"/>
      <c r="T454" s="153"/>
      <c r="AT454" s="148" t="s">
        <v>147</v>
      </c>
      <c r="AU454" s="148" t="s">
        <v>78</v>
      </c>
      <c r="AV454" s="13" t="s">
        <v>78</v>
      </c>
      <c r="AW454" s="13" t="s">
        <v>32</v>
      </c>
      <c r="AX454" s="13" t="s">
        <v>76</v>
      </c>
      <c r="AY454" s="148" t="s">
        <v>136</v>
      </c>
    </row>
    <row r="455" spans="2:65" s="1" customFormat="1" ht="24.15" customHeight="1">
      <c r="B455" s="33"/>
      <c r="C455" s="123" t="s">
        <v>721</v>
      </c>
      <c r="D455" s="123" t="s">
        <v>138</v>
      </c>
      <c r="E455" s="124" t="s">
        <v>722</v>
      </c>
      <c r="F455" s="125" t="s">
        <v>723</v>
      </c>
      <c r="G455" s="126" t="s">
        <v>294</v>
      </c>
      <c r="H455" s="127">
        <v>30</v>
      </c>
      <c r="I455" s="128"/>
      <c r="J455" s="129">
        <f>ROUND(I455*H455,2)</f>
        <v>0</v>
      </c>
      <c r="K455" s="125" t="s">
        <v>142</v>
      </c>
      <c r="L455" s="33"/>
      <c r="M455" s="130" t="s">
        <v>19</v>
      </c>
      <c r="N455" s="131" t="s">
        <v>42</v>
      </c>
      <c r="P455" s="132">
        <f>O455*H455</f>
        <v>0</v>
      </c>
      <c r="Q455" s="132">
        <v>2.4000000000000001E-4</v>
      </c>
      <c r="R455" s="132">
        <f>Q455*H455</f>
        <v>7.1999999999999998E-3</v>
      </c>
      <c r="S455" s="132">
        <v>2.5400000000000002E-3</v>
      </c>
      <c r="T455" s="133">
        <f>S455*H455</f>
        <v>7.6200000000000004E-2</v>
      </c>
      <c r="AR455" s="134" t="s">
        <v>259</v>
      </c>
      <c r="AT455" s="134" t="s">
        <v>138</v>
      </c>
      <c r="AU455" s="134" t="s">
        <v>78</v>
      </c>
      <c r="AY455" s="18" t="s">
        <v>136</v>
      </c>
      <c r="BE455" s="135">
        <f>IF(N455="základní",J455,0)</f>
        <v>0</v>
      </c>
      <c r="BF455" s="135">
        <f>IF(N455="snížená",J455,0)</f>
        <v>0</v>
      </c>
      <c r="BG455" s="135">
        <f>IF(N455="zákl. přenesená",J455,0)</f>
        <v>0</v>
      </c>
      <c r="BH455" s="135">
        <f>IF(N455="sníž. přenesená",J455,0)</f>
        <v>0</v>
      </c>
      <c r="BI455" s="135">
        <f>IF(N455="nulová",J455,0)</f>
        <v>0</v>
      </c>
      <c r="BJ455" s="18" t="s">
        <v>76</v>
      </c>
      <c r="BK455" s="135">
        <f>ROUND(I455*H455,2)</f>
        <v>0</v>
      </c>
      <c r="BL455" s="18" t="s">
        <v>259</v>
      </c>
      <c r="BM455" s="134" t="s">
        <v>724</v>
      </c>
    </row>
    <row r="456" spans="2:65" s="1" customFormat="1">
      <c r="B456" s="33"/>
      <c r="D456" s="136" t="s">
        <v>145</v>
      </c>
      <c r="F456" s="137" t="s">
        <v>725</v>
      </c>
      <c r="I456" s="138"/>
      <c r="L456" s="33"/>
      <c r="M456" s="139"/>
      <c r="T456" s="54"/>
      <c r="AT456" s="18" t="s">
        <v>145</v>
      </c>
      <c r="AU456" s="18" t="s">
        <v>78</v>
      </c>
    </row>
    <row r="457" spans="2:65" s="1" customFormat="1" ht="24.15" customHeight="1">
      <c r="B457" s="33"/>
      <c r="C457" s="123" t="s">
        <v>726</v>
      </c>
      <c r="D457" s="123" t="s">
        <v>138</v>
      </c>
      <c r="E457" s="124" t="s">
        <v>727</v>
      </c>
      <c r="F457" s="125" t="s">
        <v>728</v>
      </c>
      <c r="G457" s="126" t="s">
        <v>294</v>
      </c>
      <c r="H457" s="127">
        <v>38</v>
      </c>
      <c r="I457" s="128"/>
      <c r="J457" s="129">
        <f>ROUND(I457*H457,2)</f>
        <v>0</v>
      </c>
      <c r="K457" s="125" t="s">
        <v>142</v>
      </c>
      <c r="L457" s="33"/>
      <c r="M457" s="130" t="s">
        <v>19</v>
      </c>
      <c r="N457" s="131" t="s">
        <v>42</v>
      </c>
      <c r="P457" s="132">
        <f>O457*H457</f>
        <v>0</v>
      </c>
      <c r="Q457" s="132">
        <v>0</v>
      </c>
      <c r="R457" s="132">
        <f>Q457*H457</f>
        <v>0</v>
      </c>
      <c r="S457" s="132">
        <v>0</v>
      </c>
      <c r="T457" s="133">
        <f>S457*H457</f>
        <v>0</v>
      </c>
      <c r="AR457" s="134" t="s">
        <v>259</v>
      </c>
      <c r="AT457" s="134" t="s">
        <v>138</v>
      </c>
      <c r="AU457" s="134" t="s">
        <v>78</v>
      </c>
      <c r="AY457" s="18" t="s">
        <v>136</v>
      </c>
      <c r="BE457" s="135">
        <f>IF(N457="základní",J457,0)</f>
        <v>0</v>
      </c>
      <c r="BF457" s="135">
        <f>IF(N457="snížená",J457,0)</f>
        <v>0</v>
      </c>
      <c r="BG457" s="135">
        <f>IF(N457="zákl. přenesená",J457,0)</f>
        <v>0</v>
      </c>
      <c r="BH457" s="135">
        <f>IF(N457="sníž. přenesená",J457,0)</f>
        <v>0</v>
      </c>
      <c r="BI457" s="135">
        <f>IF(N457="nulová",J457,0)</f>
        <v>0</v>
      </c>
      <c r="BJ457" s="18" t="s">
        <v>76</v>
      </c>
      <c r="BK457" s="135">
        <f>ROUND(I457*H457,2)</f>
        <v>0</v>
      </c>
      <c r="BL457" s="18" t="s">
        <v>259</v>
      </c>
      <c r="BM457" s="134" t="s">
        <v>729</v>
      </c>
    </row>
    <row r="458" spans="2:65" s="1" customFormat="1">
      <c r="B458" s="33"/>
      <c r="D458" s="136" t="s">
        <v>145</v>
      </c>
      <c r="F458" s="137" t="s">
        <v>730</v>
      </c>
      <c r="I458" s="138"/>
      <c r="L458" s="33"/>
      <c r="M458" s="139"/>
      <c r="T458" s="54"/>
      <c r="AT458" s="18" t="s">
        <v>145</v>
      </c>
      <c r="AU458" s="18" t="s">
        <v>78</v>
      </c>
    </row>
    <row r="459" spans="2:65" s="12" customFormat="1">
      <c r="B459" s="140"/>
      <c r="D459" s="141" t="s">
        <v>147</v>
      </c>
      <c r="E459" s="142" t="s">
        <v>19</v>
      </c>
      <c r="F459" s="143" t="s">
        <v>731</v>
      </c>
      <c r="H459" s="142" t="s">
        <v>19</v>
      </c>
      <c r="I459" s="144"/>
      <c r="L459" s="140"/>
      <c r="M459" s="145"/>
      <c r="T459" s="146"/>
      <c r="AT459" s="142" t="s">
        <v>147</v>
      </c>
      <c r="AU459" s="142" t="s">
        <v>78</v>
      </c>
      <c r="AV459" s="12" t="s">
        <v>76</v>
      </c>
      <c r="AW459" s="12" t="s">
        <v>32</v>
      </c>
      <c r="AX459" s="12" t="s">
        <v>71</v>
      </c>
      <c r="AY459" s="142" t="s">
        <v>136</v>
      </c>
    </row>
    <row r="460" spans="2:65" s="13" customFormat="1">
      <c r="B460" s="147"/>
      <c r="D460" s="141" t="s">
        <v>147</v>
      </c>
      <c r="E460" s="148" t="s">
        <v>19</v>
      </c>
      <c r="F460" s="149" t="s">
        <v>732</v>
      </c>
      <c r="H460" s="150">
        <v>38</v>
      </c>
      <c r="I460" s="151"/>
      <c r="L460" s="147"/>
      <c r="M460" s="152"/>
      <c r="T460" s="153"/>
      <c r="AT460" s="148" t="s">
        <v>147</v>
      </c>
      <c r="AU460" s="148" t="s">
        <v>78</v>
      </c>
      <c r="AV460" s="13" t="s">
        <v>78</v>
      </c>
      <c r="AW460" s="13" t="s">
        <v>32</v>
      </c>
      <c r="AX460" s="13" t="s">
        <v>76</v>
      </c>
      <c r="AY460" s="148" t="s">
        <v>136</v>
      </c>
    </row>
    <row r="461" spans="2:65" s="1" customFormat="1" ht="24.15" customHeight="1">
      <c r="B461" s="33"/>
      <c r="C461" s="123" t="s">
        <v>733</v>
      </c>
      <c r="D461" s="123" t="s">
        <v>138</v>
      </c>
      <c r="E461" s="124" t="s">
        <v>734</v>
      </c>
      <c r="F461" s="125" t="s">
        <v>735</v>
      </c>
      <c r="G461" s="126" t="s">
        <v>201</v>
      </c>
      <c r="H461" s="127">
        <v>1</v>
      </c>
      <c r="I461" s="128"/>
      <c r="J461" s="129">
        <f>ROUND(I461*H461,2)</f>
        <v>0</v>
      </c>
      <c r="K461" s="125" t="s">
        <v>142</v>
      </c>
      <c r="L461" s="33"/>
      <c r="M461" s="130" t="s">
        <v>19</v>
      </c>
      <c r="N461" s="131" t="s">
        <v>42</v>
      </c>
      <c r="P461" s="132">
        <f>O461*H461</f>
        <v>0</v>
      </c>
      <c r="Q461" s="132">
        <v>0</v>
      </c>
      <c r="R461" s="132">
        <f>Q461*H461</f>
        <v>0</v>
      </c>
      <c r="S461" s="132">
        <v>0</v>
      </c>
      <c r="T461" s="133">
        <f>S461*H461</f>
        <v>0</v>
      </c>
      <c r="AR461" s="134" t="s">
        <v>259</v>
      </c>
      <c r="AT461" s="134" t="s">
        <v>138</v>
      </c>
      <c r="AU461" s="134" t="s">
        <v>78</v>
      </c>
      <c r="AY461" s="18" t="s">
        <v>136</v>
      </c>
      <c r="BE461" s="135">
        <f>IF(N461="základní",J461,0)</f>
        <v>0</v>
      </c>
      <c r="BF461" s="135">
        <f>IF(N461="snížená",J461,0)</f>
        <v>0</v>
      </c>
      <c r="BG461" s="135">
        <f>IF(N461="zákl. přenesená",J461,0)</f>
        <v>0</v>
      </c>
      <c r="BH461" s="135">
        <f>IF(N461="sníž. přenesená",J461,0)</f>
        <v>0</v>
      </c>
      <c r="BI461" s="135">
        <f>IF(N461="nulová",J461,0)</f>
        <v>0</v>
      </c>
      <c r="BJ461" s="18" t="s">
        <v>76</v>
      </c>
      <c r="BK461" s="135">
        <f>ROUND(I461*H461,2)</f>
        <v>0</v>
      </c>
      <c r="BL461" s="18" t="s">
        <v>259</v>
      </c>
      <c r="BM461" s="134" t="s">
        <v>736</v>
      </c>
    </row>
    <row r="462" spans="2:65" s="1" customFormat="1">
      <c r="B462" s="33"/>
      <c r="D462" s="136" t="s">
        <v>145</v>
      </c>
      <c r="F462" s="137" t="s">
        <v>737</v>
      </c>
      <c r="I462" s="138"/>
      <c r="L462" s="33"/>
      <c r="M462" s="139"/>
      <c r="T462" s="54"/>
      <c r="AT462" s="18" t="s">
        <v>145</v>
      </c>
      <c r="AU462" s="18" t="s">
        <v>78</v>
      </c>
    </row>
    <row r="463" spans="2:65" s="1" customFormat="1" ht="24.15" customHeight="1">
      <c r="B463" s="33"/>
      <c r="C463" s="123" t="s">
        <v>738</v>
      </c>
      <c r="D463" s="123" t="s">
        <v>138</v>
      </c>
      <c r="E463" s="124" t="s">
        <v>739</v>
      </c>
      <c r="F463" s="125" t="s">
        <v>740</v>
      </c>
      <c r="G463" s="126" t="s">
        <v>201</v>
      </c>
      <c r="H463" s="127">
        <v>1</v>
      </c>
      <c r="I463" s="128"/>
      <c r="J463" s="129">
        <f>ROUND(I463*H463,2)</f>
        <v>0</v>
      </c>
      <c r="K463" s="125" t="s">
        <v>142</v>
      </c>
      <c r="L463" s="33"/>
      <c r="M463" s="130" t="s">
        <v>19</v>
      </c>
      <c r="N463" s="131" t="s">
        <v>42</v>
      </c>
      <c r="P463" s="132">
        <f>O463*H463</f>
        <v>0</v>
      </c>
      <c r="Q463" s="132">
        <v>2.5000000000000001E-4</v>
      </c>
      <c r="R463" s="132">
        <f>Q463*H463</f>
        <v>2.5000000000000001E-4</v>
      </c>
      <c r="S463" s="132">
        <v>0</v>
      </c>
      <c r="T463" s="133">
        <f>S463*H463</f>
        <v>0</v>
      </c>
      <c r="AR463" s="134" t="s">
        <v>259</v>
      </c>
      <c r="AT463" s="134" t="s">
        <v>138</v>
      </c>
      <c r="AU463" s="134" t="s">
        <v>78</v>
      </c>
      <c r="AY463" s="18" t="s">
        <v>136</v>
      </c>
      <c r="BE463" s="135">
        <f>IF(N463="základní",J463,0)</f>
        <v>0</v>
      </c>
      <c r="BF463" s="135">
        <f>IF(N463="snížená",J463,0)</f>
        <v>0</v>
      </c>
      <c r="BG463" s="135">
        <f>IF(N463="zákl. přenesená",J463,0)</f>
        <v>0</v>
      </c>
      <c r="BH463" s="135">
        <f>IF(N463="sníž. přenesená",J463,0)</f>
        <v>0</v>
      </c>
      <c r="BI463" s="135">
        <f>IF(N463="nulová",J463,0)</f>
        <v>0</v>
      </c>
      <c r="BJ463" s="18" t="s">
        <v>76</v>
      </c>
      <c r="BK463" s="135">
        <f>ROUND(I463*H463,2)</f>
        <v>0</v>
      </c>
      <c r="BL463" s="18" t="s">
        <v>259</v>
      </c>
      <c r="BM463" s="134" t="s">
        <v>741</v>
      </c>
    </row>
    <row r="464" spans="2:65" s="1" customFormat="1">
      <c r="B464" s="33"/>
      <c r="D464" s="136" t="s">
        <v>145</v>
      </c>
      <c r="F464" s="137" t="s">
        <v>742</v>
      </c>
      <c r="I464" s="138"/>
      <c r="L464" s="33"/>
      <c r="M464" s="139"/>
      <c r="T464" s="54"/>
      <c r="AT464" s="18" t="s">
        <v>145</v>
      </c>
      <c r="AU464" s="18" t="s">
        <v>78</v>
      </c>
    </row>
    <row r="465" spans="2:65" s="1" customFormat="1" ht="16.5" customHeight="1">
      <c r="B465" s="33"/>
      <c r="C465" s="123" t="s">
        <v>743</v>
      </c>
      <c r="D465" s="123" t="s">
        <v>138</v>
      </c>
      <c r="E465" s="124" t="s">
        <v>744</v>
      </c>
      <c r="F465" s="125" t="s">
        <v>745</v>
      </c>
      <c r="G465" s="126" t="s">
        <v>201</v>
      </c>
      <c r="H465" s="127">
        <v>1</v>
      </c>
      <c r="I465" s="128"/>
      <c r="J465" s="129">
        <f>ROUND(I465*H465,2)</f>
        <v>0</v>
      </c>
      <c r="K465" s="125" t="s">
        <v>19</v>
      </c>
      <c r="L465" s="33"/>
      <c r="M465" s="130" t="s">
        <v>19</v>
      </c>
      <c r="N465" s="131" t="s">
        <v>42</v>
      </c>
      <c r="P465" s="132">
        <f>O465*H465</f>
        <v>0</v>
      </c>
      <c r="Q465" s="132">
        <v>2.5000000000000001E-4</v>
      </c>
      <c r="R465" s="132">
        <f>Q465*H465</f>
        <v>2.5000000000000001E-4</v>
      </c>
      <c r="S465" s="132">
        <v>0</v>
      </c>
      <c r="T465" s="133">
        <f>S465*H465</f>
        <v>0</v>
      </c>
      <c r="AR465" s="134" t="s">
        <v>259</v>
      </c>
      <c r="AT465" s="134" t="s">
        <v>138</v>
      </c>
      <c r="AU465" s="134" t="s">
        <v>78</v>
      </c>
      <c r="AY465" s="18" t="s">
        <v>136</v>
      </c>
      <c r="BE465" s="135">
        <f>IF(N465="základní",J465,0)</f>
        <v>0</v>
      </c>
      <c r="BF465" s="135">
        <f>IF(N465="snížená",J465,0)</f>
        <v>0</v>
      </c>
      <c r="BG465" s="135">
        <f>IF(N465="zákl. přenesená",J465,0)</f>
        <v>0</v>
      </c>
      <c r="BH465" s="135">
        <f>IF(N465="sníž. přenesená",J465,0)</f>
        <v>0</v>
      </c>
      <c r="BI465" s="135">
        <f>IF(N465="nulová",J465,0)</f>
        <v>0</v>
      </c>
      <c r="BJ465" s="18" t="s">
        <v>76</v>
      </c>
      <c r="BK465" s="135">
        <f>ROUND(I465*H465,2)</f>
        <v>0</v>
      </c>
      <c r="BL465" s="18" t="s">
        <v>259</v>
      </c>
      <c r="BM465" s="134" t="s">
        <v>746</v>
      </c>
    </row>
    <row r="466" spans="2:65" s="1" customFormat="1" ht="44.25" customHeight="1">
      <c r="B466" s="33"/>
      <c r="C466" s="123" t="s">
        <v>747</v>
      </c>
      <c r="D466" s="123" t="s">
        <v>138</v>
      </c>
      <c r="E466" s="124" t="s">
        <v>748</v>
      </c>
      <c r="F466" s="125" t="s">
        <v>749</v>
      </c>
      <c r="G466" s="126" t="s">
        <v>201</v>
      </c>
      <c r="H466" s="127">
        <v>2</v>
      </c>
      <c r="I466" s="128"/>
      <c r="J466" s="129">
        <f>ROUND(I466*H466,2)</f>
        <v>0</v>
      </c>
      <c r="K466" s="125" t="s">
        <v>142</v>
      </c>
      <c r="L466" s="33"/>
      <c r="M466" s="130" t="s">
        <v>19</v>
      </c>
      <c r="N466" s="131" t="s">
        <v>42</v>
      </c>
      <c r="P466" s="132">
        <f>O466*H466</f>
        <v>0</v>
      </c>
      <c r="Q466" s="132">
        <v>3.5E-4</v>
      </c>
      <c r="R466" s="132">
        <f>Q466*H466</f>
        <v>6.9999999999999999E-4</v>
      </c>
      <c r="S466" s="132">
        <v>0</v>
      </c>
      <c r="T466" s="133">
        <f>S466*H466</f>
        <v>0</v>
      </c>
      <c r="AR466" s="134" t="s">
        <v>259</v>
      </c>
      <c r="AT466" s="134" t="s">
        <v>138</v>
      </c>
      <c r="AU466" s="134" t="s">
        <v>78</v>
      </c>
      <c r="AY466" s="18" t="s">
        <v>136</v>
      </c>
      <c r="BE466" s="135">
        <f>IF(N466="základní",J466,0)</f>
        <v>0</v>
      </c>
      <c r="BF466" s="135">
        <f>IF(N466="snížená",J466,0)</f>
        <v>0</v>
      </c>
      <c r="BG466" s="135">
        <f>IF(N466="zákl. přenesená",J466,0)</f>
        <v>0</v>
      </c>
      <c r="BH466" s="135">
        <f>IF(N466="sníž. přenesená",J466,0)</f>
        <v>0</v>
      </c>
      <c r="BI466" s="135">
        <f>IF(N466="nulová",J466,0)</f>
        <v>0</v>
      </c>
      <c r="BJ466" s="18" t="s">
        <v>76</v>
      </c>
      <c r="BK466" s="135">
        <f>ROUND(I466*H466,2)</f>
        <v>0</v>
      </c>
      <c r="BL466" s="18" t="s">
        <v>259</v>
      </c>
      <c r="BM466" s="134" t="s">
        <v>750</v>
      </c>
    </row>
    <row r="467" spans="2:65" s="1" customFormat="1">
      <c r="B467" s="33"/>
      <c r="D467" s="136" t="s">
        <v>145</v>
      </c>
      <c r="F467" s="137" t="s">
        <v>751</v>
      </c>
      <c r="I467" s="138"/>
      <c r="L467" s="33"/>
      <c r="M467" s="139"/>
      <c r="T467" s="54"/>
      <c r="AT467" s="18" t="s">
        <v>145</v>
      </c>
      <c r="AU467" s="18" t="s">
        <v>78</v>
      </c>
    </row>
    <row r="468" spans="2:65" s="12" customFormat="1">
      <c r="B468" s="140"/>
      <c r="D468" s="141" t="s">
        <v>147</v>
      </c>
      <c r="E468" s="142" t="s">
        <v>19</v>
      </c>
      <c r="F468" s="143" t="s">
        <v>752</v>
      </c>
      <c r="H468" s="142" t="s">
        <v>19</v>
      </c>
      <c r="I468" s="144"/>
      <c r="L468" s="140"/>
      <c r="M468" s="145"/>
      <c r="T468" s="146"/>
      <c r="AT468" s="142" t="s">
        <v>147</v>
      </c>
      <c r="AU468" s="142" t="s">
        <v>78</v>
      </c>
      <c r="AV468" s="12" t="s">
        <v>76</v>
      </c>
      <c r="AW468" s="12" t="s">
        <v>32</v>
      </c>
      <c r="AX468" s="12" t="s">
        <v>71</v>
      </c>
      <c r="AY468" s="142" t="s">
        <v>136</v>
      </c>
    </row>
    <row r="469" spans="2:65" s="13" customFormat="1">
      <c r="B469" s="147"/>
      <c r="D469" s="141" t="s">
        <v>147</v>
      </c>
      <c r="E469" s="148" t="s">
        <v>19</v>
      </c>
      <c r="F469" s="149" t="s">
        <v>78</v>
      </c>
      <c r="H469" s="150">
        <v>2</v>
      </c>
      <c r="I469" s="151"/>
      <c r="L469" s="147"/>
      <c r="M469" s="152"/>
      <c r="T469" s="153"/>
      <c r="AT469" s="148" t="s">
        <v>147</v>
      </c>
      <c r="AU469" s="148" t="s">
        <v>78</v>
      </c>
      <c r="AV469" s="13" t="s">
        <v>78</v>
      </c>
      <c r="AW469" s="13" t="s">
        <v>32</v>
      </c>
      <c r="AX469" s="13" t="s">
        <v>76</v>
      </c>
      <c r="AY469" s="148" t="s">
        <v>136</v>
      </c>
    </row>
    <row r="470" spans="2:65" s="1" customFormat="1" ht="33" customHeight="1">
      <c r="B470" s="33"/>
      <c r="C470" s="123" t="s">
        <v>314</v>
      </c>
      <c r="D470" s="123" t="s">
        <v>138</v>
      </c>
      <c r="E470" s="124" t="s">
        <v>753</v>
      </c>
      <c r="F470" s="125" t="s">
        <v>754</v>
      </c>
      <c r="G470" s="126" t="s">
        <v>201</v>
      </c>
      <c r="H470" s="127">
        <v>2</v>
      </c>
      <c r="I470" s="128"/>
      <c r="J470" s="129">
        <f>ROUND(I470*H470,2)</f>
        <v>0</v>
      </c>
      <c r="K470" s="125" t="s">
        <v>142</v>
      </c>
      <c r="L470" s="33"/>
      <c r="M470" s="130" t="s">
        <v>19</v>
      </c>
      <c r="N470" s="131" t="s">
        <v>42</v>
      </c>
      <c r="P470" s="132">
        <f>O470*H470</f>
        <v>0</v>
      </c>
      <c r="Q470" s="132">
        <v>3.8000000000000002E-4</v>
      </c>
      <c r="R470" s="132">
        <f>Q470*H470</f>
        <v>7.6000000000000004E-4</v>
      </c>
      <c r="S470" s="132">
        <v>0</v>
      </c>
      <c r="T470" s="133">
        <f>S470*H470</f>
        <v>0</v>
      </c>
      <c r="AR470" s="134" t="s">
        <v>259</v>
      </c>
      <c r="AT470" s="134" t="s">
        <v>138</v>
      </c>
      <c r="AU470" s="134" t="s">
        <v>78</v>
      </c>
      <c r="AY470" s="18" t="s">
        <v>136</v>
      </c>
      <c r="BE470" s="135">
        <f>IF(N470="základní",J470,0)</f>
        <v>0</v>
      </c>
      <c r="BF470" s="135">
        <f>IF(N470="snížená",J470,0)</f>
        <v>0</v>
      </c>
      <c r="BG470" s="135">
        <f>IF(N470="zákl. přenesená",J470,0)</f>
        <v>0</v>
      </c>
      <c r="BH470" s="135">
        <f>IF(N470="sníž. přenesená",J470,0)</f>
        <v>0</v>
      </c>
      <c r="BI470" s="135">
        <f>IF(N470="nulová",J470,0)</f>
        <v>0</v>
      </c>
      <c r="BJ470" s="18" t="s">
        <v>76</v>
      </c>
      <c r="BK470" s="135">
        <f>ROUND(I470*H470,2)</f>
        <v>0</v>
      </c>
      <c r="BL470" s="18" t="s">
        <v>259</v>
      </c>
      <c r="BM470" s="134" t="s">
        <v>755</v>
      </c>
    </row>
    <row r="471" spans="2:65" s="1" customFormat="1">
      <c r="B471" s="33"/>
      <c r="D471" s="136" t="s">
        <v>145</v>
      </c>
      <c r="F471" s="137" t="s">
        <v>756</v>
      </c>
      <c r="I471" s="138"/>
      <c r="L471" s="33"/>
      <c r="M471" s="139"/>
      <c r="T471" s="54"/>
      <c r="AT471" s="18" t="s">
        <v>145</v>
      </c>
      <c r="AU471" s="18" t="s">
        <v>78</v>
      </c>
    </row>
    <row r="472" spans="2:65" s="12" customFormat="1">
      <c r="B472" s="140"/>
      <c r="D472" s="141" t="s">
        <v>147</v>
      </c>
      <c r="E472" s="142" t="s">
        <v>19</v>
      </c>
      <c r="F472" s="143" t="s">
        <v>757</v>
      </c>
      <c r="H472" s="142" t="s">
        <v>19</v>
      </c>
      <c r="I472" s="144"/>
      <c r="L472" s="140"/>
      <c r="M472" s="145"/>
      <c r="T472" s="146"/>
      <c r="AT472" s="142" t="s">
        <v>147</v>
      </c>
      <c r="AU472" s="142" t="s">
        <v>78</v>
      </c>
      <c r="AV472" s="12" t="s">
        <v>76</v>
      </c>
      <c r="AW472" s="12" t="s">
        <v>32</v>
      </c>
      <c r="AX472" s="12" t="s">
        <v>71</v>
      </c>
      <c r="AY472" s="142" t="s">
        <v>136</v>
      </c>
    </row>
    <row r="473" spans="2:65" s="13" customFormat="1">
      <c r="B473" s="147"/>
      <c r="D473" s="141" t="s">
        <v>147</v>
      </c>
      <c r="E473" s="148" t="s">
        <v>19</v>
      </c>
      <c r="F473" s="149" t="s">
        <v>78</v>
      </c>
      <c r="H473" s="150">
        <v>2</v>
      </c>
      <c r="I473" s="151"/>
      <c r="L473" s="147"/>
      <c r="M473" s="152"/>
      <c r="T473" s="153"/>
      <c r="AT473" s="148" t="s">
        <v>147</v>
      </c>
      <c r="AU473" s="148" t="s">
        <v>78</v>
      </c>
      <c r="AV473" s="13" t="s">
        <v>78</v>
      </c>
      <c r="AW473" s="13" t="s">
        <v>32</v>
      </c>
      <c r="AX473" s="13" t="s">
        <v>76</v>
      </c>
      <c r="AY473" s="148" t="s">
        <v>136</v>
      </c>
    </row>
    <row r="474" spans="2:65" s="11" customFormat="1" ht="22.8" customHeight="1">
      <c r="B474" s="111"/>
      <c r="D474" s="112" t="s">
        <v>70</v>
      </c>
      <c r="E474" s="121" t="s">
        <v>758</v>
      </c>
      <c r="F474" s="121" t="s">
        <v>759</v>
      </c>
      <c r="I474" s="114"/>
      <c r="J474" s="122">
        <f>BK474</f>
        <v>0</v>
      </c>
      <c r="L474" s="111"/>
      <c r="M474" s="116"/>
      <c r="P474" s="117">
        <f>SUM(P475:P486)</f>
        <v>0</v>
      </c>
      <c r="R474" s="117">
        <f>SUM(R475:R486)</f>
        <v>2.3910000000000001E-2</v>
      </c>
      <c r="T474" s="118">
        <f>SUM(T475:T486)</f>
        <v>2.102E-2</v>
      </c>
      <c r="AR474" s="112" t="s">
        <v>78</v>
      </c>
      <c r="AT474" s="119" t="s">
        <v>70</v>
      </c>
      <c r="AU474" s="119" t="s">
        <v>76</v>
      </c>
      <c r="AY474" s="112" t="s">
        <v>136</v>
      </c>
      <c r="BK474" s="120">
        <f>SUM(BK475:BK486)</f>
        <v>0</v>
      </c>
    </row>
    <row r="475" spans="2:65" s="1" customFormat="1" ht="21.75" customHeight="1">
      <c r="B475" s="33"/>
      <c r="C475" s="123" t="s">
        <v>361</v>
      </c>
      <c r="D475" s="123" t="s">
        <v>138</v>
      </c>
      <c r="E475" s="124" t="s">
        <v>760</v>
      </c>
      <c r="F475" s="125" t="s">
        <v>761</v>
      </c>
      <c r="G475" s="126" t="s">
        <v>649</v>
      </c>
      <c r="H475" s="127">
        <v>1</v>
      </c>
      <c r="I475" s="128"/>
      <c r="J475" s="129">
        <f>ROUND(I475*H475,2)</f>
        <v>0</v>
      </c>
      <c r="K475" s="125" t="s">
        <v>142</v>
      </c>
      <c r="L475" s="33"/>
      <c r="M475" s="130" t="s">
        <v>19</v>
      </c>
      <c r="N475" s="131" t="s">
        <v>42</v>
      </c>
      <c r="P475" s="132">
        <f>O475*H475</f>
        <v>0</v>
      </c>
      <c r="Q475" s="132">
        <v>0</v>
      </c>
      <c r="R475" s="132">
        <f>Q475*H475</f>
        <v>0</v>
      </c>
      <c r="S475" s="132">
        <v>1.9460000000000002E-2</v>
      </c>
      <c r="T475" s="133">
        <f>S475*H475</f>
        <v>1.9460000000000002E-2</v>
      </c>
      <c r="AR475" s="134" t="s">
        <v>259</v>
      </c>
      <c r="AT475" s="134" t="s">
        <v>138</v>
      </c>
      <c r="AU475" s="134" t="s">
        <v>78</v>
      </c>
      <c r="AY475" s="18" t="s">
        <v>136</v>
      </c>
      <c r="BE475" s="135">
        <f>IF(N475="základní",J475,0)</f>
        <v>0</v>
      </c>
      <c r="BF475" s="135">
        <f>IF(N475="snížená",J475,0)</f>
        <v>0</v>
      </c>
      <c r="BG475" s="135">
        <f>IF(N475="zákl. přenesená",J475,0)</f>
        <v>0</v>
      </c>
      <c r="BH475" s="135">
        <f>IF(N475="sníž. přenesená",J475,0)</f>
        <v>0</v>
      </c>
      <c r="BI475" s="135">
        <f>IF(N475="nulová",J475,0)</f>
        <v>0</v>
      </c>
      <c r="BJ475" s="18" t="s">
        <v>76</v>
      </c>
      <c r="BK475" s="135">
        <f>ROUND(I475*H475,2)</f>
        <v>0</v>
      </c>
      <c r="BL475" s="18" t="s">
        <v>259</v>
      </c>
      <c r="BM475" s="134" t="s">
        <v>762</v>
      </c>
    </row>
    <row r="476" spans="2:65" s="1" customFormat="1">
      <c r="B476" s="33"/>
      <c r="D476" s="136" t="s">
        <v>145</v>
      </c>
      <c r="F476" s="137" t="s">
        <v>763</v>
      </c>
      <c r="I476" s="138"/>
      <c r="L476" s="33"/>
      <c r="M476" s="139"/>
      <c r="T476" s="54"/>
      <c r="AT476" s="18" t="s">
        <v>145</v>
      </c>
      <c r="AU476" s="18" t="s">
        <v>78</v>
      </c>
    </row>
    <row r="477" spans="2:65" s="1" customFormat="1" ht="37.799999999999997" customHeight="1">
      <c r="B477" s="33"/>
      <c r="C477" s="123" t="s">
        <v>432</v>
      </c>
      <c r="D477" s="123" t="s">
        <v>138</v>
      </c>
      <c r="E477" s="124" t="s">
        <v>764</v>
      </c>
      <c r="F477" s="125" t="s">
        <v>765</v>
      </c>
      <c r="G477" s="126" t="s">
        <v>649</v>
      </c>
      <c r="H477" s="127">
        <v>1</v>
      </c>
      <c r="I477" s="128"/>
      <c r="J477" s="129">
        <f>ROUND(I477*H477,2)</f>
        <v>0</v>
      </c>
      <c r="K477" s="125" t="s">
        <v>142</v>
      </c>
      <c r="L477" s="33"/>
      <c r="M477" s="130" t="s">
        <v>19</v>
      </c>
      <c r="N477" s="131" t="s">
        <v>42</v>
      </c>
      <c r="P477" s="132">
        <f>O477*H477</f>
        <v>0</v>
      </c>
      <c r="Q477" s="132">
        <v>2.1229999999999999E-2</v>
      </c>
      <c r="R477" s="132">
        <f>Q477*H477</f>
        <v>2.1229999999999999E-2</v>
      </c>
      <c r="S477" s="132">
        <v>0</v>
      </c>
      <c r="T477" s="133">
        <f>S477*H477</f>
        <v>0</v>
      </c>
      <c r="AR477" s="134" t="s">
        <v>259</v>
      </c>
      <c r="AT477" s="134" t="s">
        <v>138</v>
      </c>
      <c r="AU477" s="134" t="s">
        <v>78</v>
      </c>
      <c r="AY477" s="18" t="s">
        <v>136</v>
      </c>
      <c r="BE477" s="135">
        <f>IF(N477="základní",J477,0)</f>
        <v>0</v>
      </c>
      <c r="BF477" s="135">
        <f>IF(N477="snížená",J477,0)</f>
        <v>0</v>
      </c>
      <c r="BG477" s="135">
        <f>IF(N477="zákl. přenesená",J477,0)</f>
        <v>0</v>
      </c>
      <c r="BH477" s="135">
        <f>IF(N477="sníž. přenesená",J477,0)</f>
        <v>0</v>
      </c>
      <c r="BI477" s="135">
        <f>IF(N477="nulová",J477,0)</f>
        <v>0</v>
      </c>
      <c r="BJ477" s="18" t="s">
        <v>76</v>
      </c>
      <c r="BK477" s="135">
        <f>ROUND(I477*H477,2)</f>
        <v>0</v>
      </c>
      <c r="BL477" s="18" t="s">
        <v>259</v>
      </c>
      <c r="BM477" s="134" t="s">
        <v>766</v>
      </c>
    </row>
    <row r="478" spans="2:65" s="1" customFormat="1">
      <c r="B478" s="33"/>
      <c r="D478" s="136" t="s">
        <v>145</v>
      </c>
      <c r="F478" s="137" t="s">
        <v>767</v>
      </c>
      <c r="I478" s="138"/>
      <c r="L478" s="33"/>
      <c r="M478" s="139"/>
      <c r="T478" s="54"/>
      <c r="AT478" s="18" t="s">
        <v>145</v>
      </c>
      <c r="AU478" s="18" t="s">
        <v>78</v>
      </c>
    </row>
    <row r="479" spans="2:65" s="1" customFormat="1" ht="24.15" customHeight="1">
      <c r="B479" s="33"/>
      <c r="C479" s="123" t="s">
        <v>768</v>
      </c>
      <c r="D479" s="123" t="s">
        <v>138</v>
      </c>
      <c r="E479" s="124" t="s">
        <v>769</v>
      </c>
      <c r="F479" s="125" t="s">
        <v>770</v>
      </c>
      <c r="G479" s="126" t="s">
        <v>649</v>
      </c>
      <c r="H479" s="127">
        <v>2</v>
      </c>
      <c r="I479" s="128"/>
      <c r="J479" s="129">
        <f>ROUND(I479*H479,2)</f>
        <v>0</v>
      </c>
      <c r="K479" s="125" t="s">
        <v>142</v>
      </c>
      <c r="L479" s="33"/>
      <c r="M479" s="130" t="s">
        <v>19</v>
      </c>
      <c r="N479" s="131" t="s">
        <v>42</v>
      </c>
      <c r="P479" s="132">
        <f>O479*H479</f>
        <v>0</v>
      </c>
      <c r="Q479" s="132">
        <v>9.0000000000000006E-5</v>
      </c>
      <c r="R479" s="132">
        <f>Q479*H479</f>
        <v>1.8000000000000001E-4</v>
      </c>
      <c r="S479" s="132">
        <v>0</v>
      </c>
      <c r="T479" s="133">
        <f>S479*H479</f>
        <v>0</v>
      </c>
      <c r="AR479" s="134" t="s">
        <v>259</v>
      </c>
      <c r="AT479" s="134" t="s">
        <v>138</v>
      </c>
      <c r="AU479" s="134" t="s">
        <v>78</v>
      </c>
      <c r="AY479" s="18" t="s">
        <v>136</v>
      </c>
      <c r="BE479" s="135">
        <f>IF(N479="základní",J479,0)</f>
        <v>0</v>
      </c>
      <c r="BF479" s="135">
        <f>IF(N479="snížená",J479,0)</f>
        <v>0</v>
      </c>
      <c r="BG479" s="135">
        <f>IF(N479="zákl. přenesená",J479,0)</f>
        <v>0</v>
      </c>
      <c r="BH479" s="135">
        <f>IF(N479="sníž. přenesená",J479,0)</f>
        <v>0</v>
      </c>
      <c r="BI479" s="135">
        <f>IF(N479="nulová",J479,0)</f>
        <v>0</v>
      </c>
      <c r="BJ479" s="18" t="s">
        <v>76</v>
      </c>
      <c r="BK479" s="135">
        <f>ROUND(I479*H479,2)</f>
        <v>0</v>
      </c>
      <c r="BL479" s="18" t="s">
        <v>259</v>
      </c>
      <c r="BM479" s="134" t="s">
        <v>771</v>
      </c>
    </row>
    <row r="480" spans="2:65" s="1" customFormat="1">
      <c r="B480" s="33"/>
      <c r="D480" s="136" t="s">
        <v>145</v>
      </c>
      <c r="F480" s="137" t="s">
        <v>772</v>
      </c>
      <c r="I480" s="138"/>
      <c r="L480" s="33"/>
      <c r="M480" s="139"/>
      <c r="T480" s="54"/>
      <c r="AT480" s="18" t="s">
        <v>145</v>
      </c>
      <c r="AU480" s="18" t="s">
        <v>78</v>
      </c>
    </row>
    <row r="481" spans="2:65" s="1" customFormat="1" ht="16.5" customHeight="1">
      <c r="B481" s="33"/>
      <c r="C481" s="161" t="s">
        <v>550</v>
      </c>
      <c r="D481" s="161" t="s">
        <v>309</v>
      </c>
      <c r="E481" s="162" t="s">
        <v>773</v>
      </c>
      <c r="F481" s="163" t="s">
        <v>774</v>
      </c>
      <c r="G481" s="164" t="s">
        <v>201</v>
      </c>
      <c r="H481" s="165">
        <v>2</v>
      </c>
      <c r="I481" s="166"/>
      <c r="J481" s="167">
        <f>ROUND(I481*H481,2)</f>
        <v>0</v>
      </c>
      <c r="K481" s="163" t="s">
        <v>142</v>
      </c>
      <c r="L481" s="168"/>
      <c r="M481" s="169" t="s">
        <v>19</v>
      </c>
      <c r="N481" s="170" t="s">
        <v>42</v>
      </c>
      <c r="P481" s="132">
        <f>O481*H481</f>
        <v>0</v>
      </c>
      <c r="Q481" s="132">
        <v>1.4999999999999999E-4</v>
      </c>
      <c r="R481" s="132">
        <f>Q481*H481</f>
        <v>2.9999999999999997E-4</v>
      </c>
      <c r="S481" s="132">
        <v>0</v>
      </c>
      <c r="T481" s="133">
        <f>S481*H481</f>
        <v>0</v>
      </c>
      <c r="AR481" s="134" t="s">
        <v>370</v>
      </c>
      <c r="AT481" s="134" t="s">
        <v>309</v>
      </c>
      <c r="AU481" s="134" t="s">
        <v>78</v>
      </c>
      <c r="AY481" s="18" t="s">
        <v>136</v>
      </c>
      <c r="BE481" s="135">
        <f>IF(N481="základní",J481,0)</f>
        <v>0</v>
      </c>
      <c r="BF481" s="135">
        <f>IF(N481="snížená",J481,0)</f>
        <v>0</v>
      </c>
      <c r="BG481" s="135">
        <f>IF(N481="zákl. přenesená",J481,0)</f>
        <v>0</v>
      </c>
      <c r="BH481" s="135">
        <f>IF(N481="sníž. přenesená",J481,0)</f>
        <v>0</v>
      </c>
      <c r="BI481" s="135">
        <f>IF(N481="nulová",J481,0)</f>
        <v>0</v>
      </c>
      <c r="BJ481" s="18" t="s">
        <v>76</v>
      </c>
      <c r="BK481" s="135">
        <f>ROUND(I481*H481,2)</f>
        <v>0</v>
      </c>
      <c r="BL481" s="18" t="s">
        <v>259</v>
      </c>
      <c r="BM481" s="134" t="s">
        <v>775</v>
      </c>
    </row>
    <row r="482" spans="2:65" s="1" customFormat="1" ht="24.15" customHeight="1">
      <c r="B482" s="33"/>
      <c r="C482" s="161" t="s">
        <v>776</v>
      </c>
      <c r="D482" s="161" t="s">
        <v>309</v>
      </c>
      <c r="E482" s="162" t="s">
        <v>777</v>
      </c>
      <c r="F482" s="163" t="s">
        <v>778</v>
      </c>
      <c r="G482" s="164" t="s">
        <v>294</v>
      </c>
      <c r="H482" s="165">
        <v>2</v>
      </c>
      <c r="I482" s="166"/>
      <c r="J482" s="167">
        <f>ROUND(I482*H482,2)</f>
        <v>0</v>
      </c>
      <c r="K482" s="163" t="s">
        <v>142</v>
      </c>
      <c r="L482" s="168"/>
      <c r="M482" s="169" t="s">
        <v>19</v>
      </c>
      <c r="N482" s="170" t="s">
        <v>42</v>
      </c>
      <c r="P482" s="132">
        <f>O482*H482</f>
        <v>0</v>
      </c>
      <c r="Q482" s="132">
        <v>1.8000000000000001E-4</v>
      </c>
      <c r="R482" s="132">
        <f>Q482*H482</f>
        <v>3.6000000000000002E-4</v>
      </c>
      <c r="S482" s="132">
        <v>0</v>
      </c>
      <c r="T482" s="133">
        <f>S482*H482</f>
        <v>0</v>
      </c>
      <c r="AR482" s="134" t="s">
        <v>370</v>
      </c>
      <c r="AT482" s="134" t="s">
        <v>309</v>
      </c>
      <c r="AU482" s="134" t="s">
        <v>78</v>
      </c>
      <c r="AY482" s="18" t="s">
        <v>136</v>
      </c>
      <c r="BE482" s="135">
        <f>IF(N482="základní",J482,0)</f>
        <v>0</v>
      </c>
      <c r="BF482" s="135">
        <f>IF(N482="snížená",J482,0)</f>
        <v>0</v>
      </c>
      <c r="BG482" s="135">
        <f>IF(N482="zákl. přenesená",J482,0)</f>
        <v>0</v>
      </c>
      <c r="BH482" s="135">
        <f>IF(N482="sníž. přenesená",J482,0)</f>
        <v>0</v>
      </c>
      <c r="BI482" s="135">
        <f>IF(N482="nulová",J482,0)</f>
        <v>0</v>
      </c>
      <c r="BJ482" s="18" t="s">
        <v>76</v>
      </c>
      <c r="BK482" s="135">
        <f>ROUND(I482*H482,2)</f>
        <v>0</v>
      </c>
      <c r="BL482" s="18" t="s">
        <v>259</v>
      </c>
      <c r="BM482" s="134" t="s">
        <v>779</v>
      </c>
    </row>
    <row r="483" spans="2:65" s="1" customFormat="1" ht="16.5" customHeight="1">
      <c r="B483" s="33"/>
      <c r="C483" s="123" t="s">
        <v>780</v>
      </c>
      <c r="D483" s="123" t="s">
        <v>138</v>
      </c>
      <c r="E483" s="124" t="s">
        <v>781</v>
      </c>
      <c r="F483" s="125" t="s">
        <v>782</v>
      </c>
      <c r="G483" s="126" t="s">
        <v>649</v>
      </c>
      <c r="H483" s="127">
        <v>1</v>
      </c>
      <c r="I483" s="128"/>
      <c r="J483" s="129">
        <f>ROUND(I483*H483,2)</f>
        <v>0</v>
      </c>
      <c r="K483" s="125" t="s">
        <v>142</v>
      </c>
      <c r="L483" s="33"/>
      <c r="M483" s="130" t="s">
        <v>19</v>
      </c>
      <c r="N483" s="131" t="s">
        <v>42</v>
      </c>
      <c r="P483" s="132">
        <f>O483*H483</f>
        <v>0</v>
      </c>
      <c r="Q483" s="132">
        <v>0</v>
      </c>
      <c r="R483" s="132">
        <f>Q483*H483</f>
        <v>0</v>
      </c>
      <c r="S483" s="132">
        <v>1.56E-3</v>
      </c>
      <c r="T483" s="133">
        <f>S483*H483</f>
        <v>1.56E-3</v>
      </c>
      <c r="AR483" s="134" t="s">
        <v>259</v>
      </c>
      <c r="AT483" s="134" t="s">
        <v>138</v>
      </c>
      <c r="AU483" s="134" t="s">
        <v>78</v>
      </c>
      <c r="AY483" s="18" t="s">
        <v>136</v>
      </c>
      <c r="BE483" s="135">
        <f>IF(N483="základní",J483,0)</f>
        <v>0</v>
      </c>
      <c r="BF483" s="135">
        <f>IF(N483="snížená",J483,0)</f>
        <v>0</v>
      </c>
      <c r="BG483" s="135">
        <f>IF(N483="zákl. přenesená",J483,0)</f>
        <v>0</v>
      </c>
      <c r="BH483" s="135">
        <f>IF(N483="sníž. přenesená",J483,0)</f>
        <v>0</v>
      </c>
      <c r="BI483" s="135">
        <f>IF(N483="nulová",J483,0)</f>
        <v>0</v>
      </c>
      <c r="BJ483" s="18" t="s">
        <v>76</v>
      </c>
      <c r="BK483" s="135">
        <f>ROUND(I483*H483,2)</f>
        <v>0</v>
      </c>
      <c r="BL483" s="18" t="s">
        <v>259</v>
      </c>
      <c r="BM483" s="134" t="s">
        <v>783</v>
      </c>
    </row>
    <row r="484" spans="2:65" s="1" customFormat="1">
      <c r="B484" s="33"/>
      <c r="D484" s="136" t="s">
        <v>145</v>
      </c>
      <c r="F484" s="137" t="s">
        <v>784</v>
      </c>
      <c r="I484" s="138"/>
      <c r="L484" s="33"/>
      <c r="M484" s="139"/>
      <c r="T484" s="54"/>
      <c r="AT484" s="18" t="s">
        <v>145</v>
      </c>
      <c r="AU484" s="18" t="s">
        <v>78</v>
      </c>
    </row>
    <row r="485" spans="2:65" s="1" customFormat="1" ht="16.5" customHeight="1">
      <c r="B485" s="33"/>
      <c r="C485" s="123" t="s">
        <v>785</v>
      </c>
      <c r="D485" s="123" t="s">
        <v>138</v>
      </c>
      <c r="E485" s="124" t="s">
        <v>786</v>
      </c>
      <c r="F485" s="125" t="s">
        <v>787</v>
      </c>
      <c r="G485" s="126" t="s">
        <v>649</v>
      </c>
      <c r="H485" s="127">
        <v>1</v>
      </c>
      <c r="I485" s="128"/>
      <c r="J485" s="129">
        <f>ROUND(I485*H485,2)</f>
        <v>0</v>
      </c>
      <c r="K485" s="125" t="s">
        <v>142</v>
      </c>
      <c r="L485" s="33"/>
      <c r="M485" s="130" t="s">
        <v>19</v>
      </c>
      <c r="N485" s="131" t="s">
        <v>42</v>
      </c>
      <c r="P485" s="132">
        <f>O485*H485</f>
        <v>0</v>
      </c>
      <c r="Q485" s="132">
        <v>1.8400000000000001E-3</v>
      </c>
      <c r="R485" s="132">
        <f>Q485*H485</f>
        <v>1.8400000000000001E-3</v>
      </c>
      <c r="S485" s="132">
        <v>0</v>
      </c>
      <c r="T485" s="133">
        <f>S485*H485</f>
        <v>0</v>
      </c>
      <c r="AR485" s="134" t="s">
        <v>259</v>
      </c>
      <c r="AT485" s="134" t="s">
        <v>138</v>
      </c>
      <c r="AU485" s="134" t="s">
        <v>78</v>
      </c>
      <c r="AY485" s="18" t="s">
        <v>136</v>
      </c>
      <c r="BE485" s="135">
        <f>IF(N485="základní",J485,0)</f>
        <v>0</v>
      </c>
      <c r="BF485" s="135">
        <f>IF(N485="snížená",J485,0)</f>
        <v>0</v>
      </c>
      <c r="BG485" s="135">
        <f>IF(N485="zákl. přenesená",J485,0)</f>
        <v>0</v>
      </c>
      <c r="BH485" s="135">
        <f>IF(N485="sníž. přenesená",J485,0)</f>
        <v>0</v>
      </c>
      <c r="BI485" s="135">
        <f>IF(N485="nulová",J485,0)</f>
        <v>0</v>
      </c>
      <c r="BJ485" s="18" t="s">
        <v>76</v>
      </c>
      <c r="BK485" s="135">
        <f>ROUND(I485*H485,2)</f>
        <v>0</v>
      </c>
      <c r="BL485" s="18" t="s">
        <v>259</v>
      </c>
      <c r="BM485" s="134" t="s">
        <v>788</v>
      </c>
    </row>
    <row r="486" spans="2:65" s="1" customFormat="1">
      <c r="B486" s="33"/>
      <c r="D486" s="136" t="s">
        <v>145</v>
      </c>
      <c r="F486" s="137" t="s">
        <v>789</v>
      </c>
      <c r="I486" s="138"/>
      <c r="L486" s="33"/>
      <c r="M486" s="139"/>
      <c r="T486" s="54"/>
      <c r="AT486" s="18" t="s">
        <v>145</v>
      </c>
      <c r="AU486" s="18" t="s">
        <v>78</v>
      </c>
    </row>
    <row r="487" spans="2:65" s="11" customFormat="1" ht="22.8" customHeight="1">
      <c r="B487" s="111"/>
      <c r="D487" s="112" t="s">
        <v>70</v>
      </c>
      <c r="E487" s="121" t="s">
        <v>790</v>
      </c>
      <c r="F487" s="121" t="s">
        <v>791</v>
      </c>
      <c r="I487" s="114"/>
      <c r="J487" s="122">
        <f>BK487</f>
        <v>0</v>
      </c>
      <c r="L487" s="111"/>
      <c r="M487" s="116"/>
      <c r="P487" s="117">
        <f>P488</f>
        <v>0</v>
      </c>
      <c r="R487" s="117">
        <f>R488</f>
        <v>3.0000000000000001E-5</v>
      </c>
      <c r="T487" s="118">
        <f>T488</f>
        <v>0</v>
      </c>
      <c r="AR487" s="112" t="s">
        <v>78</v>
      </c>
      <c r="AT487" s="119" t="s">
        <v>70</v>
      </c>
      <c r="AU487" s="119" t="s">
        <v>76</v>
      </c>
      <c r="AY487" s="112" t="s">
        <v>136</v>
      </c>
      <c r="BK487" s="120">
        <f>BK488</f>
        <v>0</v>
      </c>
    </row>
    <row r="488" spans="2:65" s="1" customFormat="1" ht="16.5" customHeight="1">
      <c r="B488" s="33"/>
      <c r="C488" s="123" t="s">
        <v>792</v>
      </c>
      <c r="D488" s="123" t="s">
        <v>138</v>
      </c>
      <c r="E488" s="124" t="s">
        <v>793</v>
      </c>
      <c r="F488" s="125" t="s">
        <v>794</v>
      </c>
      <c r="G488" s="126" t="s">
        <v>649</v>
      </c>
      <c r="H488" s="127">
        <v>1</v>
      </c>
      <c r="I488" s="128"/>
      <c r="J488" s="129">
        <f>ROUND(I488*H488,2)</f>
        <v>0</v>
      </c>
      <c r="K488" s="125" t="s">
        <v>19</v>
      </c>
      <c r="L488" s="33"/>
      <c r="M488" s="130" t="s">
        <v>19</v>
      </c>
      <c r="N488" s="131" t="s">
        <v>42</v>
      </c>
      <c r="P488" s="132">
        <f>O488*H488</f>
        <v>0</v>
      </c>
      <c r="Q488" s="132">
        <v>3.0000000000000001E-5</v>
      </c>
      <c r="R488" s="132">
        <f>Q488*H488</f>
        <v>3.0000000000000001E-5</v>
      </c>
      <c r="S488" s="132">
        <v>0</v>
      </c>
      <c r="T488" s="133">
        <f>S488*H488</f>
        <v>0</v>
      </c>
      <c r="AR488" s="134" t="s">
        <v>259</v>
      </c>
      <c r="AT488" s="134" t="s">
        <v>138</v>
      </c>
      <c r="AU488" s="134" t="s">
        <v>78</v>
      </c>
      <c r="AY488" s="18" t="s">
        <v>136</v>
      </c>
      <c r="BE488" s="135">
        <f>IF(N488="základní",J488,0)</f>
        <v>0</v>
      </c>
      <c r="BF488" s="135">
        <f>IF(N488="snížená",J488,0)</f>
        <v>0</v>
      </c>
      <c r="BG488" s="135">
        <f>IF(N488="zákl. přenesená",J488,0)</f>
        <v>0</v>
      </c>
      <c r="BH488" s="135">
        <f>IF(N488="sníž. přenesená",J488,0)</f>
        <v>0</v>
      </c>
      <c r="BI488" s="135">
        <f>IF(N488="nulová",J488,0)</f>
        <v>0</v>
      </c>
      <c r="BJ488" s="18" t="s">
        <v>76</v>
      </c>
      <c r="BK488" s="135">
        <f>ROUND(I488*H488,2)</f>
        <v>0</v>
      </c>
      <c r="BL488" s="18" t="s">
        <v>259</v>
      </c>
      <c r="BM488" s="134" t="s">
        <v>795</v>
      </c>
    </row>
    <row r="489" spans="2:65" s="11" customFormat="1" ht="22.8" customHeight="1">
      <c r="B489" s="111"/>
      <c r="D489" s="112" t="s">
        <v>70</v>
      </c>
      <c r="E489" s="121" t="s">
        <v>796</v>
      </c>
      <c r="F489" s="121" t="s">
        <v>797</v>
      </c>
      <c r="I489" s="114"/>
      <c r="J489" s="122">
        <f>BK489</f>
        <v>0</v>
      </c>
      <c r="L489" s="111"/>
      <c r="M489" s="116"/>
      <c r="P489" s="117">
        <f>SUM(P490:P506)</f>
        <v>0</v>
      </c>
      <c r="R489" s="117">
        <f>SUM(R490:R506)</f>
        <v>6.9850000000000008E-3</v>
      </c>
      <c r="T489" s="118">
        <f>SUM(T490:T506)</f>
        <v>7.8439999999999996E-2</v>
      </c>
      <c r="AR489" s="112" t="s">
        <v>78</v>
      </c>
      <c r="AT489" s="119" t="s">
        <v>70</v>
      </c>
      <c r="AU489" s="119" t="s">
        <v>76</v>
      </c>
      <c r="AY489" s="112" t="s">
        <v>136</v>
      </c>
      <c r="BK489" s="120">
        <f>SUM(BK490:BK506)</f>
        <v>0</v>
      </c>
    </row>
    <row r="490" spans="2:65" s="1" customFormat="1" ht="24.15" customHeight="1">
      <c r="B490" s="33"/>
      <c r="C490" s="123" t="s">
        <v>798</v>
      </c>
      <c r="D490" s="123" t="s">
        <v>138</v>
      </c>
      <c r="E490" s="124" t="s">
        <v>799</v>
      </c>
      <c r="F490" s="125" t="s">
        <v>800</v>
      </c>
      <c r="G490" s="126" t="s">
        <v>294</v>
      </c>
      <c r="H490" s="127">
        <v>4.5</v>
      </c>
      <c r="I490" s="128"/>
      <c r="J490" s="129">
        <f>ROUND(I490*H490,2)</f>
        <v>0</v>
      </c>
      <c r="K490" s="125" t="s">
        <v>142</v>
      </c>
      <c r="L490" s="33"/>
      <c r="M490" s="130" t="s">
        <v>19</v>
      </c>
      <c r="N490" s="131" t="s">
        <v>42</v>
      </c>
      <c r="P490" s="132">
        <f>O490*H490</f>
        <v>0</v>
      </c>
      <c r="Q490" s="132">
        <v>6.0999999999999997E-4</v>
      </c>
      <c r="R490" s="132">
        <f>Q490*H490</f>
        <v>2.745E-3</v>
      </c>
      <c r="S490" s="132">
        <v>0</v>
      </c>
      <c r="T490" s="133">
        <f>S490*H490</f>
        <v>0</v>
      </c>
      <c r="AR490" s="134" t="s">
        <v>259</v>
      </c>
      <c r="AT490" s="134" t="s">
        <v>138</v>
      </c>
      <c r="AU490" s="134" t="s">
        <v>78</v>
      </c>
      <c r="AY490" s="18" t="s">
        <v>136</v>
      </c>
      <c r="BE490" s="135">
        <f>IF(N490="základní",J490,0)</f>
        <v>0</v>
      </c>
      <c r="BF490" s="135">
        <f>IF(N490="snížená",J490,0)</f>
        <v>0</v>
      </c>
      <c r="BG490" s="135">
        <f>IF(N490="zákl. přenesená",J490,0)</f>
        <v>0</v>
      </c>
      <c r="BH490" s="135">
        <f>IF(N490="sníž. přenesená",J490,0)</f>
        <v>0</v>
      </c>
      <c r="BI490" s="135">
        <f>IF(N490="nulová",J490,0)</f>
        <v>0</v>
      </c>
      <c r="BJ490" s="18" t="s">
        <v>76</v>
      </c>
      <c r="BK490" s="135">
        <f>ROUND(I490*H490,2)</f>
        <v>0</v>
      </c>
      <c r="BL490" s="18" t="s">
        <v>259</v>
      </c>
      <c r="BM490" s="134" t="s">
        <v>801</v>
      </c>
    </row>
    <row r="491" spans="2:65" s="1" customFormat="1">
      <c r="B491" s="33"/>
      <c r="D491" s="136" t="s">
        <v>145</v>
      </c>
      <c r="F491" s="137" t="s">
        <v>802</v>
      </c>
      <c r="I491" s="138"/>
      <c r="L491" s="33"/>
      <c r="M491" s="139"/>
      <c r="T491" s="54"/>
      <c r="AT491" s="18" t="s">
        <v>145</v>
      </c>
      <c r="AU491" s="18" t="s">
        <v>78</v>
      </c>
    </row>
    <row r="492" spans="2:65" s="1" customFormat="1" ht="24.15" customHeight="1">
      <c r="B492" s="33"/>
      <c r="C492" s="123" t="s">
        <v>803</v>
      </c>
      <c r="D492" s="123" t="s">
        <v>138</v>
      </c>
      <c r="E492" s="124" t="s">
        <v>804</v>
      </c>
      <c r="F492" s="125" t="s">
        <v>805</v>
      </c>
      <c r="G492" s="126" t="s">
        <v>294</v>
      </c>
      <c r="H492" s="127">
        <v>1.5</v>
      </c>
      <c r="I492" s="128"/>
      <c r="J492" s="129">
        <f>ROUND(I492*H492,2)</f>
        <v>0</v>
      </c>
      <c r="K492" s="125" t="s">
        <v>142</v>
      </c>
      <c r="L492" s="33"/>
      <c r="M492" s="130" t="s">
        <v>19</v>
      </c>
      <c r="N492" s="131" t="s">
        <v>42</v>
      </c>
      <c r="P492" s="132">
        <f>O492*H492</f>
        <v>0</v>
      </c>
      <c r="Q492" s="132">
        <v>1.2800000000000001E-3</v>
      </c>
      <c r="R492" s="132">
        <f>Q492*H492</f>
        <v>1.9200000000000003E-3</v>
      </c>
      <c r="S492" s="132">
        <v>0</v>
      </c>
      <c r="T492" s="133">
        <f>S492*H492</f>
        <v>0</v>
      </c>
      <c r="AR492" s="134" t="s">
        <v>259</v>
      </c>
      <c r="AT492" s="134" t="s">
        <v>138</v>
      </c>
      <c r="AU492" s="134" t="s">
        <v>78</v>
      </c>
      <c r="AY492" s="18" t="s">
        <v>136</v>
      </c>
      <c r="BE492" s="135">
        <f>IF(N492="základní",J492,0)</f>
        <v>0</v>
      </c>
      <c r="BF492" s="135">
        <f>IF(N492="snížená",J492,0)</f>
        <v>0</v>
      </c>
      <c r="BG492" s="135">
        <f>IF(N492="zákl. přenesená",J492,0)</f>
        <v>0</v>
      </c>
      <c r="BH492" s="135">
        <f>IF(N492="sníž. přenesená",J492,0)</f>
        <v>0</v>
      </c>
      <c r="BI492" s="135">
        <f>IF(N492="nulová",J492,0)</f>
        <v>0</v>
      </c>
      <c r="BJ492" s="18" t="s">
        <v>76</v>
      </c>
      <c r="BK492" s="135">
        <f>ROUND(I492*H492,2)</f>
        <v>0</v>
      </c>
      <c r="BL492" s="18" t="s">
        <v>259</v>
      </c>
      <c r="BM492" s="134" t="s">
        <v>806</v>
      </c>
    </row>
    <row r="493" spans="2:65" s="1" customFormat="1">
      <c r="B493" s="33"/>
      <c r="D493" s="136" t="s">
        <v>145</v>
      </c>
      <c r="F493" s="137" t="s">
        <v>807</v>
      </c>
      <c r="I493" s="138"/>
      <c r="L493" s="33"/>
      <c r="M493" s="139"/>
      <c r="T493" s="54"/>
      <c r="AT493" s="18" t="s">
        <v>145</v>
      </c>
      <c r="AU493" s="18" t="s">
        <v>78</v>
      </c>
    </row>
    <row r="494" spans="2:65" s="1" customFormat="1" ht="21.75" customHeight="1">
      <c r="B494" s="33"/>
      <c r="C494" s="123" t="s">
        <v>808</v>
      </c>
      <c r="D494" s="123" t="s">
        <v>138</v>
      </c>
      <c r="E494" s="124" t="s">
        <v>809</v>
      </c>
      <c r="F494" s="125" t="s">
        <v>810</v>
      </c>
      <c r="G494" s="126" t="s">
        <v>294</v>
      </c>
      <c r="H494" s="127">
        <v>74</v>
      </c>
      <c r="I494" s="128"/>
      <c r="J494" s="129">
        <f>ROUND(I494*H494,2)</f>
        <v>0</v>
      </c>
      <c r="K494" s="125" t="s">
        <v>142</v>
      </c>
      <c r="L494" s="33"/>
      <c r="M494" s="130" t="s">
        <v>19</v>
      </c>
      <c r="N494" s="131" t="s">
        <v>42</v>
      </c>
      <c r="P494" s="132">
        <f>O494*H494</f>
        <v>0</v>
      </c>
      <c r="Q494" s="132">
        <v>3.0000000000000001E-5</v>
      </c>
      <c r="R494" s="132">
        <f>Q494*H494</f>
        <v>2.2200000000000002E-3</v>
      </c>
      <c r="S494" s="132">
        <v>1.06E-3</v>
      </c>
      <c r="T494" s="133">
        <f>S494*H494</f>
        <v>7.8439999999999996E-2</v>
      </c>
      <c r="AR494" s="134" t="s">
        <v>259</v>
      </c>
      <c r="AT494" s="134" t="s">
        <v>138</v>
      </c>
      <c r="AU494" s="134" t="s">
        <v>78</v>
      </c>
      <c r="AY494" s="18" t="s">
        <v>136</v>
      </c>
      <c r="BE494" s="135">
        <f>IF(N494="základní",J494,0)</f>
        <v>0</v>
      </c>
      <c r="BF494" s="135">
        <f>IF(N494="snížená",J494,0)</f>
        <v>0</v>
      </c>
      <c r="BG494" s="135">
        <f>IF(N494="zákl. přenesená",J494,0)</f>
        <v>0</v>
      </c>
      <c r="BH494" s="135">
        <f>IF(N494="sníž. přenesená",J494,0)</f>
        <v>0</v>
      </c>
      <c r="BI494" s="135">
        <f>IF(N494="nulová",J494,0)</f>
        <v>0</v>
      </c>
      <c r="BJ494" s="18" t="s">
        <v>76</v>
      </c>
      <c r="BK494" s="135">
        <f>ROUND(I494*H494,2)</f>
        <v>0</v>
      </c>
      <c r="BL494" s="18" t="s">
        <v>259</v>
      </c>
      <c r="BM494" s="134" t="s">
        <v>811</v>
      </c>
    </row>
    <row r="495" spans="2:65" s="1" customFormat="1">
      <c r="B495" s="33"/>
      <c r="D495" s="136" t="s">
        <v>145</v>
      </c>
      <c r="F495" s="137" t="s">
        <v>812</v>
      </c>
      <c r="I495" s="138"/>
      <c r="L495" s="33"/>
      <c r="M495" s="139"/>
      <c r="T495" s="54"/>
      <c r="AT495" s="18" t="s">
        <v>145</v>
      </c>
      <c r="AU495" s="18" t="s">
        <v>78</v>
      </c>
    </row>
    <row r="496" spans="2:65" s="13" customFormat="1">
      <c r="B496" s="147"/>
      <c r="D496" s="141" t="s">
        <v>147</v>
      </c>
      <c r="E496" s="148" t="s">
        <v>19</v>
      </c>
      <c r="F496" s="149" t="s">
        <v>813</v>
      </c>
      <c r="H496" s="150">
        <v>16</v>
      </c>
      <c r="I496" s="151"/>
      <c r="L496" s="147"/>
      <c r="M496" s="152"/>
      <c r="T496" s="153"/>
      <c r="AT496" s="148" t="s">
        <v>147</v>
      </c>
      <c r="AU496" s="148" t="s">
        <v>78</v>
      </c>
      <c r="AV496" s="13" t="s">
        <v>78</v>
      </c>
      <c r="AW496" s="13" t="s">
        <v>32</v>
      </c>
      <c r="AX496" s="13" t="s">
        <v>71</v>
      </c>
      <c r="AY496" s="148" t="s">
        <v>136</v>
      </c>
    </row>
    <row r="497" spans="2:65" s="13" customFormat="1">
      <c r="B497" s="147"/>
      <c r="D497" s="141" t="s">
        <v>147</v>
      </c>
      <c r="E497" s="148" t="s">
        <v>19</v>
      </c>
      <c r="F497" s="149" t="s">
        <v>814</v>
      </c>
      <c r="H497" s="150">
        <v>5</v>
      </c>
      <c r="I497" s="151"/>
      <c r="L497" s="147"/>
      <c r="M497" s="152"/>
      <c r="T497" s="153"/>
      <c r="AT497" s="148" t="s">
        <v>147</v>
      </c>
      <c r="AU497" s="148" t="s">
        <v>78</v>
      </c>
      <c r="AV497" s="13" t="s">
        <v>78</v>
      </c>
      <c r="AW497" s="13" t="s">
        <v>32</v>
      </c>
      <c r="AX497" s="13" t="s">
        <v>71</v>
      </c>
      <c r="AY497" s="148" t="s">
        <v>136</v>
      </c>
    </row>
    <row r="498" spans="2:65" s="13" customFormat="1">
      <c r="B498" s="147"/>
      <c r="D498" s="141" t="s">
        <v>147</v>
      </c>
      <c r="E498" s="148" t="s">
        <v>19</v>
      </c>
      <c r="F498" s="149" t="s">
        <v>815</v>
      </c>
      <c r="H498" s="150">
        <v>53</v>
      </c>
      <c r="I498" s="151"/>
      <c r="L498" s="147"/>
      <c r="M498" s="152"/>
      <c r="T498" s="153"/>
      <c r="AT498" s="148" t="s">
        <v>147</v>
      </c>
      <c r="AU498" s="148" t="s">
        <v>78</v>
      </c>
      <c r="AV498" s="13" t="s">
        <v>78</v>
      </c>
      <c r="AW498" s="13" t="s">
        <v>32</v>
      </c>
      <c r="AX498" s="13" t="s">
        <v>71</v>
      </c>
      <c r="AY498" s="148" t="s">
        <v>136</v>
      </c>
    </row>
    <row r="499" spans="2:65" s="14" customFormat="1">
      <c r="B499" s="154"/>
      <c r="D499" s="141" t="s">
        <v>147</v>
      </c>
      <c r="E499" s="155" t="s">
        <v>19</v>
      </c>
      <c r="F499" s="156" t="s">
        <v>197</v>
      </c>
      <c r="H499" s="157">
        <v>74</v>
      </c>
      <c r="I499" s="158"/>
      <c r="L499" s="154"/>
      <c r="M499" s="159"/>
      <c r="T499" s="160"/>
      <c r="AT499" s="155" t="s">
        <v>147</v>
      </c>
      <c r="AU499" s="155" t="s">
        <v>78</v>
      </c>
      <c r="AV499" s="14" t="s">
        <v>143</v>
      </c>
      <c r="AW499" s="14" t="s">
        <v>32</v>
      </c>
      <c r="AX499" s="14" t="s">
        <v>76</v>
      </c>
      <c r="AY499" s="155" t="s">
        <v>136</v>
      </c>
    </row>
    <row r="500" spans="2:65" s="1" customFormat="1" ht="24.15" customHeight="1">
      <c r="B500" s="33"/>
      <c r="C500" s="123" t="s">
        <v>816</v>
      </c>
      <c r="D500" s="123" t="s">
        <v>138</v>
      </c>
      <c r="E500" s="124" t="s">
        <v>817</v>
      </c>
      <c r="F500" s="125" t="s">
        <v>818</v>
      </c>
      <c r="G500" s="126" t="s">
        <v>201</v>
      </c>
      <c r="H500" s="127">
        <v>1</v>
      </c>
      <c r="I500" s="128"/>
      <c r="J500" s="129">
        <f>ROUND(I500*H500,2)</f>
        <v>0</v>
      </c>
      <c r="K500" s="125" t="s">
        <v>19</v>
      </c>
      <c r="L500" s="33"/>
      <c r="M500" s="130" t="s">
        <v>19</v>
      </c>
      <c r="N500" s="131" t="s">
        <v>42</v>
      </c>
      <c r="P500" s="132">
        <f>O500*H500</f>
        <v>0</v>
      </c>
      <c r="Q500" s="132">
        <v>2.0000000000000002E-5</v>
      </c>
      <c r="R500" s="132">
        <f>Q500*H500</f>
        <v>2.0000000000000002E-5</v>
      </c>
      <c r="S500" s="132">
        <v>0</v>
      </c>
      <c r="T500" s="133">
        <f>S500*H500</f>
        <v>0</v>
      </c>
      <c r="AR500" s="134" t="s">
        <v>259</v>
      </c>
      <c r="AT500" s="134" t="s">
        <v>138</v>
      </c>
      <c r="AU500" s="134" t="s">
        <v>78</v>
      </c>
      <c r="AY500" s="18" t="s">
        <v>136</v>
      </c>
      <c r="BE500" s="135">
        <f>IF(N500="základní",J500,0)</f>
        <v>0</v>
      </c>
      <c r="BF500" s="135">
        <f>IF(N500="snížená",J500,0)</f>
        <v>0</v>
      </c>
      <c r="BG500" s="135">
        <f>IF(N500="zákl. přenesená",J500,0)</f>
        <v>0</v>
      </c>
      <c r="BH500" s="135">
        <f>IF(N500="sníž. přenesená",J500,0)</f>
        <v>0</v>
      </c>
      <c r="BI500" s="135">
        <f>IF(N500="nulová",J500,0)</f>
        <v>0</v>
      </c>
      <c r="BJ500" s="18" t="s">
        <v>76</v>
      </c>
      <c r="BK500" s="135">
        <f>ROUND(I500*H500,2)</f>
        <v>0</v>
      </c>
      <c r="BL500" s="18" t="s">
        <v>259</v>
      </c>
      <c r="BM500" s="134" t="s">
        <v>819</v>
      </c>
    </row>
    <row r="501" spans="2:65" s="12" customFormat="1">
      <c r="B501" s="140"/>
      <c r="D501" s="141" t="s">
        <v>147</v>
      </c>
      <c r="E501" s="142" t="s">
        <v>19</v>
      </c>
      <c r="F501" s="143" t="s">
        <v>820</v>
      </c>
      <c r="H501" s="142" t="s">
        <v>19</v>
      </c>
      <c r="I501" s="144"/>
      <c r="L501" s="140"/>
      <c r="M501" s="145"/>
      <c r="T501" s="146"/>
      <c r="AT501" s="142" t="s">
        <v>147</v>
      </c>
      <c r="AU501" s="142" t="s">
        <v>78</v>
      </c>
      <c r="AV501" s="12" t="s">
        <v>76</v>
      </c>
      <c r="AW501" s="12" t="s">
        <v>32</v>
      </c>
      <c r="AX501" s="12" t="s">
        <v>71</v>
      </c>
      <c r="AY501" s="142" t="s">
        <v>136</v>
      </c>
    </row>
    <row r="502" spans="2:65" s="13" customFormat="1">
      <c r="B502" s="147"/>
      <c r="D502" s="141" t="s">
        <v>147</v>
      </c>
      <c r="E502" s="148" t="s">
        <v>19</v>
      </c>
      <c r="F502" s="149" t="s">
        <v>76</v>
      </c>
      <c r="H502" s="150">
        <v>1</v>
      </c>
      <c r="I502" s="151"/>
      <c r="L502" s="147"/>
      <c r="M502" s="152"/>
      <c r="T502" s="153"/>
      <c r="AT502" s="148" t="s">
        <v>147</v>
      </c>
      <c r="AU502" s="148" t="s">
        <v>78</v>
      </c>
      <c r="AV502" s="13" t="s">
        <v>78</v>
      </c>
      <c r="AW502" s="13" t="s">
        <v>32</v>
      </c>
      <c r="AX502" s="13" t="s">
        <v>76</v>
      </c>
      <c r="AY502" s="148" t="s">
        <v>136</v>
      </c>
    </row>
    <row r="503" spans="2:65" s="1" customFormat="1" ht="33" customHeight="1">
      <c r="B503" s="33"/>
      <c r="C503" s="123" t="s">
        <v>821</v>
      </c>
      <c r="D503" s="123" t="s">
        <v>138</v>
      </c>
      <c r="E503" s="124" t="s">
        <v>822</v>
      </c>
      <c r="F503" s="125" t="s">
        <v>823</v>
      </c>
      <c r="G503" s="126" t="s">
        <v>201</v>
      </c>
      <c r="H503" s="127">
        <v>2</v>
      </c>
      <c r="I503" s="128"/>
      <c r="J503" s="129">
        <f>ROUND(I503*H503,2)</f>
        <v>0</v>
      </c>
      <c r="K503" s="125" t="s">
        <v>142</v>
      </c>
      <c r="L503" s="33"/>
      <c r="M503" s="130" t="s">
        <v>19</v>
      </c>
      <c r="N503" s="131" t="s">
        <v>42</v>
      </c>
      <c r="P503" s="132">
        <f>O503*H503</f>
        <v>0</v>
      </c>
      <c r="Q503" s="132">
        <v>4.0000000000000003E-5</v>
      </c>
      <c r="R503" s="132">
        <f>Q503*H503</f>
        <v>8.0000000000000007E-5</v>
      </c>
      <c r="S503" s="132">
        <v>0</v>
      </c>
      <c r="T503" s="133">
        <f>S503*H503</f>
        <v>0</v>
      </c>
      <c r="AR503" s="134" t="s">
        <v>259</v>
      </c>
      <c r="AT503" s="134" t="s">
        <v>138</v>
      </c>
      <c r="AU503" s="134" t="s">
        <v>78</v>
      </c>
      <c r="AY503" s="18" t="s">
        <v>136</v>
      </c>
      <c r="BE503" s="135">
        <f>IF(N503="základní",J503,0)</f>
        <v>0</v>
      </c>
      <c r="BF503" s="135">
        <f>IF(N503="snížená",J503,0)</f>
        <v>0</v>
      </c>
      <c r="BG503" s="135">
        <f>IF(N503="zákl. přenesená",J503,0)</f>
        <v>0</v>
      </c>
      <c r="BH503" s="135">
        <f>IF(N503="sníž. přenesená",J503,0)</f>
        <v>0</v>
      </c>
      <c r="BI503" s="135">
        <f>IF(N503="nulová",J503,0)</f>
        <v>0</v>
      </c>
      <c r="BJ503" s="18" t="s">
        <v>76</v>
      </c>
      <c r="BK503" s="135">
        <f>ROUND(I503*H503,2)</f>
        <v>0</v>
      </c>
      <c r="BL503" s="18" t="s">
        <v>259</v>
      </c>
      <c r="BM503" s="134" t="s">
        <v>824</v>
      </c>
    </row>
    <row r="504" spans="2:65" s="1" customFormat="1">
      <c r="B504" s="33"/>
      <c r="D504" s="136" t="s">
        <v>145</v>
      </c>
      <c r="F504" s="137" t="s">
        <v>825</v>
      </c>
      <c r="I504" s="138"/>
      <c r="L504" s="33"/>
      <c r="M504" s="139"/>
      <c r="T504" s="54"/>
      <c r="AT504" s="18" t="s">
        <v>145</v>
      </c>
      <c r="AU504" s="18" t="s">
        <v>78</v>
      </c>
    </row>
    <row r="505" spans="2:65" s="1" customFormat="1" ht="44.25" customHeight="1">
      <c r="B505" s="33"/>
      <c r="C505" s="123" t="s">
        <v>826</v>
      </c>
      <c r="D505" s="123" t="s">
        <v>138</v>
      </c>
      <c r="E505" s="124" t="s">
        <v>827</v>
      </c>
      <c r="F505" s="125" t="s">
        <v>828</v>
      </c>
      <c r="G505" s="126" t="s">
        <v>829</v>
      </c>
      <c r="H505" s="171"/>
      <c r="I505" s="128"/>
      <c r="J505" s="129">
        <f>ROUND(I505*H505,2)</f>
        <v>0</v>
      </c>
      <c r="K505" s="125" t="s">
        <v>142</v>
      </c>
      <c r="L505" s="33"/>
      <c r="M505" s="130" t="s">
        <v>19</v>
      </c>
      <c r="N505" s="131" t="s">
        <v>42</v>
      </c>
      <c r="P505" s="132">
        <f>O505*H505</f>
        <v>0</v>
      </c>
      <c r="Q505" s="132">
        <v>0</v>
      </c>
      <c r="R505" s="132">
        <f>Q505*H505</f>
        <v>0</v>
      </c>
      <c r="S505" s="132">
        <v>0</v>
      </c>
      <c r="T505" s="133">
        <f>S505*H505</f>
        <v>0</v>
      </c>
      <c r="AR505" s="134" t="s">
        <v>259</v>
      </c>
      <c r="AT505" s="134" t="s">
        <v>138</v>
      </c>
      <c r="AU505" s="134" t="s">
        <v>78</v>
      </c>
      <c r="AY505" s="18" t="s">
        <v>136</v>
      </c>
      <c r="BE505" s="135">
        <f>IF(N505="základní",J505,0)</f>
        <v>0</v>
      </c>
      <c r="BF505" s="135">
        <f>IF(N505="snížená",J505,0)</f>
        <v>0</v>
      </c>
      <c r="BG505" s="135">
        <f>IF(N505="zákl. přenesená",J505,0)</f>
        <v>0</v>
      </c>
      <c r="BH505" s="135">
        <f>IF(N505="sníž. přenesená",J505,0)</f>
        <v>0</v>
      </c>
      <c r="BI505" s="135">
        <f>IF(N505="nulová",J505,0)</f>
        <v>0</v>
      </c>
      <c r="BJ505" s="18" t="s">
        <v>76</v>
      </c>
      <c r="BK505" s="135">
        <f>ROUND(I505*H505,2)</f>
        <v>0</v>
      </c>
      <c r="BL505" s="18" t="s">
        <v>259</v>
      </c>
      <c r="BM505" s="134" t="s">
        <v>830</v>
      </c>
    </row>
    <row r="506" spans="2:65" s="1" customFormat="1">
      <c r="B506" s="33"/>
      <c r="D506" s="136" t="s">
        <v>145</v>
      </c>
      <c r="F506" s="137" t="s">
        <v>831</v>
      </c>
      <c r="I506" s="138"/>
      <c r="L506" s="33"/>
      <c r="M506" s="139"/>
      <c r="T506" s="54"/>
      <c r="AT506" s="18" t="s">
        <v>145</v>
      </c>
      <c r="AU506" s="18" t="s">
        <v>78</v>
      </c>
    </row>
    <row r="507" spans="2:65" s="11" customFormat="1" ht="22.8" customHeight="1">
      <c r="B507" s="111"/>
      <c r="D507" s="112" t="s">
        <v>70</v>
      </c>
      <c r="E507" s="121" t="s">
        <v>832</v>
      </c>
      <c r="F507" s="121" t="s">
        <v>833</v>
      </c>
      <c r="I507" s="114"/>
      <c r="J507" s="122">
        <f>BK507</f>
        <v>0</v>
      </c>
      <c r="L507" s="111"/>
      <c r="M507" s="116"/>
      <c r="P507" s="117">
        <f>SUM(P508:P540)</f>
        <v>0</v>
      </c>
      <c r="R507" s="117">
        <f>SUM(R508:R540)</f>
        <v>4.0000000000000002E-4</v>
      </c>
      <c r="T507" s="118">
        <f>SUM(T508:T540)</f>
        <v>0.14935999999999999</v>
      </c>
      <c r="AR507" s="112" t="s">
        <v>78</v>
      </c>
      <c r="AT507" s="119" t="s">
        <v>70</v>
      </c>
      <c r="AU507" s="119" t="s">
        <v>76</v>
      </c>
      <c r="AY507" s="112" t="s">
        <v>136</v>
      </c>
      <c r="BK507" s="120">
        <f>SUM(BK508:BK540)</f>
        <v>0</v>
      </c>
    </row>
    <row r="508" spans="2:65" s="1" customFormat="1" ht="24.15" customHeight="1">
      <c r="B508" s="33"/>
      <c r="C508" s="123" t="s">
        <v>834</v>
      </c>
      <c r="D508" s="123" t="s">
        <v>138</v>
      </c>
      <c r="E508" s="124" t="s">
        <v>835</v>
      </c>
      <c r="F508" s="125" t="s">
        <v>836</v>
      </c>
      <c r="G508" s="126" t="s">
        <v>201</v>
      </c>
      <c r="H508" s="127">
        <v>2</v>
      </c>
      <c r="I508" s="128"/>
      <c r="J508" s="129">
        <f>ROUND(I508*H508,2)</f>
        <v>0</v>
      </c>
      <c r="K508" s="125" t="s">
        <v>142</v>
      </c>
      <c r="L508" s="33"/>
      <c r="M508" s="130" t="s">
        <v>19</v>
      </c>
      <c r="N508" s="131" t="s">
        <v>42</v>
      </c>
      <c r="P508" s="132">
        <f>O508*H508</f>
        <v>0</v>
      </c>
      <c r="Q508" s="132">
        <v>8.0000000000000007E-5</v>
      </c>
      <c r="R508" s="132">
        <f>Q508*H508</f>
        <v>1.6000000000000001E-4</v>
      </c>
      <c r="S508" s="132">
        <v>2.4930000000000001E-2</v>
      </c>
      <c r="T508" s="133">
        <f>S508*H508</f>
        <v>4.9860000000000002E-2</v>
      </c>
      <c r="AR508" s="134" t="s">
        <v>259</v>
      </c>
      <c r="AT508" s="134" t="s">
        <v>138</v>
      </c>
      <c r="AU508" s="134" t="s">
        <v>78</v>
      </c>
      <c r="AY508" s="18" t="s">
        <v>136</v>
      </c>
      <c r="BE508" s="135">
        <f>IF(N508="základní",J508,0)</f>
        <v>0</v>
      </c>
      <c r="BF508" s="135">
        <f>IF(N508="snížená",J508,0)</f>
        <v>0</v>
      </c>
      <c r="BG508" s="135">
        <f>IF(N508="zákl. přenesená",J508,0)</f>
        <v>0</v>
      </c>
      <c r="BH508" s="135">
        <f>IF(N508="sníž. přenesená",J508,0)</f>
        <v>0</v>
      </c>
      <c r="BI508" s="135">
        <f>IF(N508="nulová",J508,0)</f>
        <v>0</v>
      </c>
      <c r="BJ508" s="18" t="s">
        <v>76</v>
      </c>
      <c r="BK508" s="135">
        <f>ROUND(I508*H508,2)</f>
        <v>0</v>
      </c>
      <c r="BL508" s="18" t="s">
        <v>259</v>
      </c>
      <c r="BM508" s="134" t="s">
        <v>837</v>
      </c>
    </row>
    <row r="509" spans="2:65" s="1" customFormat="1">
      <c r="B509" s="33"/>
      <c r="D509" s="136" t="s">
        <v>145</v>
      </c>
      <c r="F509" s="137" t="s">
        <v>838</v>
      </c>
      <c r="I509" s="138"/>
      <c r="L509" s="33"/>
      <c r="M509" s="139"/>
      <c r="T509" s="54"/>
      <c r="AT509" s="18" t="s">
        <v>145</v>
      </c>
      <c r="AU509" s="18" t="s">
        <v>78</v>
      </c>
    </row>
    <row r="510" spans="2:65" s="12" customFormat="1">
      <c r="B510" s="140"/>
      <c r="D510" s="141" t="s">
        <v>147</v>
      </c>
      <c r="E510" s="142" t="s">
        <v>19</v>
      </c>
      <c r="F510" s="143" t="s">
        <v>839</v>
      </c>
      <c r="H510" s="142" t="s">
        <v>19</v>
      </c>
      <c r="I510" s="144"/>
      <c r="L510" s="140"/>
      <c r="M510" s="145"/>
      <c r="T510" s="146"/>
      <c r="AT510" s="142" t="s">
        <v>147</v>
      </c>
      <c r="AU510" s="142" t="s">
        <v>78</v>
      </c>
      <c r="AV510" s="12" t="s">
        <v>76</v>
      </c>
      <c r="AW510" s="12" t="s">
        <v>32</v>
      </c>
      <c r="AX510" s="12" t="s">
        <v>71</v>
      </c>
      <c r="AY510" s="142" t="s">
        <v>136</v>
      </c>
    </row>
    <row r="511" spans="2:65" s="13" customFormat="1">
      <c r="B511" s="147"/>
      <c r="D511" s="141" t="s">
        <v>147</v>
      </c>
      <c r="E511" s="148" t="s">
        <v>19</v>
      </c>
      <c r="F511" s="149" t="s">
        <v>840</v>
      </c>
      <c r="H511" s="150">
        <v>1</v>
      </c>
      <c r="I511" s="151"/>
      <c r="L511" s="147"/>
      <c r="M511" s="152"/>
      <c r="T511" s="153"/>
      <c r="AT511" s="148" t="s">
        <v>147</v>
      </c>
      <c r="AU511" s="148" t="s">
        <v>78</v>
      </c>
      <c r="AV511" s="13" t="s">
        <v>78</v>
      </c>
      <c r="AW511" s="13" t="s">
        <v>32</v>
      </c>
      <c r="AX511" s="13" t="s">
        <v>71</v>
      </c>
      <c r="AY511" s="148" t="s">
        <v>136</v>
      </c>
    </row>
    <row r="512" spans="2:65" s="13" customFormat="1">
      <c r="B512" s="147"/>
      <c r="D512" s="141" t="s">
        <v>147</v>
      </c>
      <c r="E512" s="148" t="s">
        <v>19</v>
      </c>
      <c r="F512" s="149" t="s">
        <v>841</v>
      </c>
      <c r="H512" s="150">
        <v>1</v>
      </c>
      <c r="I512" s="151"/>
      <c r="L512" s="147"/>
      <c r="M512" s="152"/>
      <c r="T512" s="153"/>
      <c r="AT512" s="148" t="s">
        <v>147</v>
      </c>
      <c r="AU512" s="148" t="s">
        <v>78</v>
      </c>
      <c r="AV512" s="13" t="s">
        <v>78</v>
      </c>
      <c r="AW512" s="13" t="s">
        <v>32</v>
      </c>
      <c r="AX512" s="13" t="s">
        <v>71</v>
      </c>
      <c r="AY512" s="148" t="s">
        <v>136</v>
      </c>
    </row>
    <row r="513" spans="2:65" s="14" customFormat="1">
      <c r="B513" s="154"/>
      <c r="D513" s="141" t="s">
        <v>147</v>
      </c>
      <c r="E513" s="155" t="s">
        <v>19</v>
      </c>
      <c r="F513" s="156" t="s">
        <v>197</v>
      </c>
      <c r="H513" s="157">
        <v>2</v>
      </c>
      <c r="I513" s="158"/>
      <c r="L513" s="154"/>
      <c r="M513" s="159"/>
      <c r="T513" s="160"/>
      <c r="AT513" s="155" t="s">
        <v>147</v>
      </c>
      <c r="AU513" s="155" t="s">
        <v>78</v>
      </c>
      <c r="AV513" s="14" t="s">
        <v>143</v>
      </c>
      <c r="AW513" s="14" t="s">
        <v>32</v>
      </c>
      <c r="AX513" s="14" t="s">
        <v>76</v>
      </c>
      <c r="AY513" s="155" t="s">
        <v>136</v>
      </c>
    </row>
    <row r="514" spans="2:65" s="1" customFormat="1" ht="24.15" customHeight="1">
      <c r="B514" s="33"/>
      <c r="C514" s="123" t="s">
        <v>842</v>
      </c>
      <c r="D514" s="123" t="s">
        <v>138</v>
      </c>
      <c r="E514" s="124" t="s">
        <v>843</v>
      </c>
      <c r="F514" s="125" t="s">
        <v>844</v>
      </c>
      <c r="G514" s="126" t="s">
        <v>201</v>
      </c>
      <c r="H514" s="127">
        <v>2</v>
      </c>
      <c r="I514" s="128"/>
      <c r="J514" s="129">
        <f>ROUND(I514*H514,2)</f>
        <v>0</v>
      </c>
      <c r="K514" s="125" t="s">
        <v>142</v>
      </c>
      <c r="L514" s="33"/>
      <c r="M514" s="130" t="s">
        <v>19</v>
      </c>
      <c r="N514" s="131" t="s">
        <v>42</v>
      </c>
      <c r="P514" s="132">
        <f>O514*H514</f>
        <v>0</v>
      </c>
      <c r="Q514" s="132">
        <v>8.0000000000000007E-5</v>
      </c>
      <c r="R514" s="132">
        <f>Q514*H514</f>
        <v>1.6000000000000001E-4</v>
      </c>
      <c r="S514" s="132">
        <v>4.675E-2</v>
      </c>
      <c r="T514" s="133">
        <f>S514*H514</f>
        <v>9.35E-2</v>
      </c>
      <c r="AR514" s="134" t="s">
        <v>259</v>
      </c>
      <c r="AT514" s="134" t="s">
        <v>138</v>
      </c>
      <c r="AU514" s="134" t="s">
        <v>78</v>
      </c>
      <c r="AY514" s="18" t="s">
        <v>136</v>
      </c>
      <c r="BE514" s="135">
        <f>IF(N514="základní",J514,0)</f>
        <v>0</v>
      </c>
      <c r="BF514" s="135">
        <f>IF(N514="snížená",J514,0)</f>
        <v>0</v>
      </c>
      <c r="BG514" s="135">
        <f>IF(N514="zákl. přenesená",J514,0)</f>
        <v>0</v>
      </c>
      <c r="BH514" s="135">
        <f>IF(N514="sníž. přenesená",J514,0)</f>
        <v>0</v>
      </c>
      <c r="BI514" s="135">
        <f>IF(N514="nulová",J514,0)</f>
        <v>0</v>
      </c>
      <c r="BJ514" s="18" t="s">
        <v>76</v>
      </c>
      <c r="BK514" s="135">
        <f>ROUND(I514*H514,2)</f>
        <v>0</v>
      </c>
      <c r="BL514" s="18" t="s">
        <v>259</v>
      </c>
      <c r="BM514" s="134" t="s">
        <v>845</v>
      </c>
    </row>
    <row r="515" spans="2:65" s="1" customFormat="1">
      <c r="B515" s="33"/>
      <c r="D515" s="136" t="s">
        <v>145</v>
      </c>
      <c r="F515" s="137" t="s">
        <v>846</v>
      </c>
      <c r="I515" s="138"/>
      <c r="L515" s="33"/>
      <c r="M515" s="139"/>
      <c r="T515" s="54"/>
      <c r="AT515" s="18" t="s">
        <v>145</v>
      </c>
      <c r="AU515" s="18" t="s">
        <v>78</v>
      </c>
    </row>
    <row r="516" spans="2:65" s="12" customFormat="1">
      <c r="B516" s="140"/>
      <c r="D516" s="141" t="s">
        <v>147</v>
      </c>
      <c r="E516" s="142" t="s">
        <v>19</v>
      </c>
      <c r="F516" s="143" t="s">
        <v>847</v>
      </c>
      <c r="H516" s="142" t="s">
        <v>19</v>
      </c>
      <c r="I516" s="144"/>
      <c r="L516" s="140"/>
      <c r="M516" s="145"/>
      <c r="T516" s="146"/>
      <c r="AT516" s="142" t="s">
        <v>147</v>
      </c>
      <c r="AU516" s="142" t="s">
        <v>78</v>
      </c>
      <c r="AV516" s="12" t="s">
        <v>76</v>
      </c>
      <c r="AW516" s="12" t="s">
        <v>32</v>
      </c>
      <c r="AX516" s="12" t="s">
        <v>71</v>
      </c>
      <c r="AY516" s="142" t="s">
        <v>136</v>
      </c>
    </row>
    <row r="517" spans="2:65" s="13" customFormat="1">
      <c r="B517" s="147"/>
      <c r="D517" s="141" t="s">
        <v>147</v>
      </c>
      <c r="E517" s="148" t="s">
        <v>19</v>
      </c>
      <c r="F517" s="149" t="s">
        <v>848</v>
      </c>
      <c r="H517" s="150">
        <v>1</v>
      </c>
      <c r="I517" s="151"/>
      <c r="L517" s="147"/>
      <c r="M517" s="152"/>
      <c r="T517" s="153"/>
      <c r="AT517" s="148" t="s">
        <v>147</v>
      </c>
      <c r="AU517" s="148" t="s">
        <v>78</v>
      </c>
      <c r="AV517" s="13" t="s">
        <v>78</v>
      </c>
      <c r="AW517" s="13" t="s">
        <v>32</v>
      </c>
      <c r="AX517" s="13" t="s">
        <v>71</v>
      </c>
      <c r="AY517" s="148" t="s">
        <v>136</v>
      </c>
    </row>
    <row r="518" spans="2:65" s="13" customFormat="1">
      <c r="B518" s="147"/>
      <c r="D518" s="141" t="s">
        <v>147</v>
      </c>
      <c r="E518" s="148" t="s">
        <v>19</v>
      </c>
      <c r="F518" s="149" t="s">
        <v>849</v>
      </c>
      <c r="H518" s="150">
        <v>1</v>
      </c>
      <c r="I518" s="151"/>
      <c r="L518" s="147"/>
      <c r="M518" s="152"/>
      <c r="T518" s="153"/>
      <c r="AT518" s="148" t="s">
        <v>147</v>
      </c>
      <c r="AU518" s="148" t="s">
        <v>78</v>
      </c>
      <c r="AV518" s="13" t="s">
        <v>78</v>
      </c>
      <c r="AW518" s="13" t="s">
        <v>32</v>
      </c>
      <c r="AX518" s="13" t="s">
        <v>71</v>
      </c>
      <c r="AY518" s="148" t="s">
        <v>136</v>
      </c>
    </row>
    <row r="519" spans="2:65" s="14" customFormat="1">
      <c r="B519" s="154"/>
      <c r="D519" s="141" t="s">
        <v>147</v>
      </c>
      <c r="E519" s="155" t="s">
        <v>19</v>
      </c>
      <c r="F519" s="156" t="s">
        <v>197</v>
      </c>
      <c r="H519" s="157">
        <v>2</v>
      </c>
      <c r="I519" s="158"/>
      <c r="L519" s="154"/>
      <c r="M519" s="159"/>
      <c r="T519" s="160"/>
      <c r="AT519" s="155" t="s">
        <v>147</v>
      </c>
      <c r="AU519" s="155" t="s">
        <v>78</v>
      </c>
      <c r="AV519" s="14" t="s">
        <v>143</v>
      </c>
      <c r="AW519" s="14" t="s">
        <v>32</v>
      </c>
      <c r="AX519" s="14" t="s">
        <v>76</v>
      </c>
      <c r="AY519" s="155" t="s">
        <v>136</v>
      </c>
    </row>
    <row r="520" spans="2:65" s="1" customFormat="1" ht="24.15" customHeight="1">
      <c r="B520" s="33"/>
      <c r="C520" s="123" t="s">
        <v>850</v>
      </c>
      <c r="D520" s="123" t="s">
        <v>138</v>
      </c>
      <c r="E520" s="124" t="s">
        <v>851</v>
      </c>
      <c r="F520" s="125" t="s">
        <v>852</v>
      </c>
      <c r="G520" s="126" t="s">
        <v>201</v>
      </c>
      <c r="H520" s="127">
        <v>2</v>
      </c>
      <c r="I520" s="128"/>
      <c r="J520" s="129">
        <f>ROUND(I520*H520,2)</f>
        <v>0</v>
      </c>
      <c r="K520" s="125" t="s">
        <v>142</v>
      </c>
      <c r="L520" s="33"/>
      <c r="M520" s="130" t="s">
        <v>19</v>
      </c>
      <c r="N520" s="131" t="s">
        <v>42</v>
      </c>
      <c r="P520" s="132">
        <f>O520*H520</f>
        <v>0</v>
      </c>
      <c r="Q520" s="132">
        <v>0</v>
      </c>
      <c r="R520" s="132">
        <f>Q520*H520</f>
        <v>0</v>
      </c>
      <c r="S520" s="132">
        <v>0</v>
      </c>
      <c r="T520" s="133">
        <f>S520*H520</f>
        <v>0</v>
      </c>
      <c r="AR520" s="134" t="s">
        <v>259</v>
      </c>
      <c r="AT520" s="134" t="s">
        <v>138</v>
      </c>
      <c r="AU520" s="134" t="s">
        <v>78</v>
      </c>
      <c r="AY520" s="18" t="s">
        <v>136</v>
      </c>
      <c r="BE520" s="135">
        <f>IF(N520="základní",J520,0)</f>
        <v>0</v>
      </c>
      <c r="BF520" s="135">
        <f>IF(N520="snížená",J520,0)</f>
        <v>0</v>
      </c>
      <c r="BG520" s="135">
        <f>IF(N520="zákl. přenesená",J520,0)</f>
        <v>0</v>
      </c>
      <c r="BH520" s="135">
        <f>IF(N520="sníž. přenesená",J520,0)</f>
        <v>0</v>
      </c>
      <c r="BI520" s="135">
        <f>IF(N520="nulová",J520,0)</f>
        <v>0</v>
      </c>
      <c r="BJ520" s="18" t="s">
        <v>76</v>
      </c>
      <c r="BK520" s="135">
        <f>ROUND(I520*H520,2)</f>
        <v>0</v>
      </c>
      <c r="BL520" s="18" t="s">
        <v>259</v>
      </c>
      <c r="BM520" s="134" t="s">
        <v>853</v>
      </c>
    </row>
    <row r="521" spans="2:65" s="1" customFormat="1">
      <c r="B521" s="33"/>
      <c r="D521" s="136" t="s">
        <v>145</v>
      </c>
      <c r="F521" s="137" t="s">
        <v>854</v>
      </c>
      <c r="I521" s="138"/>
      <c r="L521" s="33"/>
      <c r="M521" s="139"/>
      <c r="T521" s="54"/>
      <c r="AT521" s="18" t="s">
        <v>145</v>
      </c>
      <c r="AU521" s="18" t="s">
        <v>78</v>
      </c>
    </row>
    <row r="522" spans="2:65" s="12" customFormat="1" ht="20.399999999999999">
      <c r="B522" s="140"/>
      <c r="D522" s="141" t="s">
        <v>147</v>
      </c>
      <c r="E522" s="142" t="s">
        <v>19</v>
      </c>
      <c r="F522" s="143" t="s">
        <v>855</v>
      </c>
      <c r="H522" s="142" t="s">
        <v>19</v>
      </c>
      <c r="I522" s="144"/>
      <c r="L522" s="140"/>
      <c r="M522" s="145"/>
      <c r="T522" s="146"/>
      <c r="AT522" s="142" t="s">
        <v>147</v>
      </c>
      <c r="AU522" s="142" t="s">
        <v>78</v>
      </c>
      <c r="AV522" s="12" t="s">
        <v>76</v>
      </c>
      <c r="AW522" s="12" t="s">
        <v>32</v>
      </c>
      <c r="AX522" s="12" t="s">
        <v>71</v>
      </c>
      <c r="AY522" s="142" t="s">
        <v>136</v>
      </c>
    </row>
    <row r="523" spans="2:65" s="13" customFormat="1">
      <c r="B523" s="147"/>
      <c r="D523" s="141" t="s">
        <v>147</v>
      </c>
      <c r="E523" s="148" t="s">
        <v>19</v>
      </c>
      <c r="F523" s="149" t="s">
        <v>856</v>
      </c>
      <c r="H523" s="150">
        <v>2</v>
      </c>
      <c r="I523" s="151"/>
      <c r="L523" s="147"/>
      <c r="M523" s="152"/>
      <c r="T523" s="153"/>
      <c r="AT523" s="148" t="s">
        <v>147</v>
      </c>
      <c r="AU523" s="148" t="s">
        <v>78</v>
      </c>
      <c r="AV523" s="13" t="s">
        <v>78</v>
      </c>
      <c r="AW523" s="13" t="s">
        <v>32</v>
      </c>
      <c r="AX523" s="13" t="s">
        <v>76</v>
      </c>
      <c r="AY523" s="148" t="s">
        <v>136</v>
      </c>
    </row>
    <row r="524" spans="2:65" s="1" customFormat="1" ht="33" customHeight="1">
      <c r="B524" s="33"/>
      <c r="C524" s="123" t="s">
        <v>857</v>
      </c>
      <c r="D524" s="123" t="s">
        <v>138</v>
      </c>
      <c r="E524" s="124" t="s">
        <v>858</v>
      </c>
      <c r="F524" s="125" t="s">
        <v>859</v>
      </c>
      <c r="G524" s="126" t="s">
        <v>180</v>
      </c>
      <c r="H524" s="127">
        <v>3.12</v>
      </c>
      <c r="I524" s="128"/>
      <c r="J524" s="129">
        <f>ROUND(I524*H524,2)</f>
        <v>0</v>
      </c>
      <c r="K524" s="125" t="s">
        <v>142</v>
      </c>
      <c r="L524" s="33"/>
      <c r="M524" s="130" t="s">
        <v>19</v>
      </c>
      <c r="N524" s="131" t="s">
        <v>42</v>
      </c>
      <c r="P524" s="132">
        <f>O524*H524</f>
        <v>0</v>
      </c>
      <c r="Q524" s="132">
        <v>0</v>
      </c>
      <c r="R524" s="132">
        <f>Q524*H524</f>
        <v>0</v>
      </c>
      <c r="S524" s="132">
        <v>0</v>
      </c>
      <c r="T524" s="133">
        <f>S524*H524</f>
        <v>0</v>
      </c>
      <c r="AR524" s="134" t="s">
        <v>259</v>
      </c>
      <c r="AT524" s="134" t="s">
        <v>138</v>
      </c>
      <c r="AU524" s="134" t="s">
        <v>78</v>
      </c>
      <c r="AY524" s="18" t="s">
        <v>136</v>
      </c>
      <c r="BE524" s="135">
        <f>IF(N524="základní",J524,0)</f>
        <v>0</v>
      </c>
      <c r="BF524" s="135">
        <f>IF(N524="snížená",J524,0)</f>
        <v>0</v>
      </c>
      <c r="BG524" s="135">
        <f>IF(N524="zákl. přenesená",J524,0)</f>
        <v>0</v>
      </c>
      <c r="BH524" s="135">
        <f>IF(N524="sníž. přenesená",J524,0)</f>
        <v>0</v>
      </c>
      <c r="BI524" s="135">
        <f>IF(N524="nulová",J524,0)</f>
        <v>0</v>
      </c>
      <c r="BJ524" s="18" t="s">
        <v>76</v>
      </c>
      <c r="BK524" s="135">
        <f>ROUND(I524*H524,2)</f>
        <v>0</v>
      </c>
      <c r="BL524" s="18" t="s">
        <v>259</v>
      </c>
      <c r="BM524" s="134" t="s">
        <v>860</v>
      </c>
    </row>
    <row r="525" spans="2:65" s="1" customFormat="1">
      <c r="B525" s="33"/>
      <c r="D525" s="136" t="s">
        <v>145</v>
      </c>
      <c r="F525" s="137" t="s">
        <v>861</v>
      </c>
      <c r="I525" s="138"/>
      <c r="L525" s="33"/>
      <c r="M525" s="139"/>
      <c r="T525" s="54"/>
      <c r="AT525" s="18" t="s">
        <v>145</v>
      </c>
      <c r="AU525" s="18" t="s">
        <v>78</v>
      </c>
    </row>
    <row r="526" spans="2:65" s="12" customFormat="1">
      <c r="B526" s="140"/>
      <c r="D526" s="141" t="s">
        <v>147</v>
      </c>
      <c r="E526" s="142" t="s">
        <v>19</v>
      </c>
      <c r="F526" s="143" t="s">
        <v>862</v>
      </c>
      <c r="H526" s="142" t="s">
        <v>19</v>
      </c>
      <c r="I526" s="144"/>
      <c r="L526" s="140"/>
      <c r="M526" s="145"/>
      <c r="T526" s="146"/>
      <c r="AT526" s="142" t="s">
        <v>147</v>
      </c>
      <c r="AU526" s="142" t="s">
        <v>78</v>
      </c>
      <c r="AV526" s="12" t="s">
        <v>76</v>
      </c>
      <c r="AW526" s="12" t="s">
        <v>32</v>
      </c>
      <c r="AX526" s="12" t="s">
        <v>71</v>
      </c>
      <c r="AY526" s="142" t="s">
        <v>136</v>
      </c>
    </row>
    <row r="527" spans="2:65" s="13" customFormat="1">
      <c r="B527" s="147"/>
      <c r="D527" s="141" t="s">
        <v>147</v>
      </c>
      <c r="E527" s="148" t="s">
        <v>19</v>
      </c>
      <c r="F527" s="149" t="s">
        <v>863</v>
      </c>
      <c r="H527" s="150">
        <v>3.12</v>
      </c>
      <c r="I527" s="151"/>
      <c r="L527" s="147"/>
      <c r="M527" s="152"/>
      <c r="T527" s="153"/>
      <c r="AT527" s="148" t="s">
        <v>147</v>
      </c>
      <c r="AU527" s="148" t="s">
        <v>78</v>
      </c>
      <c r="AV527" s="13" t="s">
        <v>78</v>
      </c>
      <c r="AW527" s="13" t="s">
        <v>32</v>
      </c>
      <c r="AX527" s="13" t="s">
        <v>76</v>
      </c>
      <c r="AY527" s="148" t="s">
        <v>136</v>
      </c>
    </row>
    <row r="528" spans="2:65" s="1" customFormat="1" ht="24.15" customHeight="1">
      <c r="B528" s="33"/>
      <c r="C528" s="123" t="s">
        <v>864</v>
      </c>
      <c r="D528" s="123" t="s">
        <v>138</v>
      </c>
      <c r="E528" s="124" t="s">
        <v>865</v>
      </c>
      <c r="F528" s="125" t="s">
        <v>866</v>
      </c>
      <c r="G528" s="126" t="s">
        <v>201</v>
      </c>
      <c r="H528" s="127">
        <v>8</v>
      </c>
      <c r="I528" s="128"/>
      <c r="J528" s="129">
        <f>ROUND(I528*H528,2)</f>
        <v>0</v>
      </c>
      <c r="K528" s="125" t="s">
        <v>142</v>
      </c>
      <c r="L528" s="33"/>
      <c r="M528" s="130" t="s">
        <v>19</v>
      </c>
      <c r="N528" s="131" t="s">
        <v>42</v>
      </c>
      <c r="P528" s="132">
        <f>O528*H528</f>
        <v>0</v>
      </c>
      <c r="Q528" s="132">
        <v>1.0000000000000001E-5</v>
      </c>
      <c r="R528" s="132">
        <f>Q528*H528</f>
        <v>8.0000000000000007E-5</v>
      </c>
      <c r="S528" s="132">
        <v>7.5000000000000002E-4</v>
      </c>
      <c r="T528" s="133">
        <f>S528*H528</f>
        <v>6.0000000000000001E-3</v>
      </c>
      <c r="AR528" s="134" t="s">
        <v>259</v>
      </c>
      <c r="AT528" s="134" t="s">
        <v>138</v>
      </c>
      <c r="AU528" s="134" t="s">
        <v>78</v>
      </c>
      <c r="AY528" s="18" t="s">
        <v>136</v>
      </c>
      <c r="BE528" s="135">
        <f>IF(N528="základní",J528,0)</f>
        <v>0</v>
      </c>
      <c r="BF528" s="135">
        <f>IF(N528="snížená",J528,0)</f>
        <v>0</v>
      </c>
      <c r="BG528" s="135">
        <f>IF(N528="zákl. přenesená",J528,0)</f>
        <v>0</v>
      </c>
      <c r="BH528" s="135">
        <f>IF(N528="sníž. přenesená",J528,0)</f>
        <v>0</v>
      </c>
      <c r="BI528" s="135">
        <f>IF(N528="nulová",J528,0)</f>
        <v>0</v>
      </c>
      <c r="BJ528" s="18" t="s">
        <v>76</v>
      </c>
      <c r="BK528" s="135">
        <f>ROUND(I528*H528,2)</f>
        <v>0</v>
      </c>
      <c r="BL528" s="18" t="s">
        <v>259</v>
      </c>
      <c r="BM528" s="134" t="s">
        <v>867</v>
      </c>
    </row>
    <row r="529" spans="2:65" s="1" customFormat="1">
      <c r="B529" s="33"/>
      <c r="D529" s="136" t="s">
        <v>145</v>
      </c>
      <c r="F529" s="137" t="s">
        <v>868</v>
      </c>
      <c r="I529" s="138"/>
      <c r="L529" s="33"/>
      <c r="M529" s="139"/>
      <c r="T529" s="54"/>
      <c r="AT529" s="18" t="s">
        <v>145</v>
      </c>
      <c r="AU529" s="18" t="s">
        <v>78</v>
      </c>
    </row>
    <row r="530" spans="2:65" s="12" customFormat="1">
      <c r="B530" s="140"/>
      <c r="D530" s="141" t="s">
        <v>147</v>
      </c>
      <c r="E530" s="142" t="s">
        <v>19</v>
      </c>
      <c r="F530" s="143" t="s">
        <v>869</v>
      </c>
      <c r="H530" s="142" t="s">
        <v>19</v>
      </c>
      <c r="I530" s="144"/>
      <c r="L530" s="140"/>
      <c r="M530" s="145"/>
      <c r="T530" s="146"/>
      <c r="AT530" s="142" t="s">
        <v>147</v>
      </c>
      <c r="AU530" s="142" t="s">
        <v>78</v>
      </c>
      <c r="AV530" s="12" t="s">
        <v>76</v>
      </c>
      <c r="AW530" s="12" t="s">
        <v>32</v>
      </c>
      <c r="AX530" s="12" t="s">
        <v>71</v>
      </c>
      <c r="AY530" s="142" t="s">
        <v>136</v>
      </c>
    </row>
    <row r="531" spans="2:65" s="13" customFormat="1">
      <c r="B531" s="147"/>
      <c r="D531" s="141" t="s">
        <v>147</v>
      </c>
      <c r="E531" s="148" t="s">
        <v>19</v>
      </c>
      <c r="F531" s="149" t="s">
        <v>870</v>
      </c>
      <c r="H531" s="150">
        <v>8</v>
      </c>
      <c r="I531" s="151"/>
      <c r="L531" s="147"/>
      <c r="M531" s="152"/>
      <c r="T531" s="153"/>
      <c r="AT531" s="148" t="s">
        <v>147</v>
      </c>
      <c r="AU531" s="148" t="s">
        <v>78</v>
      </c>
      <c r="AV531" s="13" t="s">
        <v>78</v>
      </c>
      <c r="AW531" s="13" t="s">
        <v>32</v>
      </c>
      <c r="AX531" s="13" t="s">
        <v>76</v>
      </c>
      <c r="AY531" s="148" t="s">
        <v>136</v>
      </c>
    </row>
    <row r="532" spans="2:65" s="1" customFormat="1" ht="24.15" customHeight="1">
      <c r="B532" s="33"/>
      <c r="C532" s="123" t="s">
        <v>871</v>
      </c>
      <c r="D532" s="123" t="s">
        <v>138</v>
      </c>
      <c r="E532" s="124" t="s">
        <v>872</v>
      </c>
      <c r="F532" s="125" t="s">
        <v>873</v>
      </c>
      <c r="G532" s="126" t="s">
        <v>180</v>
      </c>
      <c r="H532" s="127">
        <v>5.165</v>
      </c>
      <c r="I532" s="128"/>
      <c r="J532" s="129">
        <f>ROUND(I532*H532,2)</f>
        <v>0</v>
      </c>
      <c r="K532" s="125" t="s">
        <v>142</v>
      </c>
      <c r="L532" s="33"/>
      <c r="M532" s="130" t="s">
        <v>19</v>
      </c>
      <c r="N532" s="131" t="s">
        <v>42</v>
      </c>
      <c r="P532" s="132">
        <f>O532*H532</f>
        <v>0</v>
      </c>
      <c r="Q532" s="132">
        <v>0</v>
      </c>
      <c r="R532" s="132">
        <f>Q532*H532</f>
        <v>0</v>
      </c>
      <c r="S532" s="132">
        <v>0</v>
      </c>
      <c r="T532" s="133">
        <f>S532*H532</f>
        <v>0</v>
      </c>
      <c r="AR532" s="134" t="s">
        <v>259</v>
      </c>
      <c r="AT532" s="134" t="s">
        <v>138</v>
      </c>
      <c r="AU532" s="134" t="s">
        <v>78</v>
      </c>
      <c r="AY532" s="18" t="s">
        <v>136</v>
      </c>
      <c r="BE532" s="135">
        <f>IF(N532="základní",J532,0)</f>
        <v>0</v>
      </c>
      <c r="BF532" s="135">
        <f>IF(N532="snížená",J532,0)</f>
        <v>0</v>
      </c>
      <c r="BG532" s="135">
        <f>IF(N532="zákl. přenesená",J532,0)</f>
        <v>0</v>
      </c>
      <c r="BH532" s="135">
        <f>IF(N532="sníž. přenesená",J532,0)</f>
        <v>0</v>
      </c>
      <c r="BI532" s="135">
        <f>IF(N532="nulová",J532,0)</f>
        <v>0</v>
      </c>
      <c r="BJ532" s="18" t="s">
        <v>76</v>
      </c>
      <c r="BK532" s="135">
        <f>ROUND(I532*H532,2)</f>
        <v>0</v>
      </c>
      <c r="BL532" s="18" t="s">
        <v>259</v>
      </c>
      <c r="BM532" s="134" t="s">
        <v>874</v>
      </c>
    </row>
    <row r="533" spans="2:65" s="1" customFormat="1">
      <c r="B533" s="33"/>
      <c r="D533" s="136" t="s">
        <v>145</v>
      </c>
      <c r="F533" s="137" t="s">
        <v>875</v>
      </c>
      <c r="I533" s="138"/>
      <c r="L533" s="33"/>
      <c r="M533" s="139"/>
      <c r="T533" s="54"/>
      <c r="AT533" s="18" t="s">
        <v>145</v>
      </c>
      <c r="AU533" s="18" t="s">
        <v>78</v>
      </c>
    </row>
    <row r="534" spans="2:65" s="12" customFormat="1">
      <c r="B534" s="140"/>
      <c r="D534" s="141" t="s">
        <v>147</v>
      </c>
      <c r="E534" s="142" t="s">
        <v>19</v>
      </c>
      <c r="F534" s="143" t="s">
        <v>876</v>
      </c>
      <c r="H534" s="142" t="s">
        <v>19</v>
      </c>
      <c r="I534" s="144"/>
      <c r="L534" s="140"/>
      <c r="M534" s="145"/>
      <c r="T534" s="146"/>
      <c r="AT534" s="142" t="s">
        <v>147</v>
      </c>
      <c r="AU534" s="142" t="s">
        <v>78</v>
      </c>
      <c r="AV534" s="12" t="s">
        <v>76</v>
      </c>
      <c r="AW534" s="12" t="s">
        <v>32</v>
      </c>
      <c r="AX534" s="12" t="s">
        <v>71</v>
      </c>
      <c r="AY534" s="142" t="s">
        <v>136</v>
      </c>
    </row>
    <row r="535" spans="2:65" s="13" customFormat="1">
      <c r="B535" s="147"/>
      <c r="D535" s="141" t="s">
        <v>147</v>
      </c>
      <c r="E535" s="148" t="s">
        <v>19</v>
      </c>
      <c r="F535" s="149" t="s">
        <v>877</v>
      </c>
      <c r="H535" s="150">
        <v>5.165</v>
      </c>
      <c r="I535" s="151"/>
      <c r="L535" s="147"/>
      <c r="M535" s="152"/>
      <c r="T535" s="153"/>
      <c r="AT535" s="148" t="s">
        <v>147</v>
      </c>
      <c r="AU535" s="148" t="s">
        <v>78</v>
      </c>
      <c r="AV535" s="13" t="s">
        <v>78</v>
      </c>
      <c r="AW535" s="13" t="s">
        <v>32</v>
      </c>
      <c r="AX535" s="13" t="s">
        <v>76</v>
      </c>
      <c r="AY535" s="148" t="s">
        <v>136</v>
      </c>
    </row>
    <row r="536" spans="2:65" s="1" customFormat="1" ht="16.5" customHeight="1">
      <c r="B536" s="33"/>
      <c r="C536" s="123" t="s">
        <v>878</v>
      </c>
      <c r="D536" s="123" t="s">
        <v>138</v>
      </c>
      <c r="E536" s="124" t="s">
        <v>879</v>
      </c>
      <c r="F536" s="125" t="s">
        <v>880</v>
      </c>
      <c r="G536" s="126" t="s">
        <v>465</v>
      </c>
      <c r="H536" s="127">
        <v>1</v>
      </c>
      <c r="I536" s="128"/>
      <c r="J536" s="129">
        <f>ROUND(I536*H536,2)</f>
        <v>0</v>
      </c>
      <c r="K536" s="125" t="s">
        <v>19</v>
      </c>
      <c r="L536" s="33"/>
      <c r="M536" s="130" t="s">
        <v>19</v>
      </c>
      <c r="N536" s="131" t="s">
        <v>42</v>
      </c>
      <c r="P536" s="132">
        <f>O536*H536</f>
        <v>0</v>
      </c>
      <c r="Q536" s="132">
        <v>0</v>
      </c>
      <c r="R536" s="132">
        <f>Q536*H536</f>
        <v>0</v>
      </c>
      <c r="S536" s="132">
        <v>0</v>
      </c>
      <c r="T536" s="133">
        <f>S536*H536</f>
        <v>0</v>
      </c>
      <c r="AR536" s="134" t="s">
        <v>259</v>
      </c>
      <c r="AT536" s="134" t="s">
        <v>138</v>
      </c>
      <c r="AU536" s="134" t="s">
        <v>78</v>
      </c>
      <c r="AY536" s="18" t="s">
        <v>136</v>
      </c>
      <c r="BE536" s="135">
        <f>IF(N536="základní",J536,0)</f>
        <v>0</v>
      </c>
      <c r="BF536" s="135">
        <f>IF(N536="snížená",J536,0)</f>
        <v>0</v>
      </c>
      <c r="BG536" s="135">
        <f>IF(N536="zákl. přenesená",J536,0)</f>
        <v>0</v>
      </c>
      <c r="BH536" s="135">
        <f>IF(N536="sníž. přenesená",J536,0)</f>
        <v>0</v>
      </c>
      <c r="BI536" s="135">
        <f>IF(N536="nulová",J536,0)</f>
        <v>0</v>
      </c>
      <c r="BJ536" s="18" t="s">
        <v>76</v>
      </c>
      <c r="BK536" s="135">
        <f>ROUND(I536*H536,2)</f>
        <v>0</v>
      </c>
      <c r="BL536" s="18" t="s">
        <v>259</v>
      </c>
      <c r="BM536" s="134" t="s">
        <v>881</v>
      </c>
    </row>
    <row r="537" spans="2:65" s="1" customFormat="1" ht="24.15" customHeight="1">
      <c r="B537" s="33"/>
      <c r="C537" s="123" t="s">
        <v>882</v>
      </c>
      <c r="D537" s="123" t="s">
        <v>138</v>
      </c>
      <c r="E537" s="124" t="s">
        <v>883</v>
      </c>
      <c r="F537" s="125" t="s">
        <v>884</v>
      </c>
      <c r="G537" s="126" t="s">
        <v>465</v>
      </c>
      <c r="H537" s="127">
        <v>1</v>
      </c>
      <c r="I537" s="128"/>
      <c r="J537" s="129">
        <f>ROUND(I537*H537,2)</f>
        <v>0</v>
      </c>
      <c r="K537" s="125" t="s">
        <v>19</v>
      </c>
      <c r="L537" s="33"/>
      <c r="M537" s="130" t="s">
        <v>19</v>
      </c>
      <c r="N537" s="131" t="s">
        <v>42</v>
      </c>
      <c r="P537" s="132">
        <f>O537*H537</f>
        <v>0</v>
      </c>
      <c r="Q537" s="132">
        <v>0</v>
      </c>
      <c r="R537" s="132">
        <f>Q537*H537</f>
        <v>0</v>
      </c>
      <c r="S537" s="132">
        <v>0</v>
      </c>
      <c r="T537" s="133">
        <f>S537*H537</f>
        <v>0</v>
      </c>
      <c r="AR537" s="134" t="s">
        <v>259</v>
      </c>
      <c r="AT537" s="134" t="s">
        <v>138</v>
      </c>
      <c r="AU537" s="134" t="s">
        <v>78</v>
      </c>
      <c r="AY537" s="18" t="s">
        <v>136</v>
      </c>
      <c r="BE537" s="135">
        <f>IF(N537="základní",J537,0)</f>
        <v>0</v>
      </c>
      <c r="BF537" s="135">
        <f>IF(N537="snížená",J537,0)</f>
        <v>0</v>
      </c>
      <c r="BG537" s="135">
        <f>IF(N537="zákl. přenesená",J537,0)</f>
        <v>0</v>
      </c>
      <c r="BH537" s="135">
        <f>IF(N537="sníž. přenesená",J537,0)</f>
        <v>0</v>
      </c>
      <c r="BI537" s="135">
        <f>IF(N537="nulová",J537,0)</f>
        <v>0</v>
      </c>
      <c r="BJ537" s="18" t="s">
        <v>76</v>
      </c>
      <c r="BK537" s="135">
        <f>ROUND(I537*H537,2)</f>
        <v>0</v>
      </c>
      <c r="BL537" s="18" t="s">
        <v>259</v>
      </c>
      <c r="BM537" s="134" t="s">
        <v>885</v>
      </c>
    </row>
    <row r="538" spans="2:65" s="1" customFormat="1" ht="24.15" customHeight="1">
      <c r="B538" s="33"/>
      <c r="C538" s="123" t="s">
        <v>886</v>
      </c>
      <c r="D538" s="123" t="s">
        <v>138</v>
      </c>
      <c r="E538" s="124" t="s">
        <v>887</v>
      </c>
      <c r="F538" s="125" t="s">
        <v>888</v>
      </c>
      <c r="G538" s="126" t="s">
        <v>465</v>
      </c>
      <c r="H538" s="127">
        <v>1</v>
      </c>
      <c r="I538" s="128"/>
      <c r="J538" s="129">
        <f>ROUND(I538*H538,2)</f>
        <v>0</v>
      </c>
      <c r="K538" s="125" t="s">
        <v>19</v>
      </c>
      <c r="L538" s="33"/>
      <c r="M538" s="130" t="s">
        <v>19</v>
      </c>
      <c r="N538" s="131" t="s">
        <v>42</v>
      </c>
      <c r="P538" s="132">
        <f>O538*H538</f>
        <v>0</v>
      </c>
      <c r="Q538" s="132">
        <v>0</v>
      </c>
      <c r="R538" s="132">
        <f>Q538*H538</f>
        <v>0</v>
      </c>
      <c r="S538" s="132">
        <v>0</v>
      </c>
      <c r="T538" s="133">
        <f>S538*H538</f>
        <v>0</v>
      </c>
      <c r="AR538" s="134" t="s">
        <v>259</v>
      </c>
      <c r="AT538" s="134" t="s">
        <v>138</v>
      </c>
      <c r="AU538" s="134" t="s">
        <v>78</v>
      </c>
      <c r="AY538" s="18" t="s">
        <v>136</v>
      </c>
      <c r="BE538" s="135">
        <f>IF(N538="základní",J538,0)</f>
        <v>0</v>
      </c>
      <c r="BF538" s="135">
        <f>IF(N538="snížená",J538,0)</f>
        <v>0</v>
      </c>
      <c r="BG538" s="135">
        <f>IF(N538="zákl. přenesená",J538,0)</f>
        <v>0</v>
      </c>
      <c r="BH538" s="135">
        <f>IF(N538="sníž. přenesená",J538,0)</f>
        <v>0</v>
      </c>
      <c r="BI538" s="135">
        <f>IF(N538="nulová",J538,0)</f>
        <v>0</v>
      </c>
      <c r="BJ538" s="18" t="s">
        <v>76</v>
      </c>
      <c r="BK538" s="135">
        <f>ROUND(I538*H538,2)</f>
        <v>0</v>
      </c>
      <c r="BL538" s="18" t="s">
        <v>259</v>
      </c>
      <c r="BM538" s="134" t="s">
        <v>889</v>
      </c>
    </row>
    <row r="539" spans="2:65" s="1" customFormat="1" ht="49.05" customHeight="1">
      <c r="B539" s="33"/>
      <c r="C539" s="123" t="s">
        <v>890</v>
      </c>
      <c r="D539" s="123" t="s">
        <v>138</v>
      </c>
      <c r="E539" s="124" t="s">
        <v>891</v>
      </c>
      <c r="F539" s="125" t="s">
        <v>892</v>
      </c>
      <c r="G539" s="126" t="s">
        <v>829</v>
      </c>
      <c r="H539" s="171"/>
      <c r="I539" s="128"/>
      <c r="J539" s="129">
        <f>ROUND(I539*H539,2)</f>
        <v>0</v>
      </c>
      <c r="K539" s="125" t="s">
        <v>142</v>
      </c>
      <c r="L539" s="33"/>
      <c r="M539" s="130" t="s">
        <v>19</v>
      </c>
      <c r="N539" s="131" t="s">
        <v>42</v>
      </c>
      <c r="P539" s="132">
        <f>O539*H539</f>
        <v>0</v>
      </c>
      <c r="Q539" s="132">
        <v>0</v>
      </c>
      <c r="R539" s="132">
        <f>Q539*H539</f>
        <v>0</v>
      </c>
      <c r="S539" s="132">
        <v>0</v>
      </c>
      <c r="T539" s="133">
        <f>S539*H539</f>
        <v>0</v>
      </c>
      <c r="AR539" s="134" t="s">
        <v>259</v>
      </c>
      <c r="AT539" s="134" t="s">
        <v>138</v>
      </c>
      <c r="AU539" s="134" t="s">
        <v>78</v>
      </c>
      <c r="AY539" s="18" t="s">
        <v>136</v>
      </c>
      <c r="BE539" s="135">
        <f>IF(N539="základní",J539,0)</f>
        <v>0</v>
      </c>
      <c r="BF539" s="135">
        <f>IF(N539="snížená",J539,0)</f>
        <v>0</v>
      </c>
      <c r="BG539" s="135">
        <f>IF(N539="zákl. přenesená",J539,0)</f>
        <v>0</v>
      </c>
      <c r="BH539" s="135">
        <f>IF(N539="sníž. přenesená",J539,0)</f>
        <v>0</v>
      </c>
      <c r="BI539" s="135">
        <f>IF(N539="nulová",J539,0)</f>
        <v>0</v>
      </c>
      <c r="BJ539" s="18" t="s">
        <v>76</v>
      </c>
      <c r="BK539" s="135">
        <f>ROUND(I539*H539,2)</f>
        <v>0</v>
      </c>
      <c r="BL539" s="18" t="s">
        <v>259</v>
      </c>
      <c r="BM539" s="134" t="s">
        <v>893</v>
      </c>
    </row>
    <row r="540" spans="2:65" s="1" customFormat="1">
      <c r="B540" s="33"/>
      <c r="D540" s="136" t="s">
        <v>145</v>
      </c>
      <c r="F540" s="137" t="s">
        <v>894</v>
      </c>
      <c r="I540" s="138"/>
      <c r="L540" s="33"/>
      <c r="M540" s="139"/>
      <c r="T540" s="54"/>
      <c r="AT540" s="18" t="s">
        <v>145</v>
      </c>
      <c r="AU540" s="18" t="s">
        <v>78</v>
      </c>
    </row>
    <row r="541" spans="2:65" s="11" customFormat="1" ht="22.8" customHeight="1">
      <c r="B541" s="111"/>
      <c r="D541" s="112" t="s">
        <v>70</v>
      </c>
      <c r="E541" s="121" t="s">
        <v>895</v>
      </c>
      <c r="F541" s="121" t="s">
        <v>896</v>
      </c>
      <c r="I541" s="114"/>
      <c r="J541" s="122">
        <f>BK541</f>
        <v>0</v>
      </c>
      <c r="L541" s="111"/>
      <c r="M541" s="116"/>
      <c r="P541" s="117">
        <f>SUM(P542:P635)</f>
        <v>0</v>
      </c>
      <c r="R541" s="117">
        <f>SUM(R542:R635)</f>
        <v>0.27301999999999998</v>
      </c>
      <c r="T541" s="118">
        <f>SUM(T542:T635)</f>
        <v>0</v>
      </c>
      <c r="AR541" s="112" t="s">
        <v>78</v>
      </c>
      <c r="AT541" s="119" t="s">
        <v>70</v>
      </c>
      <c r="AU541" s="119" t="s">
        <v>76</v>
      </c>
      <c r="AY541" s="112" t="s">
        <v>136</v>
      </c>
      <c r="BK541" s="120">
        <f>SUM(BK542:BK635)</f>
        <v>0</v>
      </c>
    </row>
    <row r="542" spans="2:65" s="1" customFormat="1" ht="37.799999999999997" customHeight="1">
      <c r="B542" s="33"/>
      <c r="C542" s="123" t="s">
        <v>897</v>
      </c>
      <c r="D542" s="123" t="s">
        <v>138</v>
      </c>
      <c r="E542" s="124" t="s">
        <v>898</v>
      </c>
      <c r="F542" s="125" t="s">
        <v>899</v>
      </c>
      <c r="G542" s="126" t="s">
        <v>294</v>
      </c>
      <c r="H542" s="127">
        <v>115</v>
      </c>
      <c r="I542" s="128"/>
      <c r="J542" s="129">
        <f>ROUND(I542*H542,2)</f>
        <v>0</v>
      </c>
      <c r="K542" s="125" t="s">
        <v>142</v>
      </c>
      <c r="L542" s="33"/>
      <c r="M542" s="130" t="s">
        <v>19</v>
      </c>
      <c r="N542" s="131" t="s">
        <v>42</v>
      </c>
      <c r="P542" s="132">
        <f>O542*H542</f>
        <v>0</v>
      </c>
      <c r="Q542" s="132">
        <v>0</v>
      </c>
      <c r="R542" s="132">
        <f>Q542*H542</f>
        <v>0</v>
      </c>
      <c r="S542" s="132">
        <v>0</v>
      </c>
      <c r="T542" s="133">
        <f>S542*H542</f>
        <v>0</v>
      </c>
      <c r="AR542" s="134" t="s">
        <v>259</v>
      </c>
      <c r="AT542" s="134" t="s">
        <v>138</v>
      </c>
      <c r="AU542" s="134" t="s">
        <v>78</v>
      </c>
      <c r="AY542" s="18" t="s">
        <v>136</v>
      </c>
      <c r="BE542" s="135">
        <f>IF(N542="základní",J542,0)</f>
        <v>0</v>
      </c>
      <c r="BF542" s="135">
        <f>IF(N542="snížená",J542,0)</f>
        <v>0</v>
      </c>
      <c r="BG542" s="135">
        <f>IF(N542="zákl. přenesená",J542,0)</f>
        <v>0</v>
      </c>
      <c r="BH542" s="135">
        <f>IF(N542="sníž. přenesená",J542,0)</f>
        <v>0</v>
      </c>
      <c r="BI542" s="135">
        <f>IF(N542="nulová",J542,0)</f>
        <v>0</v>
      </c>
      <c r="BJ542" s="18" t="s">
        <v>76</v>
      </c>
      <c r="BK542" s="135">
        <f>ROUND(I542*H542,2)</f>
        <v>0</v>
      </c>
      <c r="BL542" s="18" t="s">
        <v>259</v>
      </c>
      <c r="BM542" s="134" t="s">
        <v>900</v>
      </c>
    </row>
    <row r="543" spans="2:65" s="1" customFormat="1">
      <c r="B543" s="33"/>
      <c r="D543" s="136" t="s">
        <v>145</v>
      </c>
      <c r="F543" s="137" t="s">
        <v>901</v>
      </c>
      <c r="I543" s="138"/>
      <c r="L543" s="33"/>
      <c r="M543" s="139"/>
      <c r="T543" s="54"/>
      <c r="AT543" s="18" t="s">
        <v>145</v>
      </c>
      <c r="AU543" s="18" t="s">
        <v>78</v>
      </c>
    </row>
    <row r="544" spans="2:65" s="1" customFormat="1" ht="24.15" customHeight="1">
      <c r="B544" s="33"/>
      <c r="C544" s="161" t="s">
        <v>902</v>
      </c>
      <c r="D544" s="161" t="s">
        <v>309</v>
      </c>
      <c r="E544" s="162" t="s">
        <v>903</v>
      </c>
      <c r="F544" s="163" t="s">
        <v>904</v>
      </c>
      <c r="G544" s="164" t="s">
        <v>294</v>
      </c>
      <c r="H544" s="165">
        <v>120.75</v>
      </c>
      <c r="I544" s="166"/>
      <c r="J544" s="167">
        <f>ROUND(I544*H544,2)</f>
        <v>0</v>
      </c>
      <c r="K544" s="163" t="s">
        <v>142</v>
      </c>
      <c r="L544" s="168"/>
      <c r="M544" s="169" t="s">
        <v>19</v>
      </c>
      <c r="N544" s="170" t="s">
        <v>42</v>
      </c>
      <c r="P544" s="132">
        <f>O544*H544</f>
        <v>0</v>
      </c>
      <c r="Q544" s="132">
        <v>1.3999999999999999E-4</v>
      </c>
      <c r="R544" s="132">
        <f>Q544*H544</f>
        <v>1.6905E-2</v>
      </c>
      <c r="S544" s="132">
        <v>0</v>
      </c>
      <c r="T544" s="133">
        <f>S544*H544</f>
        <v>0</v>
      </c>
      <c r="AR544" s="134" t="s">
        <v>370</v>
      </c>
      <c r="AT544" s="134" t="s">
        <v>309</v>
      </c>
      <c r="AU544" s="134" t="s">
        <v>78</v>
      </c>
      <c r="AY544" s="18" t="s">
        <v>136</v>
      </c>
      <c r="BE544" s="135">
        <f>IF(N544="základní",J544,0)</f>
        <v>0</v>
      </c>
      <c r="BF544" s="135">
        <f>IF(N544="snížená",J544,0)</f>
        <v>0</v>
      </c>
      <c r="BG544" s="135">
        <f>IF(N544="zákl. přenesená",J544,0)</f>
        <v>0</v>
      </c>
      <c r="BH544" s="135">
        <f>IF(N544="sníž. přenesená",J544,0)</f>
        <v>0</v>
      </c>
      <c r="BI544" s="135">
        <f>IF(N544="nulová",J544,0)</f>
        <v>0</v>
      </c>
      <c r="BJ544" s="18" t="s">
        <v>76</v>
      </c>
      <c r="BK544" s="135">
        <f>ROUND(I544*H544,2)</f>
        <v>0</v>
      </c>
      <c r="BL544" s="18" t="s">
        <v>259</v>
      </c>
      <c r="BM544" s="134" t="s">
        <v>905</v>
      </c>
    </row>
    <row r="545" spans="2:65" s="13" customFormat="1">
      <c r="B545" s="147"/>
      <c r="D545" s="141" t="s">
        <v>147</v>
      </c>
      <c r="F545" s="149" t="s">
        <v>906</v>
      </c>
      <c r="H545" s="150">
        <v>120.75</v>
      </c>
      <c r="I545" s="151"/>
      <c r="L545" s="147"/>
      <c r="M545" s="152"/>
      <c r="T545" s="153"/>
      <c r="AT545" s="148" t="s">
        <v>147</v>
      </c>
      <c r="AU545" s="148" t="s">
        <v>78</v>
      </c>
      <c r="AV545" s="13" t="s">
        <v>78</v>
      </c>
      <c r="AW545" s="13" t="s">
        <v>4</v>
      </c>
      <c r="AX545" s="13" t="s">
        <v>76</v>
      </c>
      <c r="AY545" s="148" t="s">
        <v>136</v>
      </c>
    </row>
    <row r="546" spans="2:65" s="1" customFormat="1" ht="62.7" customHeight="1">
      <c r="B546" s="33"/>
      <c r="C546" s="123" t="s">
        <v>907</v>
      </c>
      <c r="D546" s="123" t="s">
        <v>138</v>
      </c>
      <c r="E546" s="124" t="s">
        <v>908</v>
      </c>
      <c r="F546" s="125" t="s">
        <v>909</v>
      </c>
      <c r="G546" s="126" t="s">
        <v>201</v>
      </c>
      <c r="H546" s="127">
        <v>20</v>
      </c>
      <c r="I546" s="128"/>
      <c r="J546" s="129">
        <f>ROUND(I546*H546,2)</f>
        <v>0</v>
      </c>
      <c r="K546" s="125" t="s">
        <v>142</v>
      </c>
      <c r="L546" s="33"/>
      <c r="M546" s="130" t="s">
        <v>19</v>
      </c>
      <c r="N546" s="131" t="s">
        <v>42</v>
      </c>
      <c r="P546" s="132">
        <f>O546*H546</f>
        <v>0</v>
      </c>
      <c r="Q546" s="132">
        <v>0</v>
      </c>
      <c r="R546" s="132">
        <f>Q546*H546</f>
        <v>0</v>
      </c>
      <c r="S546" s="132">
        <v>0</v>
      </c>
      <c r="T546" s="133">
        <f>S546*H546</f>
        <v>0</v>
      </c>
      <c r="AR546" s="134" t="s">
        <v>259</v>
      </c>
      <c r="AT546" s="134" t="s">
        <v>138</v>
      </c>
      <c r="AU546" s="134" t="s">
        <v>78</v>
      </c>
      <c r="AY546" s="18" t="s">
        <v>136</v>
      </c>
      <c r="BE546" s="135">
        <f>IF(N546="základní",J546,0)</f>
        <v>0</v>
      </c>
      <c r="BF546" s="135">
        <f>IF(N546="snížená",J546,0)</f>
        <v>0</v>
      </c>
      <c r="BG546" s="135">
        <f>IF(N546="zákl. přenesená",J546,0)</f>
        <v>0</v>
      </c>
      <c r="BH546" s="135">
        <f>IF(N546="sníž. přenesená",J546,0)</f>
        <v>0</v>
      </c>
      <c r="BI546" s="135">
        <f>IF(N546="nulová",J546,0)</f>
        <v>0</v>
      </c>
      <c r="BJ546" s="18" t="s">
        <v>76</v>
      </c>
      <c r="BK546" s="135">
        <f>ROUND(I546*H546,2)</f>
        <v>0</v>
      </c>
      <c r="BL546" s="18" t="s">
        <v>259</v>
      </c>
      <c r="BM546" s="134" t="s">
        <v>910</v>
      </c>
    </row>
    <row r="547" spans="2:65" s="1" customFormat="1">
      <c r="B547" s="33"/>
      <c r="D547" s="136" t="s">
        <v>145</v>
      </c>
      <c r="F547" s="137" t="s">
        <v>911</v>
      </c>
      <c r="I547" s="138"/>
      <c r="L547" s="33"/>
      <c r="M547" s="139"/>
      <c r="T547" s="54"/>
      <c r="AT547" s="18" t="s">
        <v>145</v>
      </c>
      <c r="AU547" s="18" t="s">
        <v>78</v>
      </c>
    </row>
    <row r="548" spans="2:65" s="13" customFormat="1">
      <c r="B548" s="147"/>
      <c r="D548" s="141" t="s">
        <v>147</v>
      </c>
      <c r="E548" s="148" t="s">
        <v>19</v>
      </c>
      <c r="F548" s="149" t="s">
        <v>286</v>
      </c>
      <c r="H548" s="150">
        <v>20</v>
      </c>
      <c r="I548" s="151"/>
      <c r="L548" s="147"/>
      <c r="M548" s="152"/>
      <c r="T548" s="153"/>
      <c r="AT548" s="148" t="s">
        <v>147</v>
      </c>
      <c r="AU548" s="148" t="s">
        <v>78</v>
      </c>
      <c r="AV548" s="13" t="s">
        <v>78</v>
      </c>
      <c r="AW548" s="13" t="s">
        <v>32</v>
      </c>
      <c r="AX548" s="13" t="s">
        <v>76</v>
      </c>
      <c r="AY548" s="148" t="s">
        <v>136</v>
      </c>
    </row>
    <row r="549" spans="2:65" s="1" customFormat="1" ht="24.15" customHeight="1">
      <c r="B549" s="33"/>
      <c r="C549" s="161" t="s">
        <v>912</v>
      </c>
      <c r="D549" s="161" t="s">
        <v>309</v>
      </c>
      <c r="E549" s="162" t="s">
        <v>913</v>
      </c>
      <c r="F549" s="163" t="s">
        <v>914</v>
      </c>
      <c r="G549" s="164" t="s">
        <v>201</v>
      </c>
      <c r="H549" s="165">
        <v>20</v>
      </c>
      <c r="I549" s="166"/>
      <c r="J549" s="167">
        <f>ROUND(I549*H549,2)</f>
        <v>0</v>
      </c>
      <c r="K549" s="163" t="s">
        <v>142</v>
      </c>
      <c r="L549" s="168"/>
      <c r="M549" s="169" t="s">
        <v>19</v>
      </c>
      <c r="N549" s="170" t="s">
        <v>42</v>
      </c>
      <c r="P549" s="132">
        <f>O549*H549</f>
        <v>0</v>
      </c>
      <c r="Q549" s="132">
        <v>1.4999999999999999E-4</v>
      </c>
      <c r="R549" s="132">
        <f>Q549*H549</f>
        <v>2.9999999999999996E-3</v>
      </c>
      <c r="S549" s="132">
        <v>0</v>
      </c>
      <c r="T549" s="133">
        <f>S549*H549</f>
        <v>0</v>
      </c>
      <c r="AR549" s="134" t="s">
        <v>370</v>
      </c>
      <c r="AT549" s="134" t="s">
        <v>309</v>
      </c>
      <c r="AU549" s="134" t="s">
        <v>78</v>
      </c>
      <c r="AY549" s="18" t="s">
        <v>136</v>
      </c>
      <c r="BE549" s="135">
        <f>IF(N549="základní",J549,0)</f>
        <v>0</v>
      </c>
      <c r="BF549" s="135">
        <f>IF(N549="snížená",J549,0)</f>
        <v>0</v>
      </c>
      <c r="BG549" s="135">
        <f>IF(N549="zákl. přenesená",J549,0)</f>
        <v>0</v>
      </c>
      <c r="BH549" s="135">
        <f>IF(N549="sníž. přenesená",J549,0)</f>
        <v>0</v>
      </c>
      <c r="BI549" s="135">
        <f>IF(N549="nulová",J549,0)</f>
        <v>0</v>
      </c>
      <c r="BJ549" s="18" t="s">
        <v>76</v>
      </c>
      <c r="BK549" s="135">
        <f>ROUND(I549*H549,2)</f>
        <v>0</v>
      </c>
      <c r="BL549" s="18" t="s">
        <v>259</v>
      </c>
      <c r="BM549" s="134" t="s">
        <v>915</v>
      </c>
    </row>
    <row r="550" spans="2:65" s="1" customFormat="1" ht="37.799999999999997" customHeight="1">
      <c r="B550" s="33"/>
      <c r="C550" s="123" t="s">
        <v>916</v>
      </c>
      <c r="D550" s="123" t="s">
        <v>138</v>
      </c>
      <c r="E550" s="124" t="s">
        <v>917</v>
      </c>
      <c r="F550" s="125" t="s">
        <v>918</v>
      </c>
      <c r="G550" s="126" t="s">
        <v>294</v>
      </c>
      <c r="H550" s="127">
        <v>65</v>
      </c>
      <c r="I550" s="128"/>
      <c r="J550" s="129">
        <f>ROUND(I550*H550,2)</f>
        <v>0</v>
      </c>
      <c r="K550" s="125" t="s">
        <v>142</v>
      </c>
      <c r="L550" s="33"/>
      <c r="M550" s="130" t="s">
        <v>19</v>
      </c>
      <c r="N550" s="131" t="s">
        <v>42</v>
      </c>
      <c r="P550" s="132">
        <f>O550*H550</f>
        <v>0</v>
      </c>
      <c r="Q550" s="132">
        <v>0</v>
      </c>
      <c r="R550" s="132">
        <f>Q550*H550</f>
        <v>0</v>
      </c>
      <c r="S550" s="132">
        <v>0</v>
      </c>
      <c r="T550" s="133">
        <f>S550*H550</f>
        <v>0</v>
      </c>
      <c r="AR550" s="134" t="s">
        <v>259</v>
      </c>
      <c r="AT550" s="134" t="s">
        <v>138</v>
      </c>
      <c r="AU550" s="134" t="s">
        <v>78</v>
      </c>
      <c r="AY550" s="18" t="s">
        <v>136</v>
      </c>
      <c r="BE550" s="135">
        <f>IF(N550="základní",J550,0)</f>
        <v>0</v>
      </c>
      <c r="BF550" s="135">
        <f>IF(N550="snížená",J550,0)</f>
        <v>0</v>
      </c>
      <c r="BG550" s="135">
        <f>IF(N550="zákl. přenesená",J550,0)</f>
        <v>0</v>
      </c>
      <c r="BH550" s="135">
        <f>IF(N550="sníž. přenesená",J550,0)</f>
        <v>0</v>
      </c>
      <c r="BI550" s="135">
        <f>IF(N550="nulová",J550,0)</f>
        <v>0</v>
      </c>
      <c r="BJ550" s="18" t="s">
        <v>76</v>
      </c>
      <c r="BK550" s="135">
        <f>ROUND(I550*H550,2)</f>
        <v>0</v>
      </c>
      <c r="BL550" s="18" t="s">
        <v>259</v>
      </c>
      <c r="BM550" s="134" t="s">
        <v>919</v>
      </c>
    </row>
    <row r="551" spans="2:65" s="1" customFormat="1">
      <c r="B551" s="33"/>
      <c r="D551" s="136" t="s">
        <v>145</v>
      </c>
      <c r="F551" s="137" t="s">
        <v>920</v>
      </c>
      <c r="I551" s="138"/>
      <c r="L551" s="33"/>
      <c r="M551" s="139"/>
      <c r="T551" s="54"/>
      <c r="AT551" s="18" t="s">
        <v>145</v>
      </c>
      <c r="AU551" s="18" t="s">
        <v>78</v>
      </c>
    </row>
    <row r="552" spans="2:65" s="13" customFormat="1">
      <c r="B552" s="147"/>
      <c r="D552" s="141" t="s">
        <v>147</v>
      </c>
      <c r="E552" s="148" t="s">
        <v>19</v>
      </c>
      <c r="F552" s="149" t="s">
        <v>921</v>
      </c>
      <c r="H552" s="150">
        <v>60</v>
      </c>
      <c r="I552" s="151"/>
      <c r="L552" s="147"/>
      <c r="M552" s="152"/>
      <c r="T552" s="153"/>
      <c r="AT552" s="148" t="s">
        <v>147</v>
      </c>
      <c r="AU552" s="148" t="s">
        <v>78</v>
      </c>
      <c r="AV552" s="13" t="s">
        <v>78</v>
      </c>
      <c r="AW552" s="13" t="s">
        <v>32</v>
      </c>
      <c r="AX552" s="13" t="s">
        <v>71</v>
      </c>
      <c r="AY552" s="148" t="s">
        <v>136</v>
      </c>
    </row>
    <row r="553" spans="2:65" s="13" customFormat="1">
      <c r="B553" s="147"/>
      <c r="D553" s="141" t="s">
        <v>147</v>
      </c>
      <c r="E553" s="148" t="s">
        <v>19</v>
      </c>
      <c r="F553" s="149" t="s">
        <v>922</v>
      </c>
      <c r="H553" s="150">
        <v>5</v>
      </c>
      <c r="I553" s="151"/>
      <c r="L553" s="147"/>
      <c r="M553" s="152"/>
      <c r="T553" s="153"/>
      <c r="AT553" s="148" t="s">
        <v>147</v>
      </c>
      <c r="AU553" s="148" t="s">
        <v>78</v>
      </c>
      <c r="AV553" s="13" t="s">
        <v>78</v>
      </c>
      <c r="AW553" s="13" t="s">
        <v>32</v>
      </c>
      <c r="AX553" s="13" t="s">
        <v>71</v>
      </c>
      <c r="AY553" s="148" t="s">
        <v>136</v>
      </c>
    </row>
    <row r="554" spans="2:65" s="14" customFormat="1">
      <c r="B554" s="154"/>
      <c r="D554" s="141" t="s">
        <v>147</v>
      </c>
      <c r="E554" s="155" t="s">
        <v>19</v>
      </c>
      <c r="F554" s="156" t="s">
        <v>197</v>
      </c>
      <c r="H554" s="157">
        <v>65</v>
      </c>
      <c r="I554" s="158"/>
      <c r="L554" s="154"/>
      <c r="M554" s="159"/>
      <c r="T554" s="160"/>
      <c r="AT554" s="155" t="s">
        <v>147</v>
      </c>
      <c r="AU554" s="155" t="s">
        <v>78</v>
      </c>
      <c r="AV554" s="14" t="s">
        <v>143</v>
      </c>
      <c r="AW554" s="14" t="s">
        <v>32</v>
      </c>
      <c r="AX554" s="14" t="s">
        <v>76</v>
      </c>
      <c r="AY554" s="155" t="s">
        <v>136</v>
      </c>
    </row>
    <row r="555" spans="2:65" s="1" customFormat="1" ht="24.15" customHeight="1">
      <c r="B555" s="33"/>
      <c r="C555" s="161" t="s">
        <v>923</v>
      </c>
      <c r="D555" s="161" t="s">
        <v>309</v>
      </c>
      <c r="E555" s="162" t="s">
        <v>924</v>
      </c>
      <c r="F555" s="163" t="s">
        <v>925</v>
      </c>
      <c r="G555" s="164" t="s">
        <v>294</v>
      </c>
      <c r="H555" s="165">
        <v>69</v>
      </c>
      <c r="I555" s="166"/>
      <c r="J555" s="167">
        <f>ROUND(I555*H555,2)</f>
        <v>0</v>
      </c>
      <c r="K555" s="163" t="s">
        <v>142</v>
      </c>
      <c r="L555" s="168"/>
      <c r="M555" s="169" t="s">
        <v>19</v>
      </c>
      <c r="N555" s="170" t="s">
        <v>42</v>
      </c>
      <c r="P555" s="132">
        <f>O555*H555</f>
        <v>0</v>
      </c>
      <c r="Q555" s="132">
        <v>5.0000000000000002E-5</v>
      </c>
      <c r="R555" s="132">
        <f>Q555*H555</f>
        <v>3.4500000000000004E-3</v>
      </c>
      <c r="S555" s="132">
        <v>0</v>
      </c>
      <c r="T555" s="133">
        <f>S555*H555</f>
        <v>0</v>
      </c>
      <c r="AR555" s="134" t="s">
        <v>370</v>
      </c>
      <c r="AT555" s="134" t="s">
        <v>309</v>
      </c>
      <c r="AU555" s="134" t="s">
        <v>78</v>
      </c>
      <c r="AY555" s="18" t="s">
        <v>136</v>
      </c>
      <c r="BE555" s="135">
        <f>IF(N555="základní",J555,0)</f>
        <v>0</v>
      </c>
      <c r="BF555" s="135">
        <f>IF(N555="snížená",J555,0)</f>
        <v>0</v>
      </c>
      <c r="BG555" s="135">
        <f>IF(N555="zákl. přenesená",J555,0)</f>
        <v>0</v>
      </c>
      <c r="BH555" s="135">
        <f>IF(N555="sníž. přenesená",J555,0)</f>
        <v>0</v>
      </c>
      <c r="BI555" s="135">
        <f>IF(N555="nulová",J555,0)</f>
        <v>0</v>
      </c>
      <c r="BJ555" s="18" t="s">
        <v>76</v>
      </c>
      <c r="BK555" s="135">
        <f>ROUND(I555*H555,2)</f>
        <v>0</v>
      </c>
      <c r="BL555" s="18" t="s">
        <v>259</v>
      </c>
      <c r="BM555" s="134" t="s">
        <v>926</v>
      </c>
    </row>
    <row r="556" spans="2:65" s="13" customFormat="1">
      <c r="B556" s="147"/>
      <c r="D556" s="141" t="s">
        <v>147</v>
      </c>
      <c r="E556" s="148" t="s">
        <v>19</v>
      </c>
      <c r="F556" s="149" t="s">
        <v>921</v>
      </c>
      <c r="H556" s="150">
        <v>60</v>
      </c>
      <c r="I556" s="151"/>
      <c r="L556" s="147"/>
      <c r="M556" s="152"/>
      <c r="T556" s="153"/>
      <c r="AT556" s="148" t="s">
        <v>147</v>
      </c>
      <c r="AU556" s="148" t="s">
        <v>78</v>
      </c>
      <c r="AV556" s="13" t="s">
        <v>78</v>
      </c>
      <c r="AW556" s="13" t="s">
        <v>32</v>
      </c>
      <c r="AX556" s="13" t="s">
        <v>76</v>
      </c>
      <c r="AY556" s="148" t="s">
        <v>136</v>
      </c>
    </row>
    <row r="557" spans="2:65" s="13" customFormat="1">
      <c r="B557" s="147"/>
      <c r="D557" s="141" t="s">
        <v>147</v>
      </c>
      <c r="F557" s="149" t="s">
        <v>927</v>
      </c>
      <c r="H557" s="150">
        <v>69</v>
      </c>
      <c r="I557" s="151"/>
      <c r="L557" s="147"/>
      <c r="M557" s="152"/>
      <c r="T557" s="153"/>
      <c r="AT557" s="148" t="s">
        <v>147</v>
      </c>
      <c r="AU557" s="148" t="s">
        <v>78</v>
      </c>
      <c r="AV557" s="13" t="s">
        <v>78</v>
      </c>
      <c r="AW557" s="13" t="s">
        <v>4</v>
      </c>
      <c r="AX557" s="13" t="s">
        <v>76</v>
      </c>
      <c r="AY557" s="148" t="s">
        <v>136</v>
      </c>
    </row>
    <row r="558" spans="2:65" s="1" customFormat="1" ht="24.15" customHeight="1">
      <c r="B558" s="33"/>
      <c r="C558" s="161" t="s">
        <v>928</v>
      </c>
      <c r="D558" s="161" t="s">
        <v>309</v>
      </c>
      <c r="E558" s="162" t="s">
        <v>929</v>
      </c>
      <c r="F558" s="163" t="s">
        <v>930</v>
      </c>
      <c r="G558" s="164" t="s">
        <v>294</v>
      </c>
      <c r="H558" s="165">
        <v>5.75</v>
      </c>
      <c r="I558" s="166"/>
      <c r="J558" s="167">
        <f>ROUND(I558*H558,2)</f>
        <v>0</v>
      </c>
      <c r="K558" s="163" t="s">
        <v>142</v>
      </c>
      <c r="L558" s="168"/>
      <c r="M558" s="169" t="s">
        <v>19</v>
      </c>
      <c r="N558" s="170" t="s">
        <v>42</v>
      </c>
      <c r="P558" s="132">
        <f>O558*H558</f>
        <v>0</v>
      </c>
      <c r="Q558" s="132">
        <v>6.9999999999999994E-5</v>
      </c>
      <c r="R558" s="132">
        <f>Q558*H558</f>
        <v>4.0249999999999997E-4</v>
      </c>
      <c r="S558" s="132">
        <v>0</v>
      </c>
      <c r="T558" s="133">
        <f>S558*H558</f>
        <v>0</v>
      </c>
      <c r="AR558" s="134" t="s">
        <v>370</v>
      </c>
      <c r="AT558" s="134" t="s">
        <v>309</v>
      </c>
      <c r="AU558" s="134" t="s">
        <v>78</v>
      </c>
      <c r="AY558" s="18" t="s">
        <v>136</v>
      </c>
      <c r="BE558" s="135">
        <f>IF(N558="základní",J558,0)</f>
        <v>0</v>
      </c>
      <c r="BF558" s="135">
        <f>IF(N558="snížená",J558,0)</f>
        <v>0</v>
      </c>
      <c r="BG558" s="135">
        <f>IF(N558="zákl. přenesená",J558,0)</f>
        <v>0</v>
      </c>
      <c r="BH558" s="135">
        <f>IF(N558="sníž. přenesená",J558,0)</f>
        <v>0</v>
      </c>
      <c r="BI558" s="135">
        <f>IF(N558="nulová",J558,0)</f>
        <v>0</v>
      </c>
      <c r="BJ558" s="18" t="s">
        <v>76</v>
      </c>
      <c r="BK558" s="135">
        <f>ROUND(I558*H558,2)</f>
        <v>0</v>
      </c>
      <c r="BL558" s="18" t="s">
        <v>259</v>
      </c>
      <c r="BM558" s="134" t="s">
        <v>931</v>
      </c>
    </row>
    <row r="559" spans="2:65" s="13" customFormat="1">
      <c r="B559" s="147"/>
      <c r="D559" s="141" t="s">
        <v>147</v>
      </c>
      <c r="E559" s="148" t="s">
        <v>19</v>
      </c>
      <c r="F559" s="149" t="s">
        <v>922</v>
      </c>
      <c r="H559" s="150">
        <v>5</v>
      </c>
      <c r="I559" s="151"/>
      <c r="L559" s="147"/>
      <c r="M559" s="152"/>
      <c r="T559" s="153"/>
      <c r="AT559" s="148" t="s">
        <v>147</v>
      </c>
      <c r="AU559" s="148" t="s">
        <v>78</v>
      </c>
      <c r="AV559" s="13" t="s">
        <v>78</v>
      </c>
      <c r="AW559" s="13" t="s">
        <v>32</v>
      </c>
      <c r="AX559" s="13" t="s">
        <v>76</v>
      </c>
      <c r="AY559" s="148" t="s">
        <v>136</v>
      </c>
    </row>
    <row r="560" spans="2:65" s="13" customFormat="1">
      <c r="B560" s="147"/>
      <c r="D560" s="141" t="s">
        <v>147</v>
      </c>
      <c r="F560" s="149" t="s">
        <v>932</v>
      </c>
      <c r="H560" s="150">
        <v>5.75</v>
      </c>
      <c r="I560" s="151"/>
      <c r="L560" s="147"/>
      <c r="M560" s="152"/>
      <c r="T560" s="153"/>
      <c r="AT560" s="148" t="s">
        <v>147</v>
      </c>
      <c r="AU560" s="148" t="s">
        <v>78</v>
      </c>
      <c r="AV560" s="13" t="s">
        <v>78</v>
      </c>
      <c r="AW560" s="13" t="s">
        <v>4</v>
      </c>
      <c r="AX560" s="13" t="s">
        <v>76</v>
      </c>
      <c r="AY560" s="148" t="s">
        <v>136</v>
      </c>
    </row>
    <row r="561" spans="2:65" s="1" customFormat="1" ht="37.799999999999997" customHeight="1">
      <c r="B561" s="33"/>
      <c r="C561" s="123" t="s">
        <v>933</v>
      </c>
      <c r="D561" s="123" t="s">
        <v>138</v>
      </c>
      <c r="E561" s="124" t="s">
        <v>934</v>
      </c>
      <c r="F561" s="125" t="s">
        <v>935</v>
      </c>
      <c r="G561" s="126" t="s">
        <v>294</v>
      </c>
      <c r="H561" s="127">
        <v>10</v>
      </c>
      <c r="I561" s="128"/>
      <c r="J561" s="129">
        <f>ROUND(I561*H561,2)</f>
        <v>0</v>
      </c>
      <c r="K561" s="125" t="s">
        <v>142</v>
      </c>
      <c r="L561" s="33"/>
      <c r="M561" s="130" t="s">
        <v>19</v>
      </c>
      <c r="N561" s="131" t="s">
        <v>42</v>
      </c>
      <c r="P561" s="132">
        <f>O561*H561</f>
        <v>0</v>
      </c>
      <c r="Q561" s="132">
        <v>0</v>
      </c>
      <c r="R561" s="132">
        <f>Q561*H561</f>
        <v>0</v>
      </c>
      <c r="S561" s="132">
        <v>0</v>
      </c>
      <c r="T561" s="133">
        <f>S561*H561</f>
        <v>0</v>
      </c>
      <c r="AR561" s="134" t="s">
        <v>259</v>
      </c>
      <c r="AT561" s="134" t="s">
        <v>138</v>
      </c>
      <c r="AU561" s="134" t="s">
        <v>78</v>
      </c>
      <c r="AY561" s="18" t="s">
        <v>136</v>
      </c>
      <c r="BE561" s="135">
        <f>IF(N561="základní",J561,0)</f>
        <v>0</v>
      </c>
      <c r="BF561" s="135">
        <f>IF(N561="snížená",J561,0)</f>
        <v>0</v>
      </c>
      <c r="BG561" s="135">
        <f>IF(N561="zákl. přenesená",J561,0)</f>
        <v>0</v>
      </c>
      <c r="BH561" s="135">
        <f>IF(N561="sníž. přenesená",J561,0)</f>
        <v>0</v>
      </c>
      <c r="BI561" s="135">
        <f>IF(N561="nulová",J561,0)</f>
        <v>0</v>
      </c>
      <c r="BJ561" s="18" t="s">
        <v>76</v>
      </c>
      <c r="BK561" s="135">
        <f>ROUND(I561*H561,2)</f>
        <v>0</v>
      </c>
      <c r="BL561" s="18" t="s">
        <v>259</v>
      </c>
      <c r="BM561" s="134" t="s">
        <v>936</v>
      </c>
    </row>
    <row r="562" spans="2:65" s="1" customFormat="1">
      <c r="B562" s="33"/>
      <c r="D562" s="136" t="s">
        <v>145</v>
      </c>
      <c r="F562" s="137" t="s">
        <v>937</v>
      </c>
      <c r="I562" s="138"/>
      <c r="L562" s="33"/>
      <c r="M562" s="139"/>
      <c r="T562" s="54"/>
      <c r="AT562" s="18" t="s">
        <v>145</v>
      </c>
      <c r="AU562" s="18" t="s">
        <v>78</v>
      </c>
    </row>
    <row r="563" spans="2:65" s="13" customFormat="1">
      <c r="B563" s="147"/>
      <c r="D563" s="141" t="s">
        <v>147</v>
      </c>
      <c r="E563" s="148" t="s">
        <v>19</v>
      </c>
      <c r="F563" s="149" t="s">
        <v>938</v>
      </c>
      <c r="H563" s="150">
        <v>10</v>
      </c>
      <c r="I563" s="151"/>
      <c r="L563" s="147"/>
      <c r="M563" s="152"/>
      <c r="T563" s="153"/>
      <c r="AT563" s="148" t="s">
        <v>147</v>
      </c>
      <c r="AU563" s="148" t="s">
        <v>78</v>
      </c>
      <c r="AV563" s="13" t="s">
        <v>78</v>
      </c>
      <c r="AW563" s="13" t="s">
        <v>32</v>
      </c>
      <c r="AX563" s="13" t="s">
        <v>76</v>
      </c>
      <c r="AY563" s="148" t="s">
        <v>136</v>
      </c>
    </row>
    <row r="564" spans="2:65" s="1" customFormat="1" ht="24.15" customHeight="1">
      <c r="B564" s="33"/>
      <c r="C564" s="161" t="s">
        <v>939</v>
      </c>
      <c r="D564" s="161" t="s">
        <v>309</v>
      </c>
      <c r="E564" s="162" t="s">
        <v>940</v>
      </c>
      <c r="F564" s="163" t="s">
        <v>941</v>
      </c>
      <c r="G564" s="164" t="s">
        <v>294</v>
      </c>
      <c r="H564" s="165">
        <v>11.5</v>
      </c>
      <c r="I564" s="166"/>
      <c r="J564" s="167">
        <f>ROUND(I564*H564,2)</f>
        <v>0</v>
      </c>
      <c r="K564" s="163" t="s">
        <v>142</v>
      </c>
      <c r="L564" s="168"/>
      <c r="M564" s="169" t="s">
        <v>19</v>
      </c>
      <c r="N564" s="170" t="s">
        <v>42</v>
      </c>
      <c r="P564" s="132">
        <f>O564*H564</f>
        <v>0</v>
      </c>
      <c r="Q564" s="132">
        <v>1E-4</v>
      </c>
      <c r="R564" s="132">
        <f>Q564*H564</f>
        <v>1.15E-3</v>
      </c>
      <c r="S564" s="132">
        <v>0</v>
      </c>
      <c r="T564" s="133">
        <f>S564*H564</f>
        <v>0</v>
      </c>
      <c r="AR564" s="134" t="s">
        <v>370</v>
      </c>
      <c r="AT564" s="134" t="s">
        <v>309</v>
      </c>
      <c r="AU564" s="134" t="s">
        <v>78</v>
      </c>
      <c r="AY564" s="18" t="s">
        <v>136</v>
      </c>
      <c r="BE564" s="135">
        <f>IF(N564="základní",J564,0)</f>
        <v>0</v>
      </c>
      <c r="BF564" s="135">
        <f>IF(N564="snížená",J564,0)</f>
        <v>0</v>
      </c>
      <c r="BG564" s="135">
        <f>IF(N564="zákl. přenesená",J564,0)</f>
        <v>0</v>
      </c>
      <c r="BH564" s="135">
        <f>IF(N564="sníž. přenesená",J564,0)</f>
        <v>0</v>
      </c>
      <c r="BI564" s="135">
        <f>IF(N564="nulová",J564,0)</f>
        <v>0</v>
      </c>
      <c r="BJ564" s="18" t="s">
        <v>76</v>
      </c>
      <c r="BK564" s="135">
        <f>ROUND(I564*H564,2)</f>
        <v>0</v>
      </c>
      <c r="BL564" s="18" t="s">
        <v>259</v>
      </c>
      <c r="BM564" s="134" t="s">
        <v>942</v>
      </c>
    </row>
    <row r="565" spans="2:65" s="13" customFormat="1">
      <c r="B565" s="147"/>
      <c r="D565" s="141" t="s">
        <v>147</v>
      </c>
      <c r="F565" s="149" t="s">
        <v>943</v>
      </c>
      <c r="H565" s="150">
        <v>11.5</v>
      </c>
      <c r="I565" s="151"/>
      <c r="L565" s="147"/>
      <c r="M565" s="152"/>
      <c r="T565" s="153"/>
      <c r="AT565" s="148" t="s">
        <v>147</v>
      </c>
      <c r="AU565" s="148" t="s">
        <v>78</v>
      </c>
      <c r="AV565" s="13" t="s">
        <v>78</v>
      </c>
      <c r="AW565" s="13" t="s">
        <v>4</v>
      </c>
      <c r="AX565" s="13" t="s">
        <v>76</v>
      </c>
      <c r="AY565" s="148" t="s">
        <v>136</v>
      </c>
    </row>
    <row r="566" spans="2:65" s="1" customFormat="1" ht="37.799999999999997" customHeight="1">
      <c r="B566" s="33"/>
      <c r="C566" s="123" t="s">
        <v>944</v>
      </c>
      <c r="D566" s="123" t="s">
        <v>138</v>
      </c>
      <c r="E566" s="124" t="s">
        <v>945</v>
      </c>
      <c r="F566" s="125" t="s">
        <v>946</v>
      </c>
      <c r="G566" s="126" t="s">
        <v>294</v>
      </c>
      <c r="H566" s="127">
        <v>165</v>
      </c>
      <c r="I566" s="128"/>
      <c r="J566" s="129">
        <f>ROUND(I566*H566,2)</f>
        <v>0</v>
      </c>
      <c r="K566" s="125" t="s">
        <v>142</v>
      </c>
      <c r="L566" s="33"/>
      <c r="M566" s="130" t="s">
        <v>19</v>
      </c>
      <c r="N566" s="131" t="s">
        <v>42</v>
      </c>
      <c r="P566" s="132">
        <f>O566*H566</f>
        <v>0</v>
      </c>
      <c r="Q566" s="132">
        <v>0</v>
      </c>
      <c r="R566" s="132">
        <f>Q566*H566</f>
        <v>0</v>
      </c>
      <c r="S566" s="132">
        <v>0</v>
      </c>
      <c r="T566" s="133">
        <f>S566*H566</f>
        <v>0</v>
      </c>
      <c r="AR566" s="134" t="s">
        <v>259</v>
      </c>
      <c r="AT566" s="134" t="s">
        <v>138</v>
      </c>
      <c r="AU566" s="134" t="s">
        <v>78</v>
      </c>
      <c r="AY566" s="18" t="s">
        <v>136</v>
      </c>
      <c r="BE566" s="135">
        <f>IF(N566="základní",J566,0)</f>
        <v>0</v>
      </c>
      <c r="BF566" s="135">
        <f>IF(N566="snížená",J566,0)</f>
        <v>0</v>
      </c>
      <c r="BG566" s="135">
        <f>IF(N566="zákl. přenesená",J566,0)</f>
        <v>0</v>
      </c>
      <c r="BH566" s="135">
        <f>IF(N566="sníž. přenesená",J566,0)</f>
        <v>0</v>
      </c>
      <c r="BI566" s="135">
        <f>IF(N566="nulová",J566,0)</f>
        <v>0</v>
      </c>
      <c r="BJ566" s="18" t="s">
        <v>76</v>
      </c>
      <c r="BK566" s="135">
        <f>ROUND(I566*H566,2)</f>
        <v>0</v>
      </c>
      <c r="BL566" s="18" t="s">
        <v>259</v>
      </c>
      <c r="BM566" s="134" t="s">
        <v>947</v>
      </c>
    </row>
    <row r="567" spans="2:65" s="1" customFormat="1">
      <c r="B567" s="33"/>
      <c r="D567" s="136" t="s">
        <v>145</v>
      </c>
      <c r="F567" s="137" t="s">
        <v>948</v>
      </c>
      <c r="I567" s="138"/>
      <c r="L567" s="33"/>
      <c r="M567" s="139"/>
      <c r="T567" s="54"/>
      <c r="AT567" s="18" t="s">
        <v>145</v>
      </c>
      <c r="AU567" s="18" t="s">
        <v>78</v>
      </c>
    </row>
    <row r="568" spans="2:65" s="13" customFormat="1">
      <c r="B568" s="147"/>
      <c r="D568" s="141" t="s">
        <v>147</v>
      </c>
      <c r="E568" s="148" t="s">
        <v>19</v>
      </c>
      <c r="F568" s="149" t="s">
        <v>949</v>
      </c>
      <c r="H568" s="150">
        <v>120</v>
      </c>
      <c r="I568" s="151"/>
      <c r="L568" s="147"/>
      <c r="M568" s="152"/>
      <c r="T568" s="153"/>
      <c r="AT568" s="148" t="s">
        <v>147</v>
      </c>
      <c r="AU568" s="148" t="s">
        <v>78</v>
      </c>
      <c r="AV568" s="13" t="s">
        <v>78</v>
      </c>
      <c r="AW568" s="13" t="s">
        <v>32</v>
      </c>
      <c r="AX568" s="13" t="s">
        <v>71</v>
      </c>
      <c r="AY568" s="148" t="s">
        <v>136</v>
      </c>
    </row>
    <row r="569" spans="2:65" s="13" customFormat="1">
      <c r="B569" s="147"/>
      <c r="D569" s="141" t="s">
        <v>147</v>
      </c>
      <c r="E569" s="148" t="s">
        <v>19</v>
      </c>
      <c r="F569" s="149" t="s">
        <v>950</v>
      </c>
      <c r="H569" s="150">
        <v>45</v>
      </c>
      <c r="I569" s="151"/>
      <c r="L569" s="147"/>
      <c r="M569" s="152"/>
      <c r="T569" s="153"/>
      <c r="AT569" s="148" t="s">
        <v>147</v>
      </c>
      <c r="AU569" s="148" t="s">
        <v>78</v>
      </c>
      <c r="AV569" s="13" t="s">
        <v>78</v>
      </c>
      <c r="AW569" s="13" t="s">
        <v>32</v>
      </c>
      <c r="AX569" s="13" t="s">
        <v>71</v>
      </c>
      <c r="AY569" s="148" t="s">
        <v>136</v>
      </c>
    </row>
    <row r="570" spans="2:65" s="14" customFormat="1">
      <c r="B570" s="154"/>
      <c r="D570" s="141" t="s">
        <v>147</v>
      </c>
      <c r="E570" s="155" t="s">
        <v>19</v>
      </c>
      <c r="F570" s="156" t="s">
        <v>197</v>
      </c>
      <c r="H570" s="157">
        <v>165</v>
      </c>
      <c r="I570" s="158"/>
      <c r="L570" s="154"/>
      <c r="M570" s="159"/>
      <c r="T570" s="160"/>
      <c r="AT570" s="155" t="s">
        <v>147</v>
      </c>
      <c r="AU570" s="155" t="s">
        <v>78</v>
      </c>
      <c r="AV570" s="14" t="s">
        <v>143</v>
      </c>
      <c r="AW570" s="14" t="s">
        <v>32</v>
      </c>
      <c r="AX570" s="14" t="s">
        <v>76</v>
      </c>
      <c r="AY570" s="155" t="s">
        <v>136</v>
      </c>
    </row>
    <row r="571" spans="2:65" s="1" customFormat="1" ht="24.15" customHeight="1">
      <c r="B571" s="33"/>
      <c r="C571" s="161" t="s">
        <v>951</v>
      </c>
      <c r="D571" s="161" t="s">
        <v>309</v>
      </c>
      <c r="E571" s="162" t="s">
        <v>952</v>
      </c>
      <c r="F571" s="163" t="s">
        <v>953</v>
      </c>
      <c r="G571" s="164" t="s">
        <v>294</v>
      </c>
      <c r="H571" s="165">
        <v>189.75</v>
      </c>
      <c r="I571" s="166"/>
      <c r="J571" s="167">
        <f>ROUND(I571*H571,2)</f>
        <v>0</v>
      </c>
      <c r="K571" s="163" t="s">
        <v>142</v>
      </c>
      <c r="L571" s="168"/>
      <c r="M571" s="169" t="s">
        <v>19</v>
      </c>
      <c r="N571" s="170" t="s">
        <v>42</v>
      </c>
      <c r="P571" s="132">
        <f>O571*H571</f>
        <v>0</v>
      </c>
      <c r="Q571" s="132">
        <v>1.2E-4</v>
      </c>
      <c r="R571" s="132">
        <f>Q571*H571</f>
        <v>2.2770000000000002E-2</v>
      </c>
      <c r="S571" s="132">
        <v>0</v>
      </c>
      <c r="T571" s="133">
        <f>S571*H571</f>
        <v>0</v>
      </c>
      <c r="AR571" s="134" t="s">
        <v>370</v>
      </c>
      <c r="AT571" s="134" t="s">
        <v>309</v>
      </c>
      <c r="AU571" s="134" t="s">
        <v>78</v>
      </c>
      <c r="AY571" s="18" t="s">
        <v>136</v>
      </c>
      <c r="BE571" s="135">
        <f>IF(N571="základní",J571,0)</f>
        <v>0</v>
      </c>
      <c r="BF571" s="135">
        <f>IF(N571="snížená",J571,0)</f>
        <v>0</v>
      </c>
      <c r="BG571" s="135">
        <f>IF(N571="zákl. přenesená",J571,0)</f>
        <v>0</v>
      </c>
      <c r="BH571" s="135">
        <f>IF(N571="sníž. přenesená",J571,0)</f>
        <v>0</v>
      </c>
      <c r="BI571" s="135">
        <f>IF(N571="nulová",J571,0)</f>
        <v>0</v>
      </c>
      <c r="BJ571" s="18" t="s">
        <v>76</v>
      </c>
      <c r="BK571" s="135">
        <f>ROUND(I571*H571,2)</f>
        <v>0</v>
      </c>
      <c r="BL571" s="18" t="s">
        <v>259</v>
      </c>
      <c r="BM571" s="134" t="s">
        <v>954</v>
      </c>
    </row>
    <row r="572" spans="2:65" s="13" customFormat="1">
      <c r="B572" s="147"/>
      <c r="D572" s="141" t="s">
        <v>147</v>
      </c>
      <c r="F572" s="149" t="s">
        <v>955</v>
      </c>
      <c r="H572" s="150">
        <v>189.75</v>
      </c>
      <c r="I572" s="151"/>
      <c r="L572" s="147"/>
      <c r="M572" s="152"/>
      <c r="T572" s="153"/>
      <c r="AT572" s="148" t="s">
        <v>147</v>
      </c>
      <c r="AU572" s="148" t="s">
        <v>78</v>
      </c>
      <c r="AV572" s="13" t="s">
        <v>78</v>
      </c>
      <c r="AW572" s="13" t="s">
        <v>4</v>
      </c>
      <c r="AX572" s="13" t="s">
        <v>76</v>
      </c>
      <c r="AY572" s="148" t="s">
        <v>136</v>
      </c>
    </row>
    <row r="573" spans="2:65" s="1" customFormat="1" ht="37.799999999999997" customHeight="1">
      <c r="B573" s="33"/>
      <c r="C573" s="123" t="s">
        <v>956</v>
      </c>
      <c r="D573" s="123" t="s">
        <v>138</v>
      </c>
      <c r="E573" s="124" t="s">
        <v>957</v>
      </c>
      <c r="F573" s="125" t="s">
        <v>958</v>
      </c>
      <c r="G573" s="126" t="s">
        <v>294</v>
      </c>
      <c r="H573" s="127">
        <v>145</v>
      </c>
      <c r="I573" s="128"/>
      <c r="J573" s="129">
        <f>ROUND(I573*H573,2)</f>
        <v>0</v>
      </c>
      <c r="K573" s="125" t="s">
        <v>142</v>
      </c>
      <c r="L573" s="33"/>
      <c r="M573" s="130" t="s">
        <v>19</v>
      </c>
      <c r="N573" s="131" t="s">
        <v>42</v>
      </c>
      <c r="P573" s="132">
        <f>O573*H573</f>
        <v>0</v>
      </c>
      <c r="Q573" s="132">
        <v>0</v>
      </c>
      <c r="R573" s="132">
        <f>Q573*H573</f>
        <v>0</v>
      </c>
      <c r="S573" s="132">
        <v>0</v>
      </c>
      <c r="T573" s="133">
        <f>S573*H573</f>
        <v>0</v>
      </c>
      <c r="AR573" s="134" t="s">
        <v>259</v>
      </c>
      <c r="AT573" s="134" t="s">
        <v>138</v>
      </c>
      <c r="AU573" s="134" t="s">
        <v>78</v>
      </c>
      <c r="AY573" s="18" t="s">
        <v>136</v>
      </c>
      <c r="BE573" s="135">
        <f>IF(N573="základní",J573,0)</f>
        <v>0</v>
      </c>
      <c r="BF573" s="135">
        <f>IF(N573="snížená",J573,0)</f>
        <v>0</v>
      </c>
      <c r="BG573" s="135">
        <f>IF(N573="zákl. přenesená",J573,0)</f>
        <v>0</v>
      </c>
      <c r="BH573" s="135">
        <f>IF(N573="sníž. přenesená",J573,0)</f>
        <v>0</v>
      </c>
      <c r="BI573" s="135">
        <f>IF(N573="nulová",J573,0)</f>
        <v>0</v>
      </c>
      <c r="BJ573" s="18" t="s">
        <v>76</v>
      </c>
      <c r="BK573" s="135">
        <f>ROUND(I573*H573,2)</f>
        <v>0</v>
      </c>
      <c r="BL573" s="18" t="s">
        <v>259</v>
      </c>
      <c r="BM573" s="134" t="s">
        <v>959</v>
      </c>
    </row>
    <row r="574" spans="2:65" s="1" customFormat="1">
      <c r="B574" s="33"/>
      <c r="D574" s="136" t="s">
        <v>145</v>
      </c>
      <c r="F574" s="137" t="s">
        <v>960</v>
      </c>
      <c r="I574" s="138"/>
      <c r="L574" s="33"/>
      <c r="M574" s="139"/>
      <c r="T574" s="54"/>
      <c r="AT574" s="18" t="s">
        <v>145</v>
      </c>
      <c r="AU574" s="18" t="s">
        <v>78</v>
      </c>
    </row>
    <row r="575" spans="2:65" s="13" customFormat="1">
      <c r="B575" s="147"/>
      <c r="D575" s="141" t="s">
        <v>147</v>
      </c>
      <c r="E575" s="148" t="s">
        <v>19</v>
      </c>
      <c r="F575" s="149" t="s">
        <v>961</v>
      </c>
      <c r="H575" s="150">
        <v>145</v>
      </c>
      <c r="I575" s="151"/>
      <c r="L575" s="147"/>
      <c r="M575" s="152"/>
      <c r="T575" s="153"/>
      <c r="AT575" s="148" t="s">
        <v>147</v>
      </c>
      <c r="AU575" s="148" t="s">
        <v>78</v>
      </c>
      <c r="AV575" s="13" t="s">
        <v>78</v>
      </c>
      <c r="AW575" s="13" t="s">
        <v>32</v>
      </c>
      <c r="AX575" s="13" t="s">
        <v>76</v>
      </c>
      <c r="AY575" s="148" t="s">
        <v>136</v>
      </c>
    </row>
    <row r="576" spans="2:65" s="1" customFormat="1" ht="24.15" customHeight="1">
      <c r="B576" s="33"/>
      <c r="C576" s="161" t="s">
        <v>962</v>
      </c>
      <c r="D576" s="161" t="s">
        <v>309</v>
      </c>
      <c r="E576" s="162" t="s">
        <v>963</v>
      </c>
      <c r="F576" s="163" t="s">
        <v>964</v>
      </c>
      <c r="G576" s="164" t="s">
        <v>294</v>
      </c>
      <c r="H576" s="165">
        <v>166.75</v>
      </c>
      <c r="I576" s="166"/>
      <c r="J576" s="167">
        <f>ROUND(I576*H576,2)</f>
        <v>0</v>
      </c>
      <c r="K576" s="163" t="s">
        <v>142</v>
      </c>
      <c r="L576" s="168"/>
      <c r="M576" s="169" t="s">
        <v>19</v>
      </c>
      <c r="N576" s="170" t="s">
        <v>42</v>
      </c>
      <c r="P576" s="132">
        <f>O576*H576</f>
        <v>0</v>
      </c>
      <c r="Q576" s="132">
        <v>1.7000000000000001E-4</v>
      </c>
      <c r="R576" s="132">
        <f>Q576*H576</f>
        <v>2.8347500000000001E-2</v>
      </c>
      <c r="S576" s="132">
        <v>0</v>
      </c>
      <c r="T576" s="133">
        <f>S576*H576</f>
        <v>0</v>
      </c>
      <c r="AR576" s="134" t="s">
        <v>370</v>
      </c>
      <c r="AT576" s="134" t="s">
        <v>309</v>
      </c>
      <c r="AU576" s="134" t="s">
        <v>78</v>
      </c>
      <c r="AY576" s="18" t="s">
        <v>136</v>
      </c>
      <c r="BE576" s="135">
        <f>IF(N576="základní",J576,0)</f>
        <v>0</v>
      </c>
      <c r="BF576" s="135">
        <f>IF(N576="snížená",J576,0)</f>
        <v>0</v>
      </c>
      <c r="BG576" s="135">
        <f>IF(N576="zákl. přenesená",J576,0)</f>
        <v>0</v>
      </c>
      <c r="BH576" s="135">
        <f>IF(N576="sníž. přenesená",J576,0)</f>
        <v>0</v>
      </c>
      <c r="BI576" s="135">
        <f>IF(N576="nulová",J576,0)</f>
        <v>0</v>
      </c>
      <c r="BJ576" s="18" t="s">
        <v>76</v>
      </c>
      <c r="BK576" s="135">
        <f>ROUND(I576*H576,2)</f>
        <v>0</v>
      </c>
      <c r="BL576" s="18" t="s">
        <v>259</v>
      </c>
      <c r="BM576" s="134" t="s">
        <v>965</v>
      </c>
    </row>
    <row r="577" spans="2:65" s="13" customFormat="1">
      <c r="B577" s="147"/>
      <c r="D577" s="141" t="s">
        <v>147</v>
      </c>
      <c r="F577" s="149" t="s">
        <v>966</v>
      </c>
      <c r="H577" s="150">
        <v>166.75</v>
      </c>
      <c r="I577" s="151"/>
      <c r="L577" s="147"/>
      <c r="M577" s="152"/>
      <c r="T577" s="153"/>
      <c r="AT577" s="148" t="s">
        <v>147</v>
      </c>
      <c r="AU577" s="148" t="s">
        <v>78</v>
      </c>
      <c r="AV577" s="13" t="s">
        <v>78</v>
      </c>
      <c r="AW577" s="13" t="s">
        <v>4</v>
      </c>
      <c r="AX577" s="13" t="s">
        <v>76</v>
      </c>
      <c r="AY577" s="148" t="s">
        <v>136</v>
      </c>
    </row>
    <row r="578" spans="2:65" s="1" customFormat="1" ht="37.799999999999997" customHeight="1">
      <c r="B578" s="33"/>
      <c r="C578" s="123" t="s">
        <v>967</v>
      </c>
      <c r="D578" s="123" t="s">
        <v>138</v>
      </c>
      <c r="E578" s="124" t="s">
        <v>968</v>
      </c>
      <c r="F578" s="125" t="s">
        <v>969</v>
      </c>
      <c r="G578" s="126" t="s">
        <v>294</v>
      </c>
      <c r="H578" s="127">
        <v>35</v>
      </c>
      <c r="I578" s="128"/>
      <c r="J578" s="129">
        <f>ROUND(I578*H578,2)</f>
        <v>0</v>
      </c>
      <c r="K578" s="125" t="s">
        <v>142</v>
      </c>
      <c r="L578" s="33"/>
      <c r="M578" s="130" t="s">
        <v>19</v>
      </c>
      <c r="N578" s="131" t="s">
        <v>42</v>
      </c>
      <c r="P578" s="132">
        <f>O578*H578</f>
        <v>0</v>
      </c>
      <c r="Q578" s="132">
        <v>0</v>
      </c>
      <c r="R578" s="132">
        <f>Q578*H578</f>
        <v>0</v>
      </c>
      <c r="S578" s="132">
        <v>0</v>
      </c>
      <c r="T578" s="133">
        <f>S578*H578</f>
        <v>0</v>
      </c>
      <c r="AR578" s="134" t="s">
        <v>259</v>
      </c>
      <c r="AT578" s="134" t="s">
        <v>138</v>
      </c>
      <c r="AU578" s="134" t="s">
        <v>78</v>
      </c>
      <c r="AY578" s="18" t="s">
        <v>136</v>
      </c>
      <c r="BE578" s="135">
        <f>IF(N578="základní",J578,0)</f>
        <v>0</v>
      </c>
      <c r="BF578" s="135">
        <f>IF(N578="snížená",J578,0)</f>
        <v>0</v>
      </c>
      <c r="BG578" s="135">
        <f>IF(N578="zákl. přenesená",J578,0)</f>
        <v>0</v>
      </c>
      <c r="BH578" s="135">
        <f>IF(N578="sníž. přenesená",J578,0)</f>
        <v>0</v>
      </c>
      <c r="BI578" s="135">
        <f>IF(N578="nulová",J578,0)</f>
        <v>0</v>
      </c>
      <c r="BJ578" s="18" t="s">
        <v>76</v>
      </c>
      <c r="BK578" s="135">
        <f>ROUND(I578*H578,2)</f>
        <v>0</v>
      </c>
      <c r="BL578" s="18" t="s">
        <v>259</v>
      </c>
      <c r="BM578" s="134" t="s">
        <v>970</v>
      </c>
    </row>
    <row r="579" spans="2:65" s="1" customFormat="1">
      <c r="B579" s="33"/>
      <c r="D579" s="136" t="s">
        <v>145</v>
      </c>
      <c r="F579" s="137" t="s">
        <v>971</v>
      </c>
      <c r="I579" s="138"/>
      <c r="L579" s="33"/>
      <c r="M579" s="139"/>
      <c r="T579" s="54"/>
      <c r="AT579" s="18" t="s">
        <v>145</v>
      </c>
      <c r="AU579" s="18" t="s">
        <v>78</v>
      </c>
    </row>
    <row r="580" spans="2:65" s="13" customFormat="1">
      <c r="B580" s="147"/>
      <c r="D580" s="141" t="s">
        <v>147</v>
      </c>
      <c r="E580" s="148" t="s">
        <v>19</v>
      </c>
      <c r="F580" s="149" t="s">
        <v>972</v>
      </c>
      <c r="H580" s="150">
        <v>35</v>
      </c>
      <c r="I580" s="151"/>
      <c r="L580" s="147"/>
      <c r="M580" s="152"/>
      <c r="T580" s="153"/>
      <c r="AT580" s="148" t="s">
        <v>147</v>
      </c>
      <c r="AU580" s="148" t="s">
        <v>78</v>
      </c>
      <c r="AV580" s="13" t="s">
        <v>78</v>
      </c>
      <c r="AW580" s="13" t="s">
        <v>32</v>
      </c>
      <c r="AX580" s="13" t="s">
        <v>76</v>
      </c>
      <c r="AY580" s="148" t="s">
        <v>136</v>
      </c>
    </row>
    <row r="581" spans="2:65" s="1" customFormat="1" ht="24.15" customHeight="1">
      <c r="B581" s="33"/>
      <c r="C581" s="161" t="s">
        <v>973</v>
      </c>
      <c r="D581" s="161" t="s">
        <v>309</v>
      </c>
      <c r="E581" s="162" t="s">
        <v>974</v>
      </c>
      <c r="F581" s="163" t="s">
        <v>975</v>
      </c>
      <c r="G581" s="164" t="s">
        <v>294</v>
      </c>
      <c r="H581" s="165">
        <v>40.25</v>
      </c>
      <c r="I581" s="166"/>
      <c r="J581" s="167">
        <f>ROUND(I581*H581,2)</f>
        <v>0</v>
      </c>
      <c r="K581" s="163" t="s">
        <v>142</v>
      </c>
      <c r="L581" s="168"/>
      <c r="M581" s="169" t="s">
        <v>19</v>
      </c>
      <c r="N581" s="170" t="s">
        <v>42</v>
      </c>
      <c r="P581" s="132">
        <f>O581*H581</f>
        <v>0</v>
      </c>
      <c r="Q581" s="132">
        <v>1.6000000000000001E-4</v>
      </c>
      <c r="R581" s="132">
        <f>Q581*H581</f>
        <v>6.4400000000000004E-3</v>
      </c>
      <c r="S581" s="132">
        <v>0</v>
      </c>
      <c r="T581" s="133">
        <f>S581*H581</f>
        <v>0</v>
      </c>
      <c r="AR581" s="134" t="s">
        <v>370</v>
      </c>
      <c r="AT581" s="134" t="s">
        <v>309</v>
      </c>
      <c r="AU581" s="134" t="s">
        <v>78</v>
      </c>
      <c r="AY581" s="18" t="s">
        <v>136</v>
      </c>
      <c r="BE581" s="135">
        <f>IF(N581="základní",J581,0)</f>
        <v>0</v>
      </c>
      <c r="BF581" s="135">
        <f>IF(N581="snížená",J581,0)</f>
        <v>0</v>
      </c>
      <c r="BG581" s="135">
        <f>IF(N581="zákl. přenesená",J581,0)</f>
        <v>0</v>
      </c>
      <c r="BH581" s="135">
        <f>IF(N581="sníž. přenesená",J581,0)</f>
        <v>0</v>
      </c>
      <c r="BI581" s="135">
        <f>IF(N581="nulová",J581,0)</f>
        <v>0</v>
      </c>
      <c r="BJ581" s="18" t="s">
        <v>76</v>
      </c>
      <c r="BK581" s="135">
        <f>ROUND(I581*H581,2)</f>
        <v>0</v>
      </c>
      <c r="BL581" s="18" t="s">
        <v>259</v>
      </c>
      <c r="BM581" s="134" t="s">
        <v>976</v>
      </c>
    </row>
    <row r="582" spans="2:65" s="13" customFormat="1">
      <c r="B582" s="147"/>
      <c r="D582" s="141" t="s">
        <v>147</v>
      </c>
      <c r="F582" s="149" t="s">
        <v>977</v>
      </c>
      <c r="H582" s="150">
        <v>40.25</v>
      </c>
      <c r="I582" s="151"/>
      <c r="L582" s="147"/>
      <c r="M582" s="152"/>
      <c r="T582" s="153"/>
      <c r="AT582" s="148" t="s">
        <v>147</v>
      </c>
      <c r="AU582" s="148" t="s">
        <v>78</v>
      </c>
      <c r="AV582" s="13" t="s">
        <v>78</v>
      </c>
      <c r="AW582" s="13" t="s">
        <v>4</v>
      </c>
      <c r="AX582" s="13" t="s">
        <v>76</v>
      </c>
      <c r="AY582" s="148" t="s">
        <v>136</v>
      </c>
    </row>
    <row r="583" spans="2:65" s="1" customFormat="1" ht="37.799999999999997" customHeight="1">
      <c r="B583" s="33"/>
      <c r="C583" s="123" t="s">
        <v>978</v>
      </c>
      <c r="D583" s="123" t="s">
        <v>138</v>
      </c>
      <c r="E583" s="124" t="s">
        <v>979</v>
      </c>
      <c r="F583" s="125" t="s">
        <v>980</v>
      </c>
      <c r="G583" s="126" t="s">
        <v>294</v>
      </c>
      <c r="H583" s="127">
        <v>65</v>
      </c>
      <c r="I583" s="128"/>
      <c r="J583" s="129">
        <f>ROUND(I583*H583,2)</f>
        <v>0</v>
      </c>
      <c r="K583" s="125" t="s">
        <v>142</v>
      </c>
      <c r="L583" s="33"/>
      <c r="M583" s="130" t="s">
        <v>19</v>
      </c>
      <c r="N583" s="131" t="s">
        <v>42</v>
      </c>
      <c r="P583" s="132">
        <f>O583*H583</f>
        <v>0</v>
      </c>
      <c r="Q583" s="132">
        <v>0</v>
      </c>
      <c r="R583" s="132">
        <f>Q583*H583</f>
        <v>0</v>
      </c>
      <c r="S583" s="132">
        <v>0</v>
      </c>
      <c r="T583" s="133">
        <f>S583*H583</f>
        <v>0</v>
      </c>
      <c r="AR583" s="134" t="s">
        <v>259</v>
      </c>
      <c r="AT583" s="134" t="s">
        <v>138</v>
      </c>
      <c r="AU583" s="134" t="s">
        <v>78</v>
      </c>
      <c r="AY583" s="18" t="s">
        <v>136</v>
      </c>
      <c r="BE583" s="135">
        <f>IF(N583="základní",J583,0)</f>
        <v>0</v>
      </c>
      <c r="BF583" s="135">
        <f>IF(N583="snížená",J583,0)</f>
        <v>0</v>
      </c>
      <c r="BG583" s="135">
        <f>IF(N583="zákl. přenesená",J583,0)</f>
        <v>0</v>
      </c>
      <c r="BH583" s="135">
        <f>IF(N583="sníž. přenesená",J583,0)</f>
        <v>0</v>
      </c>
      <c r="BI583" s="135">
        <f>IF(N583="nulová",J583,0)</f>
        <v>0</v>
      </c>
      <c r="BJ583" s="18" t="s">
        <v>76</v>
      </c>
      <c r="BK583" s="135">
        <f>ROUND(I583*H583,2)</f>
        <v>0</v>
      </c>
      <c r="BL583" s="18" t="s">
        <v>259</v>
      </c>
      <c r="BM583" s="134" t="s">
        <v>981</v>
      </c>
    </row>
    <row r="584" spans="2:65" s="1" customFormat="1">
      <c r="B584" s="33"/>
      <c r="D584" s="136" t="s">
        <v>145</v>
      </c>
      <c r="F584" s="137" t="s">
        <v>982</v>
      </c>
      <c r="I584" s="138"/>
      <c r="L584" s="33"/>
      <c r="M584" s="139"/>
      <c r="T584" s="54"/>
      <c r="AT584" s="18" t="s">
        <v>145</v>
      </c>
      <c r="AU584" s="18" t="s">
        <v>78</v>
      </c>
    </row>
    <row r="585" spans="2:65" s="13" customFormat="1">
      <c r="B585" s="147"/>
      <c r="D585" s="141" t="s">
        <v>147</v>
      </c>
      <c r="E585" s="148" t="s">
        <v>19</v>
      </c>
      <c r="F585" s="149" t="s">
        <v>983</v>
      </c>
      <c r="H585" s="150">
        <v>65</v>
      </c>
      <c r="I585" s="151"/>
      <c r="L585" s="147"/>
      <c r="M585" s="152"/>
      <c r="T585" s="153"/>
      <c r="AT585" s="148" t="s">
        <v>147</v>
      </c>
      <c r="AU585" s="148" t="s">
        <v>78</v>
      </c>
      <c r="AV585" s="13" t="s">
        <v>78</v>
      </c>
      <c r="AW585" s="13" t="s">
        <v>32</v>
      </c>
      <c r="AX585" s="13" t="s">
        <v>76</v>
      </c>
      <c r="AY585" s="148" t="s">
        <v>136</v>
      </c>
    </row>
    <row r="586" spans="2:65" s="1" customFormat="1" ht="24.15" customHeight="1">
      <c r="B586" s="33"/>
      <c r="C586" s="161" t="s">
        <v>984</v>
      </c>
      <c r="D586" s="161" t="s">
        <v>309</v>
      </c>
      <c r="E586" s="162" t="s">
        <v>985</v>
      </c>
      <c r="F586" s="163" t="s">
        <v>986</v>
      </c>
      <c r="G586" s="164" t="s">
        <v>294</v>
      </c>
      <c r="H586" s="165">
        <v>74.75</v>
      </c>
      <c r="I586" s="166"/>
      <c r="J586" s="167">
        <f>ROUND(I586*H586,2)</f>
        <v>0</v>
      </c>
      <c r="K586" s="163" t="s">
        <v>142</v>
      </c>
      <c r="L586" s="168"/>
      <c r="M586" s="169" t="s">
        <v>19</v>
      </c>
      <c r="N586" s="170" t="s">
        <v>42</v>
      </c>
      <c r="P586" s="132">
        <f>O586*H586</f>
        <v>0</v>
      </c>
      <c r="Q586" s="132">
        <v>3.4000000000000002E-4</v>
      </c>
      <c r="R586" s="132">
        <f>Q586*H586</f>
        <v>2.5415E-2</v>
      </c>
      <c r="S586" s="132">
        <v>0</v>
      </c>
      <c r="T586" s="133">
        <f>S586*H586</f>
        <v>0</v>
      </c>
      <c r="AR586" s="134" t="s">
        <v>370</v>
      </c>
      <c r="AT586" s="134" t="s">
        <v>309</v>
      </c>
      <c r="AU586" s="134" t="s">
        <v>78</v>
      </c>
      <c r="AY586" s="18" t="s">
        <v>136</v>
      </c>
      <c r="BE586" s="135">
        <f>IF(N586="základní",J586,0)</f>
        <v>0</v>
      </c>
      <c r="BF586" s="135">
        <f>IF(N586="snížená",J586,0)</f>
        <v>0</v>
      </c>
      <c r="BG586" s="135">
        <f>IF(N586="zákl. přenesená",J586,0)</f>
        <v>0</v>
      </c>
      <c r="BH586" s="135">
        <f>IF(N586="sníž. přenesená",J586,0)</f>
        <v>0</v>
      </c>
      <c r="BI586" s="135">
        <f>IF(N586="nulová",J586,0)</f>
        <v>0</v>
      </c>
      <c r="BJ586" s="18" t="s">
        <v>76</v>
      </c>
      <c r="BK586" s="135">
        <f>ROUND(I586*H586,2)</f>
        <v>0</v>
      </c>
      <c r="BL586" s="18" t="s">
        <v>259</v>
      </c>
      <c r="BM586" s="134" t="s">
        <v>987</v>
      </c>
    </row>
    <row r="587" spans="2:65" s="13" customFormat="1">
      <c r="B587" s="147"/>
      <c r="D587" s="141" t="s">
        <v>147</v>
      </c>
      <c r="F587" s="149" t="s">
        <v>988</v>
      </c>
      <c r="H587" s="150">
        <v>74.75</v>
      </c>
      <c r="I587" s="151"/>
      <c r="L587" s="147"/>
      <c r="M587" s="152"/>
      <c r="T587" s="153"/>
      <c r="AT587" s="148" t="s">
        <v>147</v>
      </c>
      <c r="AU587" s="148" t="s">
        <v>78</v>
      </c>
      <c r="AV587" s="13" t="s">
        <v>78</v>
      </c>
      <c r="AW587" s="13" t="s">
        <v>4</v>
      </c>
      <c r="AX587" s="13" t="s">
        <v>76</v>
      </c>
      <c r="AY587" s="148" t="s">
        <v>136</v>
      </c>
    </row>
    <row r="588" spans="2:65" s="1" customFormat="1" ht="24.15" customHeight="1">
      <c r="B588" s="33"/>
      <c r="C588" s="123" t="s">
        <v>989</v>
      </c>
      <c r="D588" s="123" t="s">
        <v>138</v>
      </c>
      <c r="E588" s="124" t="s">
        <v>990</v>
      </c>
      <c r="F588" s="125" t="s">
        <v>991</v>
      </c>
      <c r="G588" s="126" t="s">
        <v>201</v>
      </c>
      <c r="H588" s="127">
        <v>1</v>
      </c>
      <c r="I588" s="128"/>
      <c r="J588" s="129">
        <f>ROUND(I588*H588,2)</f>
        <v>0</v>
      </c>
      <c r="K588" s="125" t="s">
        <v>19</v>
      </c>
      <c r="L588" s="33"/>
      <c r="M588" s="130" t="s">
        <v>19</v>
      </c>
      <c r="N588" s="131" t="s">
        <v>42</v>
      </c>
      <c r="P588" s="132">
        <f>O588*H588</f>
        <v>0</v>
      </c>
      <c r="Q588" s="132">
        <v>0</v>
      </c>
      <c r="R588" s="132">
        <f>Q588*H588</f>
        <v>0</v>
      </c>
      <c r="S588" s="132">
        <v>0</v>
      </c>
      <c r="T588" s="133">
        <f>S588*H588</f>
        <v>0</v>
      </c>
      <c r="AR588" s="134" t="s">
        <v>259</v>
      </c>
      <c r="AT588" s="134" t="s">
        <v>138</v>
      </c>
      <c r="AU588" s="134" t="s">
        <v>78</v>
      </c>
      <c r="AY588" s="18" t="s">
        <v>136</v>
      </c>
      <c r="BE588" s="135">
        <f>IF(N588="základní",J588,0)</f>
        <v>0</v>
      </c>
      <c r="BF588" s="135">
        <f>IF(N588="snížená",J588,0)</f>
        <v>0</v>
      </c>
      <c r="BG588" s="135">
        <f>IF(N588="zákl. přenesená",J588,0)</f>
        <v>0</v>
      </c>
      <c r="BH588" s="135">
        <f>IF(N588="sníž. přenesená",J588,0)</f>
        <v>0</v>
      </c>
      <c r="BI588" s="135">
        <f>IF(N588="nulová",J588,0)</f>
        <v>0</v>
      </c>
      <c r="BJ588" s="18" t="s">
        <v>76</v>
      </c>
      <c r="BK588" s="135">
        <f>ROUND(I588*H588,2)</f>
        <v>0</v>
      </c>
      <c r="BL588" s="18" t="s">
        <v>259</v>
      </c>
      <c r="BM588" s="134" t="s">
        <v>992</v>
      </c>
    </row>
    <row r="589" spans="2:65" s="12" customFormat="1">
      <c r="B589" s="140"/>
      <c r="D589" s="141" t="s">
        <v>147</v>
      </c>
      <c r="E589" s="142" t="s">
        <v>19</v>
      </c>
      <c r="F589" s="143" t="s">
        <v>993</v>
      </c>
      <c r="H589" s="142" t="s">
        <v>19</v>
      </c>
      <c r="I589" s="144"/>
      <c r="L589" s="140"/>
      <c r="M589" s="145"/>
      <c r="T589" s="146"/>
      <c r="AT589" s="142" t="s">
        <v>147</v>
      </c>
      <c r="AU589" s="142" t="s">
        <v>78</v>
      </c>
      <c r="AV589" s="12" t="s">
        <v>76</v>
      </c>
      <c r="AW589" s="12" t="s">
        <v>32</v>
      </c>
      <c r="AX589" s="12" t="s">
        <v>71</v>
      </c>
      <c r="AY589" s="142" t="s">
        <v>136</v>
      </c>
    </row>
    <row r="590" spans="2:65" s="13" customFormat="1">
      <c r="B590" s="147"/>
      <c r="D590" s="141" t="s">
        <v>147</v>
      </c>
      <c r="E590" s="148" t="s">
        <v>19</v>
      </c>
      <c r="F590" s="149" t="s">
        <v>76</v>
      </c>
      <c r="H590" s="150">
        <v>1</v>
      </c>
      <c r="I590" s="151"/>
      <c r="L590" s="147"/>
      <c r="M590" s="152"/>
      <c r="T590" s="153"/>
      <c r="AT590" s="148" t="s">
        <v>147</v>
      </c>
      <c r="AU590" s="148" t="s">
        <v>78</v>
      </c>
      <c r="AV590" s="13" t="s">
        <v>78</v>
      </c>
      <c r="AW590" s="13" t="s">
        <v>32</v>
      </c>
      <c r="AX590" s="13" t="s">
        <v>76</v>
      </c>
      <c r="AY590" s="148" t="s">
        <v>136</v>
      </c>
    </row>
    <row r="591" spans="2:65" s="1" customFormat="1" ht="37.799999999999997" customHeight="1">
      <c r="B591" s="33"/>
      <c r="C591" s="123" t="s">
        <v>994</v>
      </c>
      <c r="D591" s="123" t="s">
        <v>138</v>
      </c>
      <c r="E591" s="124" t="s">
        <v>995</v>
      </c>
      <c r="F591" s="125" t="s">
        <v>996</v>
      </c>
      <c r="G591" s="126" t="s">
        <v>201</v>
      </c>
      <c r="H591" s="127">
        <v>2</v>
      </c>
      <c r="I591" s="128"/>
      <c r="J591" s="129">
        <f>ROUND(I591*H591,2)</f>
        <v>0</v>
      </c>
      <c r="K591" s="125" t="s">
        <v>142</v>
      </c>
      <c r="L591" s="33"/>
      <c r="M591" s="130" t="s">
        <v>19</v>
      </c>
      <c r="N591" s="131" t="s">
        <v>42</v>
      </c>
      <c r="P591" s="132">
        <f>O591*H591</f>
        <v>0</v>
      </c>
      <c r="Q591" s="132">
        <v>0</v>
      </c>
      <c r="R591" s="132">
        <f>Q591*H591</f>
        <v>0</v>
      </c>
      <c r="S591" s="132">
        <v>0</v>
      </c>
      <c r="T591" s="133">
        <f>S591*H591</f>
        <v>0</v>
      </c>
      <c r="AR591" s="134" t="s">
        <v>259</v>
      </c>
      <c r="AT591" s="134" t="s">
        <v>138</v>
      </c>
      <c r="AU591" s="134" t="s">
        <v>78</v>
      </c>
      <c r="AY591" s="18" t="s">
        <v>136</v>
      </c>
      <c r="BE591" s="135">
        <f>IF(N591="základní",J591,0)</f>
        <v>0</v>
      </c>
      <c r="BF591" s="135">
        <f>IF(N591="snížená",J591,0)</f>
        <v>0</v>
      </c>
      <c r="BG591" s="135">
        <f>IF(N591="zákl. přenesená",J591,0)</f>
        <v>0</v>
      </c>
      <c r="BH591" s="135">
        <f>IF(N591="sníž. přenesená",J591,0)</f>
        <v>0</v>
      </c>
      <c r="BI591" s="135">
        <f>IF(N591="nulová",J591,0)</f>
        <v>0</v>
      </c>
      <c r="BJ591" s="18" t="s">
        <v>76</v>
      </c>
      <c r="BK591" s="135">
        <f>ROUND(I591*H591,2)</f>
        <v>0</v>
      </c>
      <c r="BL591" s="18" t="s">
        <v>259</v>
      </c>
      <c r="BM591" s="134" t="s">
        <v>997</v>
      </c>
    </row>
    <row r="592" spans="2:65" s="1" customFormat="1">
      <c r="B592" s="33"/>
      <c r="D592" s="136" t="s">
        <v>145</v>
      </c>
      <c r="F592" s="137" t="s">
        <v>998</v>
      </c>
      <c r="I592" s="138"/>
      <c r="L592" s="33"/>
      <c r="M592" s="139"/>
      <c r="T592" s="54"/>
      <c r="AT592" s="18" t="s">
        <v>145</v>
      </c>
      <c r="AU592" s="18" t="s">
        <v>78</v>
      </c>
    </row>
    <row r="593" spans="2:65" s="1" customFormat="1" ht="24.15" customHeight="1">
      <c r="B593" s="33"/>
      <c r="C593" s="161" t="s">
        <v>999</v>
      </c>
      <c r="D593" s="161" t="s">
        <v>309</v>
      </c>
      <c r="E593" s="162" t="s">
        <v>1000</v>
      </c>
      <c r="F593" s="163" t="s">
        <v>1001</v>
      </c>
      <c r="G593" s="164" t="s">
        <v>201</v>
      </c>
      <c r="H593" s="165">
        <v>2</v>
      </c>
      <c r="I593" s="166"/>
      <c r="J593" s="167">
        <f>ROUND(I593*H593,2)</f>
        <v>0</v>
      </c>
      <c r="K593" s="163" t="s">
        <v>142</v>
      </c>
      <c r="L593" s="168"/>
      <c r="M593" s="169" t="s">
        <v>19</v>
      </c>
      <c r="N593" s="170" t="s">
        <v>42</v>
      </c>
      <c r="P593" s="132">
        <f>O593*H593</f>
        <v>0</v>
      </c>
      <c r="Q593" s="132">
        <v>9.0000000000000006E-5</v>
      </c>
      <c r="R593" s="132">
        <f>Q593*H593</f>
        <v>1.8000000000000001E-4</v>
      </c>
      <c r="S593" s="132">
        <v>0</v>
      </c>
      <c r="T593" s="133">
        <f>S593*H593</f>
        <v>0</v>
      </c>
      <c r="AR593" s="134" t="s">
        <v>370</v>
      </c>
      <c r="AT593" s="134" t="s">
        <v>309</v>
      </c>
      <c r="AU593" s="134" t="s">
        <v>78</v>
      </c>
      <c r="AY593" s="18" t="s">
        <v>136</v>
      </c>
      <c r="BE593" s="135">
        <f>IF(N593="základní",J593,0)</f>
        <v>0</v>
      </c>
      <c r="BF593" s="135">
        <f>IF(N593="snížená",J593,0)</f>
        <v>0</v>
      </c>
      <c r="BG593" s="135">
        <f>IF(N593="zákl. přenesená",J593,0)</f>
        <v>0</v>
      </c>
      <c r="BH593" s="135">
        <f>IF(N593="sníž. přenesená",J593,0)</f>
        <v>0</v>
      </c>
      <c r="BI593" s="135">
        <f>IF(N593="nulová",J593,0)</f>
        <v>0</v>
      </c>
      <c r="BJ593" s="18" t="s">
        <v>76</v>
      </c>
      <c r="BK593" s="135">
        <f>ROUND(I593*H593,2)</f>
        <v>0</v>
      </c>
      <c r="BL593" s="18" t="s">
        <v>259</v>
      </c>
      <c r="BM593" s="134" t="s">
        <v>1002</v>
      </c>
    </row>
    <row r="594" spans="2:65" s="1" customFormat="1" ht="37.799999999999997" customHeight="1">
      <c r="B594" s="33"/>
      <c r="C594" s="123" t="s">
        <v>1003</v>
      </c>
      <c r="D594" s="123" t="s">
        <v>138</v>
      </c>
      <c r="E594" s="124" t="s">
        <v>1004</v>
      </c>
      <c r="F594" s="125" t="s">
        <v>1005</v>
      </c>
      <c r="G594" s="126" t="s">
        <v>201</v>
      </c>
      <c r="H594" s="127">
        <v>4</v>
      </c>
      <c r="I594" s="128"/>
      <c r="J594" s="129">
        <f>ROUND(I594*H594,2)</f>
        <v>0</v>
      </c>
      <c r="K594" s="125" t="s">
        <v>142</v>
      </c>
      <c r="L594" s="33"/>
      <c r="M594" s="130" t="s">
        <v>19</v>
      </c>
      <c r="N594" s="131" t="s">
        <v>42</v>
      </c>
      <c r="P594" s="132">
        <f>O594*H594</f>
        <v>0</v>
      </c>
      <c r="Q594" s="132">
        <v>0</v>
      </c>
      <c r="R594" s="132">
        <f>Q594*H594</f>
        <v>0</v>
      </c>
      <c r="S594" s="132">
        <v>0</v>
      </c>
      <c r="T594" s="133">
        <f>S594*H594</f>
        <v>0</v>
      </c>
      <c r="AR594" s="134" t="s">
        <v>259</v>
      </c>
      <c r="AT594" s="134" t="s">
        <v>138</v>
      </c>
      <c r="AU594" s="134" t="s">
        <v>78</v>
      </c>
      <c r="AY594" s="18" t="s">
        <v>136</v>
      </c>
      <c r="BE594" s="135">
        <f>IF(N594="základní",J594,0)</f>
        <v>0</v>
      </c>
      <c r="BF594" s="135">
        <f>IF(N594="snížená",J594,0)</f>
        <v>0</v>
      </c>
      <c r="BG594" s="135">
        <f>IF(N594="zákl. přenesená",J594,0)</f>
        <v>0</v>
      </c>
      <c r="BH594" s="135">
        <f>IF(N594="sníž. přenesená",J594,0)</f>
        <v>0</v>
      </c>
      <c r="BI594" s="135">
        <f>IF(N594="nulová",J594,0)</f>
        <v>0</v>
      </c>
      <c r="BJ594" s="18" t="s">
        <v>76</v>
      </c>
      <c r="BK594" s="135">
        <f>ROUND(I594*H594,2)</f>
        <v>0</v>
      </c>
      <c r="BL594" s="18" t="s">
        <v>259</v>
      </c>
      <c r="BM594" s="134" t="s">
        <v>1006</v>
      </c>
    </row>
    <row r="595" spans="2:65" s="1" customFormat="1">
      <c r="B595" s="33"/>
      <c r="D595" s="136" t="s">
        <v>145</v>
      </c>
      <c r="F595" s="137" t="s">
        <v>1007</v>
      </c>
      <c r="I595" s="138"/>
      <c r="L595" s="33"/>
      <c r="M595" s="139"/>
      <c r="T595" s="54"/>
      <c r="AT595" s="18" t="s">
        <v>145</v>
      </c>
      <c r="AU595" s="18" t="s">
        <v>78</v>
      </c>
    </row>
    <row r="596" spans="2:65" s="1" customFormat="1" ht="24.15" customHeight="1">
      <c r="B596" s="33"/>
      <c r="C596" s="161" t="s">
        <v>1008</v>
      </c>
      <c r="D596" s="161" t="s">
        <v>309</v>
      </c>
      <c r="E596" s="162" t="s">
        <v>1009</v>
      </c>
      <c r="F596" s="163" t="s">
        <v>1010</v>
      </c>
      <c r="G596" s="164" t="s">
        <v>201</v>
      </c>
      <c r="H596" s="165">
        <v>4</v>
      </c>
      <c r="I596" s="166"/>
      <c r="J596" s="167">
        <f>ROUND(I596*H596,2)</f>
        <v>0</v>
      </c>
      <c r="K596" s="163" t="s">
        <v>142</v>
      </c>
      <c r="L596" s="168"/>
      <c r="M596" s="169" t="s">
        <v>19</v>
      </c>
      <c r="N596" s="170" t="s">
        <v>42</v>
      </c>
      <c r="P596" s="132">
        <f>O596*H596</f>
        <v>0</v>
      </c>
      <c r="Q596" s="132">
        <v>9.0000000000000006E-5</v>
      </c>
      <c r="R596" s="132">
        <f>Q596*H596</f>
        <v>3.6000000000000002E-4</v>
      </c>
      <c r="S596" s="132">
        <v>0</v>
      </c>
      <c r="T596" s="133">
        <f>S596*H596</f>
        <v>0</v>
      </c>
      <c r="AR596" s="134" t="s">
        <v>370</v>
      </c>
      <c r="AT596" s="134" t="s">
        <v>309</v>
      </c>
      <c r="AU596" s="134" t="s">
        <v>78</v>
      </c>
      <c r="AY596" s="18" t="s">
        <v>136</v>
      </c>
      <c r="BE596" s="135">
        <f>IF(N596="základní",J596,0)</f>
        <v>0</v>
      </c>
      <c r="BF596" s="135">
        <f>IF(N596="snížená",J596,0)</f>
        <v>0</v>
      </c>
      <c r="BG596" s="135">
        <f>IF(N596="zákl. přenesená",J596,0)</f>
        <v>0</v>
      </c>
      <c r="BH596" s="135">
        <f>IF(N596="sníž. přenesená",J596,0)</f>
        <v>0</v>
      </c>
      <c r="BI596" s="135">
        <f>IF(N596="nulová",J596,0)</f>
        <v>0</v>
      </c>
      <c r="BJ596" s="18" t="s">
        <v>76</v>
      </c>
      <c r="BK596" s="135">
        <f>ROUND(I596*H596,2)</f>
        <v>0</v>
      </c>
      <c r="BL596" s="18" t="s">
        <v>259</v>
      </c>
      <c r="BM596" s="134" t="s">
        <v>1011</v>
      </c>
    </row>
    <row r="597" spans="2:65" s="1" customFormat="1" ht="37.799999999999997" customHeight="1">
      <c r="B597" s="33"/>
      <c r="C597" s="123" t="s">
        <v>1012</v>
      </c>
      <c r="D597" s="123" t="s">
        <v>138</v>
      </c>
      <c r="E597" s="124" t="s">
        <v>1013</v>
      </c>
      <c r="F597" s="125" t="s">
        <v>1014</v>
      </c>
      <c r="G597" s="126" t="s">
        <v>201</v>
      </c>
      <c r="H597" s="127">
        <v>14</v>
      </c>
      <c r="I597" s="128"/>
      <c r="J597" s="129">
        <f>ROUND(I597*H597,2)</f>
        <v>0</v>
      </c>
      <c r="K597" s="125" t="s">
        <v>142</v>
      </c>
      <c r="L597" s="33"/>
      <c r="M597" s="130" t="s">
        <v>19</v>
      </c>
      <c r="N597" s="131" t="s">
        <v>42</v>
      </c>
      <c r="P597" s="132">
        <f>O597*H597</f>
        <v>0</v>
      </c>
      <c r="Q597" s="132">
        <v>0</v>
      </c>
      <c r="R597" s="132">
        <f>Q597*H597</f>
        <v>0</v>
      </c>
      <c r="S597" s="132">
        <v>0</v>
      </c>
      <c r="T597" s="133">
        <f>S597*H597</f>
        <v>0</v>
      </c>
      <c r="AR597" s="134" t="s">
        <v>259</v>
      </c>
      <c r="AT597" s="134" t="s">
        <v>138</v>
      </c>
      <c r="AU597" s="134" t="s">
        <v>78</v>
      </c>
      <c r="AY597" s="18" t="s">
        <v>136</v>
      </c>
      <c r="BE597" s="135">
        <f>IF(N597="základní",J597,0)</f>
        <v>0</v>
      </c>
      <c r="BF597" s="135">
        <f>IF(N597="snížená",J597,0)</f>
        <v>0</v>
      </c>
      <c r="BG597" s="135">
        <f>IF(N597="zákl. přenesená",J597,0)</f>
        <v>0</v>
      </c>
      <c r="BH597" s="135">
        <f>IF(N597="sníž. přenesená",J597,0)</f>
        <v>0</v>
      </c>
      <c r="BI597" s="135">
        <f>IF(N597="nulová",J597,0)</f>
        <v>0</v>
      </c>
      <c r="BJ597" s="18" t="s">
        <v>76</v>
      </c>
      <c r="BK597" s="135">
        <f>ROUND(I597*H597,2)</f>
        <v>0</v>
      </c>
      <c r="BL597" s="18" t="s">
        <v>259</v>
      </c>
      <c r="BM597" s="134" t="s">
        <v>1015</v>
      </c>
    </row>
    <row r="598" spans="2:65" s="1" customFormat="1">
      <c r="B598" s="33"/>
      <c r="D598" s="136" t="s">
        <v>145</v>
      </c>
      <c r="F598" s="137" t="s">
        <v>1016</v>
      </c>
      <c r="I598" s="138"/>
      <c r="L598" s="33"/>
      <c r="M598" s="139"/>
      <c r="T598" s="54"/>
      <c r="AT598" s="18" t="s">
        <v>145</v>
      </c>
      <c r="AU598" s="18" t="s">
        <v>78</v>
      </c>
    </row>
    <row r="599" spans="2:65" s="1" customFormat="1" ht="24.15" customHeight="1">
      <c r="B599" s="33"/>
      <c r="C599" s="161" t="s">
        <v>1017</v>
      </c>
      <c r="D599" s="161" t="s">
        <v>309</v>
      </c>
      <c r="E599" s="162" t="s">
        <v>1018</v>
      </c>
      <c r="F599" s="163" t="s">
        <v>1019</v>
      </c>
      <c r="G599" s="164" t="s">
        <v>201</v>
      </c>
      <c r="H599" s="165">
        <v>14</v>
      </c>
      <c r="I599" s="166"/>
      <c r="J599" s="167">
        <f>ROUND(I599*H599,2)</f>
        <v>0</v>
      </c>
      <c r="K599" s="163" t="s">
        <v>142</v>
      </c>
      <c r="L599" s="168"/>
      <c r="M599" s="169" t="s">
        <v>19</v>
      </c>
      <c r="N599" s="170" t="s">
        <v>42</v>
      </c>
      <c r="P599" s="132">
        <f>O599*H599</f>
        <v>0</v>
      </c>
      <c r="Q599" s="132">
        <v>2.4000000000000001E-4</v>
      </c>
      <c r="R599" s="132">
        <f>Q599*H599</f>
        <v>3.3600000000000001E-3</v>
      </c>
      <c r="S599" s="132">
        <v>0</v>
      </c>
      <c r="T599" s="133">
        <f>S599*H599</f>
        <v>0</v>
      </c>
      <c r="AR599" s="134" t="s">
        <v>370</v>
      </c>
      <c r="AT599" s="134" t="s">
        <v>309</v>
      </c>
      <c r="AU599" s="134" t="s">
        <v>78</v>
      </c>
      <c r="AY599" s="18" t="s">
        <v>136</v>
      </c>
      <c r="BE599" s="135">
        <f>IF(N599="základní",J599,0)</f>
        <v>0</v>
      </c>
      <c r="BF599" s="135">
        <f>IF(N599="snížená",J599,0)</f>
        <v>0</v>
      </c>
      <c r="BG599" s="135">
        <f>IF(N599="zákl. přenesená",J599,0)</f>
        <v>0</v>
      </c>
      <c r="BH599" s="135">
        <f>IF(N599="sníž. přenesená",J599,0)</f>
        <v>0</v>
      </c>
      <c r="BI599" s="135">
        <f>IF(N599="nulová",J599,0)</f>
        <v>0</v>
      </c>
      <c r="BJ599" s="18" t="s">
        <v>76</v>
      </c>
      <c r="BK599" s="135">
        <f>ROUND(I599*H599,2)</f>
        <v>0</v>
      </c>
      <c r="BL599" s="18" t="s">
        <v>259</v>
      </c>
      <c r="BM599" s="134" t="s">
        <v>1020</v>
      </c>
    </row>
    <row r="600" spans="2:65" s="1" customFormat="1" ht="37.799999999999997" customHeight="1">
      <c r="B600" s="33"/>
      <c r="C600" s="123" t="s">
        <v>1021</v>
      </c>
      <c r="D600" s="123" t="s">
        <v>138</v>
      </c>
      <c r="E600" s="124" t="s">
        <v>1022</v>
      </c>
      <c r="F600" s="125" t="s">
        <v>1023</v>
      </c>
      <c r="G600" s="126" t="s">
        <v>201</v>
      </c>
      <c r="H600" s="127">
        <v>1</v>
      </c>
      <c r="I600" s="128"/>
      <c r="J600" s="129">
        <f>ROUND(I600*H600,2)</f>
        <v>0</v>
      </c>
      <c r="K600" s="125" t="s">
        <v>142</v>
      </c>
      <c r="L600" s="33"/>
      <c r="M600" s="130" t="s">
        <v>19</v>
      </c>
      <c r="N600" s="131" t="s">
        <v>42</v>
      </c>
      <c r="P600" s="132">
        <f>O600*H600</f>
        <v>0</v>
      </c>
      <c r="Q600" s="132">
        <v>0</v>
      </c>
      <c r="R600" s="132">
        <f>Q600*H600</f>
        <v>0</v>
      </c>
      <c r="S600" s="132">
        <v>0</v>
      </c>
      <c r="T600" s="133">
        <f>S600*H600</f>
        <v>0</v>
      </c>
      <c r="AR600" s="134" t="s">
        <v>259</v>
      </c>
      <c r="AT600" s="134" t="s">
        <v>138</v>
      </c>
      <c r="AU600" s="134" t="s">
        <v>78</v>
      </c>
      <c r="AY600" s="18" t="s">
        <v>136</v>
      </c>
      <c r="BE600" s="135">
        <f>IF(N600="základní",J600,0)</f>
        <v>0</v>
      </c>
      <c r="BF600" s="135">
        <f>IF(N600="snížená",J600,0)</f>
        <v>0</v>
      </c>
      <c r="BG600" s="135">
        <f>IF(N600="zákl. přenesená",J600,0)</f>
        <v>0</v>
      </c>
      <c r="BH600" s="135">
        <f>IF(N600="sníž. přenesená",J600,0)</f>
        <v>0</v>
      </c>
      <c r="BI600" s="135">
        <f>IF(N600="nulová",J600,0)</f>
        <v>0</v>
      </c>
      <c r="BJ600" s="18" t="s">
        <v>76</v>
      </c>
      <c r="BK600" s="135">
        <f>ROUND(I600*H600,2)</f>
        <v>0</v>
      </c>
      <c r="BL600" s="18" t="s">
        <v>259</v>
      </c>
      <c r="BM600" s="134" t="s">
        <v>1024</v>
      </c>
    </row>
    <row r="601" spans="2:65" s="1" customFormat="1">
      <c r="B601" s="33"/>
      <c r="D601" s="136" t="s">
        <v>145</v>
      </c>
      <c r="F601" s="137" t="s">
        <v>1025</v>
      </c>
      <c r="I601" s="138"/>
      <c r="L601" s="33"/>
      <c r="M601" s="139"/>
      <c r="T601" s="54"/>
      <c r="AT601" s="18" t="s">
        <v>145</v>
      </c>
      <c r="AU601" s="18" t="s">
        <v>78</v>
      </c>
    </row>
    <row r="602" spans="2:65" s="1" customFormat="1" ht="24.15" customHeight="1">
      <c r="B602" s="33"/>
      <c r="C602" s="161" t="s">
        <v>1026</v>
      </c>
      <c r="D602" s="161" t="s">
        <v>309</v>
      </c>
      <c r="E602" s="162" t="s">
        <v>1027</v>
      </c>
      <c r="F602" s="163" t="s">
        <v>1028</v>
      </c>
      <c r="G602" s="164" t="s">
        <v>201</v>
      </c>
      <c r="H602" s="165">
        <v>1</v>
      </c>
      <c r="I602" s="166"/>
      <c r="J602" s="167">
        <f>ROUND(I602*H602,2)</f>
        <v>0</v>
      </c>
      <c r="K602" s="163" t="s">
        <v>142</v>
      </c>
      <c r="L602" s="168"/>
      <c r="M602" s="169" t="s">
        <v>19</v>
      </c>
      <c r="N602" s="170" t="s">
        <v>42</v>
      </c>
      <c r="P602" s="132">
        <f>O602*H602</f>
        <v>0</v>
      </c>
      <c r="Q602" s="132">
        <v>2.5000000000000001E-4</v>
      </c>
      <c r="R602" s="132">
        <f>Q602*H602</f>
        <v>2.5000000000000001E-4</v>
      </c>
      <c r="S602" s="132">
        <v>0</v>
      </c>
      <c r="T602" s="133">
        <f>S602*H602</f>
        <v>0</v>
      </c>
      <c r="AR602" s="134" t="s">
        <v>370</v>
      </c>
      <c r="AT602" s="134" t="s">
        <v>309</v>
      </c>
      <c r="AU602" s="134" t="s">
        <v>78</v>
      </c>
      <c r="AY602" s="18" t="s">
        <v>136</v>
      </c>
      <c r="BE602" s="135">
        <f>IF(N602="základní",J602,0)</f>
        <v>0</v>
      </c>
      <c r="BF602" s="135">
        <f>IF(N602="snížená",J602,0)</f>
        <v>0</v>
      </c>
      <c r="BG602" s="135">
        <f>IF(N602="zákl. přenesená",J602,0)</f>
        <v>0</v>
      </c>
      <c r="BH602" s="135">
        <f>IF(N602="sníž. přenesená",J602,0)</f>
        <v>0</v>
      </c>
      <c r="BI602" s="135">
        <f>IF(N602="nulová",J602,0)</f>
        <v>0</v>
      </c>
      <c r="BJ602" s="18" t="s">
        <v>76</v>
      </c>
      <c r="BK602" s="135">
        <f>ROUND(I602*H602,2)</f>
        <v>0</v>
      </c>
      <c r="BL602" s="18" t="s">
        <v>259</v>
      </c>
      <c r="BM602" s="134" t="s">
        <v>1029</v>
      </c>
    </row>
    <row r="603" spans="2:65" s="1" customFormat="1" ht="16.5" customHeight="1">
      <c r="B603" s="33"/>
      <c r="C603" s="123" t="s">
        <v>1030</v>
      </c>
      <c r="D603" s="123" t="s">
        <v>138</v>
      </c>
      <c r="E603" s="124" t="s">
        <v>1031</v>
      </c>
      <c r="F603" s="125" t="s">
        <v>1032</v>
      </c>
      <c r="G603" s="126" t="s">
        <v>201</v>
      </c>
      <c r="H603" s="127">
        <v>3</v>
      </c>
      <c r="I603" s="128"/>
      <c r="J603" s="129">
        <f>ROUND(I603*H603,2)</f>
        <v>0</v>
      </c>
      <c r="K603" s="125" t="s">
        <v>19</v>
      </c>
      <c r="L603" s="33"/>
      <c r="M603" s="130" t="s">
        <v>19</v>
      </c>
      <c r="N603" s="131" t="s">
        <v>42</v>
      </c>
      <c r="P603" s="132">
        <f>O603*H603</f>
        <v>0</v>
      </c>
      <c r="Q603" s="132">
        <v>0</v>
      </c>
      <c r="R603" s="132">
        <f>Q603*H603</f>
        <v>0</v>
      </c>
      <c r="S603" s="132">
        <v>0</v>
      </c>
      <c r="T603" s="133">
        <f>S603*H603</f>
        <v>0</v>
      </c>
      <c r="AR603" s="134" t="s">
        <v>259</v>
      </c>
      <c r="AT603" s="134" t="s">
        <v>138</v>
      </c>
      <c r="AU603" s="134" t="s">
        <v>78</v>
      </c>
      <c r="AY603" s="18" t="s">
        <v>136</v>
      </c>
      <c r="BE603" s="135">
        <f>IF(N603="základní",J603,0)</f>
        <v>0</v>
      </c>
      <c r="BF603" s="135">
        <f>IF(N603="snížená",J603,0)</f>
        <v>0</v>
      </c>
      <c r="BG603" s="135">
        <f>IF(N603="zákl. přenesená",J603,0)</f>
        <v>0</v>
      </c>
      <c r="BH603" s="135">
        <f>IF(N603="sníž. přenesená",J603,0)</f>
        <v>0</v>
      </c>
      <c r="BI603" s="135">
        <f>IF(N603="nulová",J603,0)</f>
        <v>0</v>
      </c>
      <c r="BJ603" s="18" t="s">
        <v>76</v>
      </c>
      <c r="BK603" s="135">
        <f>ROUND(I603*H603,2)</f>
        <v>0</v>
      </c>
      <c r="BL603" s="18" t="s">
        <v>259</v>
      </c>
      <c r="BM603" s="134" t="s">
        <v>1033</v>
      </c>
    </row>
    <row r="604" spans="2:65" s="13" customFormat="1">
      <c r="B604" s="147"/>
      <c r="D604" s="141" t="s">
        <v>147</v>
      </c>
      <c r="E604" s="148" t="s">
        <v>19</v>
      </c>
      <c r="F604" s="149" t="s">
        <v>1034</v>
      </c>
      <c r="H604" s="150">
        <v>3</v>
      </c>
      <c r="I604" s="151"/>
      <c r="L604" s="147"/>
      <c r="M604" s="152"/>
      <c r="T604" s="153"/>
      <c r="AT604" s="148" t="s">
        <v>147</v>
      </c>
      <c r="AU604" s="148" t="s">
        <v>78</v>
      </c>
      <c r="AV604" s="13" t="s">
        <v>78</v>
      </c>
      <c r="AW604" s="13" t="s">
        <v>32</v>
      </c>
      <c r="AX604" s="13" t="s">
        <v>76</v>
      </c>
      <c r="AY604" s="148" t="s">
        <v>136</v>
      </c>
    </row>
    <row r="605" spans="2:65" s="1" customFormat="1" ht="16.5" customHeight="1">
      <c r="B605" s="33"/>
      <c r="C605" s="161" t="s">
        <v>1035</v>
      </c>
      <c r="D605" s="161" t="s">
        <v>309</v>
      </c>
      <c r="E605" s="162" t="s">
        <v>1036</v>
      </c>
      <c r="F605" s="163" t="s">
        <v>1037</v>
      </c>
      <c r="G605" s="164" t="s">
        <v>201</v>
      </c>
      <c r="H605" s="165">
        <v>3</v>
      </c>
      <c r="I605" s="166"/>
      <c r="J605" s="167">
        <f>ROUND(I605*H605,2)</f>
        <v>0</v>
      </c>
      <c r="K605" s="163" t="s">
        <v>142</v>
      </c>
      <c r="L605" s="168"/>
      <c r="M605" s="169" t="s">
        <v>19</v>
      </c>
      <c r="N605" s="170" t="s">
        <v>42</v>
      </c>
      <c r="P605" s="132">
        <f>O605*H605</f>
        <v>0</v>
      </c>
      <c r="Q605" s="132">
        <v>2.7E-4</v>
      </c>
      <c r="R605" s="132">
        <f>Q605*H605</f>
        <v>8.0999999999999996E-4</v>
      </c>
      <c r="S605" s="132">
        <v>0</v>
      </c>
      <c r="T605" s="133">
        <f>S605*H605</f>
        <v>0</v>
      </c>
      <c r="AR605" s="134" t="s">
        <v>370</v>
      </c>
      <c r="AT605" s="134" t="s">
        <v>309</v>
      </c>
      <c r="AU605" s="134" t="s">
        <v>78</v>
      </c>
      <c r="AY605" s="18" t="s">
        <v>136</v>
      </c>
      <c r="BE605" s="135">
        <f>IF(N605="základní",J605,0)</f>
        <v>0</v>
      </c>
      <c r="BF605" s="135">
        <f>IF(N605="snížená",J605,0)</f>
        <v>0</v>
      </c>
      <c r="BG605" s="135">
        <f>IF(N605="zákl. přenesená",J605,0)</f>
        <v>0</v>
      </c>
      <c r="BH605" s="135">
        <f>IF(N605="sníž. přenesená",J605,0)</f>
        <v>0</v>
      </c>
      <c r="BI605" s="135">
        <f>IF(N605="nulová",J605,0)</f>
        <v>0</v>
      </c>
      <c r="BJ605" s="18" t="s">
        <v>76</v>
      </c>
      <c r="BK605" s="135">
        <f>ROUND(I605*H605,2)</f>
        <v>0</v>
      </c>
      <c r="BL605" s="18" t="s">
        <v>259</v>
      </c>
      <c r="BM605" s="134" t="s">
        <v>1038</v>
      </c>
    </row>
    <row r="606" spans="2:65" s="1" customFormat="1" ht="16.5" customHeight="1">
      <c r="B606" s="33"/>
      <c r="C606" s="161" t="s">
        <v>1039</v>
      </c>
      <c r="D606" s="161" t="s">
        <v>309</v>
      </c>
      <c r="E606" s="162" t="s">
        <v>1040</v>
      </c>
      <c r="F606" s="163" t="s">
        <v>1041</v>
      </c>
      <c r="G606" s="164" t="s">
        <v>201</v>
      </c>
      <c r="H606" s="165">
        <v>5</v>
      </c>
      <c r="I606" s="166"/>
      <c r="J606" s="167">
        <f>ROUND(I606*H606,2)</f>
        <v>0</v>
      </c>
      <c r="K606" s="163" t="s">
        <v>19</v>
      </c>
      <c r="L606" s="168"/>
      <c r="M606" s="169" t="s">
        <v>19</v>
      </c>
      <c r="N606" s="170" t="s">
        <v>42</v>
      </c>
      <c r="P606" s="132">
        <f>O606*H606</f>
        <v>0</v>
      </c>
      <c r="Q606" s="132">
        <v>1.0000000000000001E-5</v>
      </c>
      <c r="R606" s="132">
        <f>Q606*H606</f>
        <v>5.0000000000000002E-5</v>
      </c>
      <c r="S606" s="132">
        <v>0</v>
      </c>
      <c r="T606" s="133">
        <f>S606*H606</f>
        <v>0</v>
      </c>
      <c r="AR606" s="134" t="s">
        <v>370</v>
      </c>
      <c r="AT606" s="134" t="s">
        <v>309</v>
      </c>
      <c r="AU606" s="134" t="s">
        <v>78</v>
      </c>
      <c r="AY606" s="18" t="s">
        <v>136</v>
      </c>
      <c r="BE606" s="135">
        <f>IF(N606="základní",J606,0)</f>
        <v>0</v>
      </c>
      <c r="BF606" s="135">
        <f>IF(N606="snížená",J606,0)</f>
        <v>0</v>
      </c>
      <c r="BG606" s="135">
        <f>IF(N606="zákl. přenesená",J606,0)</f>
        <v>0</v>
      </c>
      <c r="BH606" s="135">
        <f>IF(N606="sníž. přenesená",J606,0)</f>
        <v>0</v>
      </c>
      <c r="BI606" s="135">
        <f>IF(N606="nulová",J606,0)</f>
        <v>0</v>
      </c>
      <c r="BJ606" s="18" t="s">
        <v>76</v>
      </c>
      <c r="BK606" s="135">
        <f>ROUND(I606*H606,2)</f>
        <v>0</v>
      </c>
      <c r="BL606" s="18" t="s">
        <v>259</v>
      </c>
      <c r="BM606" s="134" t="s">
        <v>1042</v>
      </c>
    </row>
    <row r="607" spans="2:65" s="13" customFormat="1">
      <c r="B607" s="147"/>
      <c r="D607" s="141" t="s">
        <v>147</v>
      </c>
      <c r="E607" s="148" t="s">
        <v>19</v>
      </c>
      <c r="F607" s="149" t="s">
        <v>169</v>
      </c>
      <c r="H607" s="150">
        <v>5</v>
      </c>
      <c r="I607" s="151"/>
      <c r="L607" s="147"/>
      <c r="M607" s="152"/>
      <c r="T607" s="153"/>
      <c r="AT607" s="148" t="s">
        <v>147</v>
      </c>
      <c r="AU607" s="148" t="s">
        <v>78</v>
      </c>
      <c r="AV607" s="13" t="s">
        <v>78</v>
      </c>
      <c r="AW607" s="13" t="s">
        <v>32</v>
      </c>
      <c r="AX607" s="13" t="s">
        <v>76</v>
      </c>
      <c r="AY607" s="148" t="s">
        <v>136</v>
      </c>
    </row>
    <row r="608" spans="2:65" s="1" customFormat="1" ht="24.15" customHeight="1">
      <c r="B608" s="33"/>
      <c r="C608" s="123" t="s">
        <v>1043</v>
      </c>
      <c r="D608" s="123" t="s">
        <v>138</v>
      </c>
      <c r="E608" s="124" t="s">
        <v>1044</v>
      </c>
      <c r="F608" s="125" t="s">
        <v>1045</v>
      </c>
      <c r="G608" s="126" t="s">
        <v>201</v>
      </c>
      <c r="H608" s="127">
        <v>8</v>
      </c>
      <c r="I608" s="128"/>
      <c r="J608" s="129">
        <f>ROUND(I608*H608,2)</f>
        <v>0</v>
      </c>
      <c r="K608" s="125" t="s">
        <v>19</v>
      </c>
      <c r="L608" s="33"/>
      <c r="M608" s="130" t="s">
        <v>19</v>
      </c>
      <c r="N608" s="131" t="s">
        <v>42</v>
      </c>
      <c r="P608" s="132">
        <f>O608*H608</f>
        <v>0</v>
      </c>
      <c r="Q608" s="132">
        <v>0</v>
      </c>
      <c r="R608" s="132">
        <f>Q608*H608</f>
        <v>0</v>
      </c>
      <c r="S608" s="132">
        <v>0</v>
      </c>
      <c r="T608" s="133">
        <f>S608*H608</f>
        <v>0</v>
      </c>
      <c r="AR608" s="134" t="s">
        <v>259</v>
      </c>
      <c r="AT608" s="134" t="s">
        <v>138</v>
      </c>
      <c r="AU608" s="134" t="s">
        <v>78</v>
      </c>
      <c r="AY608" s="18" t="s">
        <v>136</v>
      </c>
      <c r="BE608" s="135">
        <f>IF(N608="základní",J608,0)</f>
        <v>0</v>
      </c>
      <c r="BF608" s="135">
        <f>IF(N608="snížená",J608,0)</f>
        <v>0</v>
      </c>
      <c r="BG608" s="135">
        <f>IF(N608="zákl. přenesená",J608,0)</f>
        <v>0</v>
      </c>
      <c r="BH608" s="135">
        <f>IF(N608="sníž. přenesená",J608,0)</f>
        <v>0</v>
      </c>
      <c r="BI608" s="135">
        <f>IF(N608="nulová",J608,0)</f>
        <v>0</v>
      </c>
      <c r="BJ608" s="18" t="s">
        <v>76</v>
      </c>
      <c r="BK608" s="135">
        <f>ROUND(I608*H608,2)</f>
        <v>0</v>
      </c>
      <c r="BL608" s="18" t="s">
        <v>259</v>
      </c>
      <c r="BM608" s="134" t="s">
        <v>1046</v>
      </c>
    </row>
    <row r="609" spans="2:65" s="13" customFormat="1">
      <c r="B609" s="147"/>
      <c r="D609" s="141" t="s">
        <v>147</v>
      </c>
      <c r="E609" s="148" t="s">
        <v>19</v>
      </c>
      <c r="F609" s="149" t="s">
        <v>1047</v>
      </c>
      <c r="H609" s="150">
        <v>8</v>
      </c>
      <c r="I609" s="151"/>
      <c r="L609" s="147"/>
      <c r="M609" s="152"/>
      <c r="T609" s="153"/>
      <c r="AT609" s="148" t="s">
        <v>147</v>
      </c>
      <c r="AU609" s="148" t="s">
        <v>78</v>
      </c>
      <c r="AV609" s="13" t="s">
        <v>78</v>
      </c>
      <c r="AW609" s="13" t="s">
        <v>32</v>
      </c>
      <c r="AX609" s="13" t="s">
        <v>76</v>
      </c>
      <c r="AY609" s="148" t="s">
        <v>136</v>
      </c>
    </row>
    <row r="610" spans="2:65" s="1" customFormat="1" ht="24.15" customHeight="1">
      <c r="B610" s="33"/>
      <c r="C610" s="161" t="s">
        <v>1048</v>
      </c>
      <c r="D610" s="161" t="s">
        <v>309</v>
      </c>
      <c r="E610" s="162" t="s">
        <v>1049</v>
      </c>
      <c r="F610" s="163" t="s">
        <v>1050</v>
      </c>
      <c r="G610" s="164" t="s">
        <v>201</v>
      </c>
      <c r="H610" s="165">
        <v>8</v>
      </c>
      <c r="I610" s="166"/>
      <c r="J610" s="167">
        <f>ROUND(I610*H610,2)</f>
        <v>0</v>
      </c>
      <c r="K610" s="163" t="s">
        <v>142</v>
      </c>
      <c r="L610" s="168"/>
      <c r="M610" s="169" t="s">
        <v>19</v>
      </c>
      <c r="N610" s="170" t="s">
        <v>42</v>
      </c>
      <c r="P610" s="132">
        <f>O610*H610</f>
        <v>0</v>
      </c>
      <c r="Q610" s="132">
        <v>1.9E-3</v>
      </c>
      <c r="R610" s="132">
        <f>Q610*H610</f>
        <v>1.52E-2</v>
      </c>
      <c r="S610" s="132">
        <v>0</v>
      </c>
      <c r="T610" s="133">
        <f>S610*H610</f>
        <v>0</v>
      </c>
      <c r="AR610" s="134" t="s">
        <v>370</v>
      </c>
      <c r="AT610" s="134" t="s">
        <v>309</v>
      </c>
      <c r="AU610" s="134" t="s">
        <v>78</v>
      </c>
      <c r="AY610" s="18" t="s">
        <v>136</v>
      </c>
      <c r="BE610" s="135">
        <f>IF(N610="základní",J610,0)</f>
        <v>0</v>
      </c>
      <c r="BF610" s="135">
        <f>IF(N610="snížená",J610,0)</f>
        <v>0</v>
      </c>
      <c r="BG610" s="135">
        <f>IF(N610="zákl. přenesená",J610,0)</f>
        <v>0</v>
      </c>
      <c r="BH610" s="135">
        <f>IF(N610="sníž. přenesená",J610,0)</f>
        <v>0</v>
      </c>
      <c r="BI610" s="135">
        <f>IF(N610="nulová",J610,0)</f>
        <v>0</v>
      </c>
      <c r="BJ610" s="18" t="s">
        <v>76</v>
      </c>
      <c r="BK610" s="135">
        <f>ROUND(I610*H610,2)</f>
        <v>0</v>
      </c>
      <c r="BL610" s="18" t="s">
        <v>259</v>
      </c>
      <c r="BM610" s="134" t="s">
        <v>1051</v>
      </c>
    </row>
    <row r="611" spans="2:65" s="1" customFormat="1" ht="24.15" customHeight="1">
      <c r="B611" s="33"/>
      <c r="C611" s="123" t="s">
        <v>1052</v>
      </c>
      <c r="D611" s="123" t="s">
        <v>138</v>
      </c>
      <c r="E611" s="124" t="s">
        <v>1053</v>
      </c>
      <c r="F611" s="125" t="s">
        <v>1054</v>
      </c>
      <c r="G611" s="126" t="s">
        <v>201</v>
      </c>
      <c r="H611" s="127">
        <v>10</v>
      </c>
      <c r="I611" s="128"/>
      <c r="J611" s="129">
        <f>ROUND(I611*H611,2)</f>
        <v>0</v>
      </c>
      <c r="K611" s="125" t="s">
        <v>142</v>
      </c>
      <c r="L611" s="33"/>
      <c r="M611" s="130" t="s">
        <v>19</v>
      </c>
      <c r="N611" s="131" t="s">
        <v>42</v>
      </c>
      <c r="P611" s="132">
        <f>O611*H611</f>
        <v>0</v>
      </c>
      <c r="Q611" s="132">
        <v>0</v>
      </c>
      <c r="R611" s="132">
        <f>Q611*H611</f>
        <v>0</v>
      </c>
      <c r="S611" s="132">
        <v>0</v>
      </c>
      <c r="T611" s="133">
        <f>S611*H611</f>
        <v>0</v>
      </c>
      <c r="AR611" s="134" t="s">
        <v>259</v>
      </c>
      <c r="AT611" s="134" t="s">
        <v>138</v>
      </c>
      <c r="AU611" s="134" t="s">
        <v>78</v>
      </c>
      <c r="AY611" s="18" t="s">
        <v>136</v>
      </c>
      <c r="BE611" s="135">
        <f>IF(N611="základní",J611,0)</f>
        <v>0</v>
      </c>
      <c r="BF611" s="135">
        <f>IF(N611="snížená",J611,0)</f>
        <v>0</v>
      </c>
      <c r="BG611" s="135">
        <f>IF(N611="zákl. přenesená",J611,0)</f>
        <v>0</v>
      </c>
      <c r="BH611" s="135">
        <f>IF(N611="sníž. přenesená",J611,0)</f>
        <v>0</v>
      </c>
      <c r="BI611" s="135">
        <f>IF(N611="nulová",J611,0)</f>
        <v>0</v>
      </c>
      <c r="BJ611" s="18" t="s">
        <v>76</v>
      </c>
      <c r="BK611" s="135">
        <f>ROUND(I611*H611,2)</f>
        <v>0</v>
      </c>
      <c r="BL611" s="18" t="s">
        <v>259</v>
      </c>
      <c r="BM611" s="134" t="s">
        <v>1055</v>
      </c>
    </row>
    <row r="612" spans="2:65" s="1" customFormat="1">
      <c r="B612" s="33"/>
      <c r="D612" s="136" t="s">
        <v>145</v>
      </c>
      <c r="F612" s="137" t="s">
        <v>1056</v>
      </c>
      <c r="I612" s="138"/>
      <c r="L612" s="33"/>
      <c r="M612" s="139"/>
      <c r="T612" s="54"/>
      <c r="AT612" s="18" t="s">
        <v>145</v>
      </c>
      <c r="AU612" s="18" t="s">
        <v>78</v>
      </c>
    </row>
    <row r="613" spans="2:65" s="13" customFormat="1">
      <c r="B613" s="147"/>
      <c r="D613" s="141" t="s">
        <v>147</v>
      </c>
      <c r="E613" s="148" t="s">
        <v>19</v>
      </c>
      <c r="F613" s="149" t="s">
        <v>214</v>
      </c>
      <c r="H613" s="150">
        <v>10</v>
      </c>
      <c r="I613" s="151"/>
      <c r="L613" s="147"/>
      <c r="M613" s="152"/>
      <c r="T613" s="153"/>
      <c r="AT613" s="148" t="s">
        <v>147</v>
      </c>
      <c r="AU613" s="148" t="s">
        <v>78</v>
      </c>
      <c r="AV613" s="13" t="s">
        <v>78</v>
      </c>
      <c r="AW613" s="13" t="s">
        <v>32</v>
      </c>
      <c r="AX613" s="13" t="s">
        <v>76</v>
      </c>
      <c r="AY613" s="148" t="s">
        <v>136</v>
      </c>
    </row>
    <row r="614" spans="2:65" s="1" customFormat="1" ht="16.5" customHeight="1">
      <c r="B614" s="33"/>
      <c r="C614" s="161" t="s">
        <v>1057</v>
      </c>
      <c r="D614" s="161" t="s">
        <v>309</v>
      </c>
      <c r="E614" s="162" t="s">
        <v>1058</v>
      </c>
      <c r="F614" s="163" t="s">
        <v>1059</v>
      </c>
      <c r="G614" s="164" t="s">
        <v>201</v>
      </c>
      <c r="H614" s="165">
        <v>10</v>
      </c>
      <c r="I614" s="166"/>
      <c r="J614" s="167">
        <f>ROUND(I614*H614,2)</f>
        <v>0</v>
      </c>
      <c r="K614" s="163" t="s">
        <v>142</v>
      </c>
      <c r="L614" s="168"/>
      <c r="M614" s="169" t="s">
        <v>19</v>
      </c>
      <c r="N614" s="170" t="s">
        <v>42</v>
      </c>
      <c r="P614" s="132">
        <f>O614*H614</f>
        <v>0</v>
      </c>
      <c r="Q614" s="132">
        <v>9.0000000000000006E-5</v>
      </c>
      <c r="R614" s="132">
        <f>Q614*H614</f>
        <v>9.0000000000000008E-4</v>
      </c>
      <c r="S614" s="132">
        <v>0</v>
      </c>
      <c r="T614" s="133">
        <f>S614*H614</f>
        <v>0</v>
      </c>
      <c r="AR614" s="134" t="s">
        <v>370</v>
      </c>
      <c r="AT614" s="134" t="s">
        <v>309</v>
      </c>
      <c r="AU614" s="134" t="s">
        <v>78</v>
      </c>
      <c r="AY614" s="18" t="s">
        <v>136</v>
      </c>
      <c r="BE614" s="135">
        <f>IF(N614="základní",J614,0)</f>
        <v>0</v>
      </c>
      <c r="BF614" s="135">
        <f>IF(N614="snížená",J614,0)</f>
        <v>0</v>
      </c>
      <c r="BG614" s="135">
        <f>IF(N614="zákl. přenesená",J614,0)</f>
        <v>0</v>
      </c>
      <c r="BH614" s="135">
        <f>IF(N614="sníž. přenesená",J614,0)</f>
        <v>0</v>
      </c>
      <c r="BI614" s="135">
        <f>IF(N614="nulová",J614,0)</f>
        <v>0</v>
      </c>
      <c r="BJ614" s="18" t="s">
        <v>76</v>
      </c>
      <c r="BK614" s="135">
        <f>ROUND(I614*H614,2)</f>
        <v>0</v>
      </c>
      <c r="BL614" s="18" t="s">
        <v>259</v>
      </c>
      <c r="BM614" s="134" t="s">
        <v>1060</v>
      </c>
    </row>
    <row r="615" spans="2:65" s="1" customFormat="1" ht="44.25" customHeight="1">
      <c r="B615" s="33"/>
      <c r="C615" s="123" t="s">
        <v>1061</v>
      </c>
      <c r="D615" s="123" t="s">
        <v>138</v>
      </c>
      <c r="E615" s="124" t="s">
        <v>1062</v>
      </c>
      <c r="F615" s="125" t="s">
        <v>1063</v>
      </c>
      <c r="G615" s="126" t="s">
        <v>201</v>
      </c>
      <c r="H615" s="127">
        <v>1</v>
      </c>
      <c r="I615" s="128"/>
      <c r="J615" s="129">
        <f>ROUND(I615*H615,2)</f>
        <v>0</v>
      </c>
      <c r="K615" s="125" t="s">
        <v>142</v>
      </c>
      <c r="L615" s="33"/>
      <c r="M615" s="130" t="s">
        <v>19</v>
      </c>
      <c r="N615" s="131" t="s">
        <v>42</v>
      </c>
      <c r="P615" s="132">
        <f>O615*H615</f>
        <v>0</v>
      </c>
      <c r="Q615" s="132">
        <v>0</v>
      </c>
      <c r="R615" s="132">
        <f>Q615*H615</f>
        <v>0</v>
      </c>
      <c r="S615" s="132">
        <v>0</v>
      </c>
      <c r="T615" s="133">
        <f>S615*H615</f>
        <v>0</v>
      </c>
      <c r="AR615" s="134" t="s">
        <v>259</v>
      </c>
      <c r="AT615" s="134" t="s">
        <v>138</v>
      </c>
      <c r="AU615" s="134" t="s">
        <v>78</v>
      </c>
      <c r="AY615" s="18" t="s">
        <v>136</v>
      </c>
      <c r="BE615" s="135">
        <f>IF(N615="základní",J615,0)</f>
        <v>0</v>
      </c>
      <c r="BF615" s="135">
        <f>IF(N615="snížená",J615,0)</f>
        <v>0</v>
      </c>
      <c r="BG615" s="135">
        <f>IF(N615="zákl. přenesená",J615,0)</f>
        <v>0</v>
      </c>
      <c r="BH615" s="135">
        <f>IF(N615="sníž. přenesená",J615,0)</f>
        <v>0</v>
      </c>
      <c r="BI615" s="135">
        <f>IF(N615="nulová",J615,0)</f>
        <v>0</v>
      </c>
      <c r="BJ615" s="18" t="s">
        <v>76</v>
      </c>
      <c r="BK615" s="135">
        <f>ROUND(I615*H615,2)</f>
        <v>0</v>
      </c>
      <c r="BL615" s="18" t="s">
        <v>259</v>
      </c>
      <c r="BM615" s="134" t="s">
        <v>1064</v>
      </c>
    </row>
    <row r="616" spans="2:65" s="1" customFormat="1">
      <c r="B616" s="33"/>
      <c r="D616" s="136" t="s">
        <v>145</v>
      </c>
      <c r="F616" s="137" t="s">
        <v>1065</v>
      </c>
      <c r="I616" s="138"/>
      <c r="L616" s="33"/>
      <c r="M616" s="139"/>
      <c r="T616" s="54"/>
      <c r="AT616" s="18" t="s">
        <v>145</v>
      </c>
      <c r="AU616" s="18" t="s">
        <v>78</v>
      </c>
    </row>
    <row r="617" spans="2:65" s="1" customFormat="1" ht="33" customHeight="1">
      <c r="B617" s="33"/>
      <c r="C617" s="123" t="s">
        <v>1066</v>
      </c>
      <c r="D617" s="123" t="s">
        <v>138</v>
      </c>
      <c r="E617" s="124" t="s">
        <v>1067</v>
      </c>
      <c r="F617" s="125" t="s">
        <v>1068</v>
      </c>
      <c r="G617" s="126" t="s">
        <v>201</v>
      </c>
      <c r="H617" s="127">
        <v>1</v>
      </c>
      <c r="I617" s="128"/>
      <c r="J617" s="129">
        <f>ROUND(I617*H617,2)</f>
        <v>0</v>
      </c>
      <c r="K617" s="125" t="s">
        <v>142</v>
      </c>
      <c r="L617" s="33"/>
      <c r="M617" s="130" t="s">
        <v>19</v>
      </c>
      <c r="N617" s="131" t="s">
        <v>42</v>
      </c>
      <c r="P617" s="132">
        <f>O617*H617</f>
        <v>0</v>
      </c>
      <c r="Q617" s="132">
        <v>0</v>
      </c>
      <c r="R617" s="132">
        <f>Q617*H617</f>
        <v>0</v>
      </c>
      <c r="S617" s="132">
        <v>0</v>
      </c>
      <c r="T617" s="133">
        <f>S617*H617</f>
        <v>0</v>
      </c>
      <c r="AR617" s="134" t="s">
        <v>259</v>
      </c>
      <c r="AT617" s="134" t="s">
        <v>138</v>
      </c>
      <c r="AU617" s="134" t="s">
        <v>78</v>
      </c>
      <c r="AY617" s="18" t="s">
        <v>136</v>
      </c>
      <c r="BE617" s="135">
        <f>IF(N617="základní",J617,0)</f>
        <v>0</v>
      </c>
      <c r="BF617" s="135">
        <f>IF(N617="snížená",J617,0)</f>
        <v>0</v>
      </c>
      <c r="BG617" s="135">
        <f>IF(N617="zákl. přenesená",J617,0)</f>
        <v>0</v>
      </c>
      <c r="BH617" s="135">
        <f>IF(N617="sníž. přenesená",J617,0)</f>
        <v>0</v>
      </c>
      <c r="BI617" s="135">
        <f>IF(N617="nulová",J617,0)</f>
        <v>0</v>
      </c>
      <c r="BJ617" s="18" t="s">
        <v>76</v>
      </c>
      <c r="BK617" s="135">
        <f>ROUND(I617*H617,2)</f>
        <v>0</v>
      </c>
      <c r="BL617" s="18" t="s">
        <v>259</v>
      </c>
      <c r="BM617" s="134" t="s">
        <v>1069</v>
      </c>
    </row>
    <row r="618" spans="2:65" s="1" customFormat="1">
      <c r="B618" s="33"/>
      <c r="D618" s="136" t="s">
        <v>145</v>
      </c>
      <c r="F618" s="137" t="s">
        <v>1070</v>
      </c>
      <c r="I618" s="138"/>
      <c r="L618" s="33"/>
      <c r="M618" s="139"/>
      <c r="T618" s="54"/>
      <c r="AT618" s="18" t="s">
        <v>145</v>
      </c>
      <c r="AU618" s="18" t="s">
        <v>78</v>
      </c>
    </row>
    <row r="619" spans="2:65" s="1" customFormat="1" ht="44.25" customHeight="1">
      <c r="B619" s="33"/>
      <c r="C619" s="123" t="s">
        <v>1071</v>
      </c>
      <c r="D619" s="123" t="s">
        <v>138</v>
      </c>
      <c r="E619" s="124" t="s">
        <v>1072</v>
      </c>
      <c r="F619" s="125" t="s">
        <v>1073</v>
      </c>
      <c r="G619" s="126" t="s">
        <v>201</v>
      </c>
      <c r="H619" s="127">
        <v>1</v>
      </c>
      <c r="I619" s="128"/>
      <c r="J619" s="129">
        <f>ROUND(I619*H619,2)</f>
        <v>0</v>
      </c>
      <c r="K619" s="125" t="s">
        <v>142</v>
      </c>
      <c r="L619" s="33"/>
      <c r="M619" s="130" t="s">
        <v>19</v>
      </c>
      <c r="N619" s="131" t="s">
        <v>42</v>
      </c>
      <c r="P619" s="132">
        <f>O619*H619</f>
        <v>0</v>
      </c>
      <c r="Q619" s="132">
        <v>0</v>
      </c>
      <c r="R619" s="132">
        <f>Q619*H619</f>
        <v>0</v>
      </c>
      <c r="S619" s="132">
        <v>0</v>
      </c>
      <c r="T619" s="133">
        <f>S619*H619</f>
        <v>0</v>
      </c>
      <c r="AR619" s="134" t="s">
        <v>259</v>
      </c>
      <c r="AT619" s="134" t="s">
        <v>138</v>
      </c>
      <c r="AU619" s="134" t="s">
        <v>78</v>
      </c>
      <c r="AY619" s="18" t="s">
        <v>136</v>
      </c>
      <c r="BE619" s="135">
        <f>IF(N619="základní",J619,0)</f>
        <v>0</v>
      </c>
      <c r="BF619" s="135">
        <f>IF(N619="snížená",J619,0)</f>
        <v>0</v>
      </c>
      <c r="BG619" s="135">
        <f>IF(N619="zákl. přenesená",J619,0)</f>
        <v>0</v>
      </c>
      <c r="BH619" s="135">
        <f>IF(N619="sníž. přenesená",J619,0)</f>
        <v>0</v>
      </c>
      <c r="BI619" s="135">
        <f>IF(N619="nulová",J619,0)</f>
        <v>0</v>
      </c>
      <c r="BJ619" s="18" t="s">
        <v>76</v>
      </c>
      <c r="BK619" s="135">
        <f>ROUND(I619*H619,2)</f>
        <v>0</v>
      </c>
      <c r="BL619" s="18" t="s">
        <v>259</v>
      </c>
      <c r="BM619" s="134" t="s">
        <v>1074</v>
      </c>
    </row>
    <row r="620" spans="2:65" s="1" customFormat="1">
      <c r="B620" s="33"/>
      <c r="D620" s="136" t="s">
        <v>145</v>
      </c>
      <c r="F620" s="137" t="s">
        <v>1075</v>
      </c>
      <c r="I620" s="138"/>
      <c r="L620" s="33"/>
      <c r="M620" s="139"/>
      <c r="T620" s="54"/>
      <c r="AT620" s="18" t="s">
        <v>145</v>
      </c>
      <c r="AU620" s="18" t="s">
        <v>78</v>
      </c>
    </row>
    <row r="621" spans="2:65" s="1" customFormat="1" ht="24.15" customHeight="1">
      <c r="B621" s="33"/>
      <c r="C621" s="161" t="s">
        <v>1076</v>
      </c>
      <c r="D621" s="161" t="s">
        <v>309</v>
      </c>
      <c r="E621" s="162" t="s">
        <v>1077</v>
      </c>
      <c r="F621" s="163" t="s">
        <v>1078</v>
      </c>
      <c r="G621" s="164" t="s">
        <v>201</v>
      </c>
      <c r="H621" s="165">
        <v>24</v>
      </c>
      <c r="I621" s="166"/>
      <c r="J621" s="167">
        <f>ROUND(I621*H621,2)</f>
        <v>0</v>
      </c>
      <c r="K621" s="163" t="s">
        <v>142</v>
      </c>
      <c r="L621" s="168"/>
      <c r="M621" s="169" t="s">
        <v>19</v>
      </c>
      <c r="N621" s="170" t="s">
        <v>42</v>
      </c>
      <c r="P621" s="132">
        <f>O621*H621</f>
        <v>0</v>
      </c>
      <c r="Q621" s="132">
        <v>3.6999999999999999E-4</v>
      </c>
      <c r="R621" s="132">
        <f>Q621*H621</f>
        <v>8.879999999999999E-3</v>
      </c>
      <c r="S621" s="132">
        <v>0</v>
      </c>
      <c r="T621" s="133">
        <f>S621*H621</f>
        <v>0</v>
      </c>
      <c r="AR621" s="134" t="s">
        <v>370</v>
      </c>
      <c r="AT621" s="134" t="s">
        <v>309</v>
      </c>
      <c r="AU621" s="134" t="s">
        <v>78</v>
      </c>
      <c r="AY621" s="18" t="s">
        <v>136</v>
      </c>
      <c r="BE621" s="135">
        <f>IF(N621="základní",J621,0)</f>
        <v>0</v>
      </c>
      <c r="BF621" s="135">
        <f>IF(N621="snížená",J621,0)</f>
        <v>0</v>
      </c>
      <c r="BG621" s="135">
        <f>IF(N621="zákl. přenesená",J621,0)</f>
        <v>0</v>
      </c>
      <c r="BH621" s="135">
        <f>IF(N621="sníž. přenesená",J621,0)</f>
        <v>0</v>
      </c>
      <c r="BI621" s="135">
        <f>IF(N621="nulová",J621,0)</f>
        <v>0</v>
      </c>
      <c r="BJ621" s="18" t="s">
        <v>76</v>
      </c>
      <c r="BK621" s="135">
        <f>ROUND(I621*H621,2)</f>
        <v>0</v>
      </c>
      <c r="BL621" s="18" t="s">
        <v>259</v>
      </c>
      <c r="BM621" s="134" t="s">
        <v>1079</v>
      </c>
    </row>
    <row r="622" spans="2:65" s="1" customFormat="1" ht="62.7" customHeight="1">
      <c r="B622" s="33"/>
      <c r="C622" s="123" t="s">
        <v>1080</v>
      </c>
      <c r="D622" s="123" t="s">
        <v>138</v>
      </c>
      <c r="E622" s="124" t="s">
        <v>1081</v>
      </c>
      <c r="F622" s="125" t="s">
        <v>1082</v>
      </c>
      <c r="G622" s="126" t="s">
        <v>294</v>
      </c>
      <c r="H622" s="127">
        <v>45</v>
      </c>
      <c r="I622" s="128"/>
      <c r="J622" s="129">
        <f>ROUND(I622*H622,2)</f>
        <v>0</v>
      </c>
      <c r="K622" s="125" t="s">
        <v>142</v>
      </c>
      <c r="L622" s="33"/>
      <c r="M622" s="130" t="s">
        <v>19</v>
      </c>
      <c r="N622" s="131" t="s">
        <v>42</v>
      </c>
      <c r="P622" s="132">
        <f>O622*H622</f>
        <v>0</v>
      </c>
      <c r="Q622" s="132">
        <v>0</v>
      </c>
      <c r="R622" s="132">
        <f>Q622*H622</f>
        <v>0</v>
      </c>
      <c r="S622" s="132">
        <v>0</v>
      </c>
      <c r="T622" s="133">
        <f>S622*H622</f>
        <v>0</v>
      </c>
      <c r="AR622" s="134" t="s">
        <v>259</v>
      </c>
      <c r="AT622" s="134" t="s">
        <v>138</v>
      </c>
      <c r="AU622" s="134" t="s">
        <v>78</v>
      </c>
      <c r="AY622" s="18" t="s">
        <v>136</v>
      </c>
      <c r="BE622" s="135">
        <f>IF(N622="základní",J622,0)</f>
        <v>0</v>
      </c>
      <c r="BF622" s="135">
        <f>IF(N622="snížená",J622,0)</f>
        <v>0</v>
      </c>
      <c r="BG622" s="135">
        <f>IF(N622="zákl. přenesená",J622,0)</f>
        <v>0</v>
      </c>
      <c r="BH622" s="135">
        <f>IF(N622="sníž. přenesená",J622,0)</f>
        <v>0</v>
      </c>
      <c r="BI622" s="135">
        <f>IF(N622="nulová",J622,0)</f>
        <v>0</v>
      </c>
      <c r="BJ622" s="18" t="s">
        <v>76</v>
      </c>
      <c r="BK622" s="135">
        <f>ROUND(I622*H622,2)</f>
        <v>0</v>
      </c>
      <c r="BL622" s="18" t="s">
        <v>259</v>
      </c>
      <c r="BM622" s="134" t="s">
        <v>1083</v>
      </c>
    </row>
    <row r="623" spans="2:65" s="1" customFormat="1">
      <c r="B623" s="33"/>
      <c r="D623" s="136" t="s">
        <v>145</v>
      </c>
      <c r="F623" s="137" t="s">
        <v>1084</v>
      </c>
      <c r="I623" s="138"/>
      <c r="L623" s="33"/>
      <c r="M623" s="139"/>
      <c r="T623" s="54"/>
      <c r="AT623" s="18" t="s">
        <v>145</v>
      </c>
      <c r="AU623" s="18" t="s">
        <v>78</v>
      </c>
    </row>
    <row r="624" spans="2:65" s="12" customFormat="1">
      <c r="B624" s="140"/>
      <c r="D624" s="141" t="s">
        <v>147</v>
      </c>
      <c r="E624" s="142" t="s">
        <v>19</v>
      </c>
      <c r="F624" s="143" t="s">
        <v>1085</v>
      </c>
      <c r="H624" s="142" t="s">
        <v>19</v>
      </c>
      <c r="I624" s="144"/>
      <c r="L624" s="140"/>
      <c r="M624" s="145"/>
      <c r="T624" s="146"/>
      <c r="AT624" s="142" t="s">
        <v>147</v>
      </c>
      <c r="AU624" s="142" t="s">
        <v>78</v>
      </c>
      <c r="AV624" s="12" t="s">
        <v>76</v>
      </c>
      <c r="AW624" s="12" t="s">
        <v>32</v>
      </c>
      <c r="AX624" s="12" t="s">
        <v>71</v>
      </c>
      <c r="AY624" s="142" t="s">
        <v>136</v>
      </c>
    </row>
    <row r="625" spans="2:65" s="13" customFormat="1">
      <c r="B625" s="147"/>
      <c r="D625" s="141" t="s">
        <v>147</v>
      </c>
      <c r="E625" s="148" t="s">
        <v>19</v>
      </c>
      <c r="F625" s="149" t="s">
        <v>448</v>
      </c>
      <c r="H625" s="150">
        <v>45</v>
      </c>
      <c r="I625" s="151"/>
      <c r="L625" s="147"/>
      <c r="M625" s="152"/>
      <c r="T625" s="153"/>
      <c r="AT625" s="148" t="s">
        <v>147</v>
      </c>
      <c r="AU625" s="148" t="s">
        <v>78</v>
      </c>
      <c r="AV625" s="13" t="s">
        <v>78</v>
      </c>
      <c r="AW625" s="13" t="s">
        <v>32</v>
      </c>
      <c r="AX625" s="13" t="s">
        <v>76</v>
      </c>
      <c r="AY625" s="148" t="s">
        <v>136</v>
      </c>
    </row>
    <row r="626" spans="2:65" s="1" customFormat="1" ht="24.15" customHeight="1">
      <c r="B626" s="33"/>
      <c r="C626" s="161" t="s">
        <v>1086</v>
      </c>
      <c r="D626" s="161" t="s">
        <v>309</v>
      </c>
      <c r="E626" s="162" t="s">
        <v>1087</v>
      </c>
      <c r="F626" s="163" t="s">
        <v>1088</v>
      </c>
      <c r="G626" s="164" t="s">
        <v>294</v>
      </c>
      <c r="H626" s="165">
        <v>45</v>
      </c>
      <c r="I626" s="166"/>
      <c r="J626" s="167">
        <f>ROUND(I626*H626,2)</f>
        <v>0</v>
      </c>
      <c r="K626" s="163" t="s">
        <v>142</v>
      </c>
      <c r="L626" s="168"/>
      <c r="M626" s="169" t="s">
        <v>19</v>
      </c>
      <c r="N626" s="170" t="s">
        <v>42</v>
      </c>
      <c r="P626" s="132">
        <f>O626*H626</f>
        <v>0</v>
      </c>
      <c r="Q626" s="132">
        <v>2.63E-3</v>
      </c>
      <c r="R626" s="132">
        <f>Q626*H626</f>
        <v>0.11835</v>
      </c>
      <c r="S626" s="132">
        <v>0</v>
      </c>
      <c r="T626" s="133">
        <f>S626*H626</f>
        <v>0</v>
      </c>
      <c r="AR626" s="134" t="s">
        <v>370</v>
      </c>
      <c r="AT626" s="134" t="s">
        <v>309</v>
      </c>
      <c r="AU626" s="134" t="s">
        <v>78</v>
      </c>
      <c r="AY626" s="18" t="s">
        <v>136</v>
      </c>
      <c r="BE626" s="135">
        <f>IF(N626="základní",J626,0)</f>
        <v>0</v>
      </c>
      <c r="BF626" s="135">
        <f>IF(N626="snížená",J626,0)</f>
        <v>0</v>
      </c>
      <c r="BG626" s="135">
        <f>IF(N626="zákl. přenesená",J626,0)</f>
        <v>0</v>
      </c>
      <c r="BH626" s="135">
        <f>IF(N626="sníž. přenesená",J626,0)</f>
        <v>0</v>
      </c>
      <c r="BI626" s="135">
        <f>IF(N626="nulová",J626,0)</f>
        <v>0</v>
      </c>
      <c r="BJ626" s="18" t="s">
        <v>76</v>
      </c>
      <c r="BK626" s="135">
        <f>ROUND(I626*H626,2)</f>
        <v>0</v>
      </c>
      <c r="BL626" s="18" t="s">
        <v>259</v>
      </c>
      <c r="BM626" s="134" t="s">
        <v>1089</v>
      </c>
    </row>
    <row r="627" spans="2:65" s="1" customFormat="1" ht="24.15" customHeight="1">
      <c r="B627" s="33"/>
      <c r="C627" s="161" t="s">
        <v>1090</v>
      </c>
      <c r="D627" s="161" t="s">
        <v>309</v>
      </c>
      <c r="E627" s="162" t="s">
        <v>1091</v>
      </c>
      <c r="F627" s="163" t="s">
        <v>1092</v>
      </c>
      <c r="G627" s="164" t="s">
        <v>201</v>
      </c>
      <c r="H627" s="165">
        <v>30</v>
      </c>
      <c r="I627" s="166"/>
      <c r="J627" s="167">
        <f>ROUND(I627*H627,2)</f>
        <v>0</v>
      </c>
      <c r="K627" s="163" t="s">
        <v>142</v>
      </c>
      <c r="L627" s="168"/>
      <c r="M627" s="169" t="s">
        <v>19</v>
      </c>
      <c r="N627" s="170" t="s">
        <v>42</v>
      </c>
      <c r="P627" s="132">
        <f>O627*H627</f>
        <v>0</v>
      </c>
      <c r="Q627" s="132">
        <v>5.5999999999999995E-4</v>
      </c>
      <c r="R627" s="132">
        <f>Q627*H627</f>
        <v>1.6799999999999999E-2</v>
      </c>
      <c r="S627" s="132">
        <v>0</v>
      </c>
      <c r="T627" s="133">
        <f>S627*H627</f>
        <v>0</v>
      </c>
      <c r="AR627" s="134" t="s">
        <v>370</v>
      </c>
      <c r="AT627" s="134" t="s">
        <v>309</v>
      </c>
      <c r="AU627" s="134" t="s">
        <v>78</v>
      </c>
      <c r="AY627" s="18" t="s">
        <v>136</v>
      </c>
      <c r="BE627" s="135">
        <f>IF(N627="základní",J627,0)</f>
        <v>0</v>
      </c>
      <c r="BF627" s="135">
        <f>IF(N627="snížená",J627,0)</f>
        <v>0</v>
      </c>
      <c r="BG627" s="135">
        <f>IF(N627="zákl. přenesená",J627,0)</f>
        <v>0</v>
      </c>
      <c r="BH627" s="135">
        <f>IF(N627="sníž. přenesená",J627,0)</f>
        <v>0</v>
      </c>
      <c r="BI627" s="135">
        <f>IF(N627="nulová",J627,0)</f>
        <v>0</v>
      </c>
      <c r="BJ627" s="18" t="s">
        <v>76</v>
      </c>
      <c r="BK627" s="135">
        <f>ROUND(I627*H627,2)</f>
        <v>0</v>
      </c>
      <c r="BL627" s="18" t="s">
        <v>259</v>
      </c>
      <c r="BM627" s="134" t="s">
        <v>1093</v>
      </c>
    </row>
    <row r="628" spans="2:65" s="12" customFormat="1">
      <c r="B628" s="140"/>
      <c r="D628" s="141" t="s">
        <v>147</v>
      </c>
      <c r="E628" s="142" t="s">
        <v>19</v>
      </c>
      <c r="F628" s="143" t="s">
        <v>1094</v>
      </c>
      <c r="H628" s="142" t="s">
        <v>19</v>
      </c>
      <c r="I628" s="144"/>
      <c r="L628" s="140"/>
      <c r="M628" s="145"/>
      <c r="T628" s="146"/>
      <c r="AT628" s="142" t="s">
        <v>147</v>
      </c>
      <c r="AU628" s="142" t="s">
        <v>78</v>
      </c>
      <c r="AV628" s="12" t="s">
        <v>76</v>
      </c>
      <c r="AW628" s="12" t="s">
        <v>32</v>
      </c>
      <c r="AX628" s="12" t="s">
        <v>71</v>
      </c>
      <c r="AY628" s="142" t="s">
        <v>136</v>
      </c>
    </row>
    <row r="629" spans="2:65" s="13" customFormat="1">
      <c r="B629" s="147"/>
      <c r="D629" s="141" t="s">
        <v>147</v>
      </c>
      <c r="E629" s="148" t="s">
        <v>19</v>
      </c>
      <c r="F629" s="149" t="s">
        <v>1095</v>
      </c>
      <c r="H629" s="150">
        <v>30</v>
      </c>
      <c r="I629" s="151"/>
      <c r="L629" s="147"/>
      <c r="M629" s="152"/>
      <c r="T629" s="153"/>
      <c r="AT629" s="148" t="s">
        <v>147</v>
      </c>
      <c r="AU629" s="148" t="s">
        <v>78</v>
      </c>
      <c r="AV629" s="13" t="s">
        <v>78</v>
      </c>
      <c r="AW629" s="13" t="s">
        <v>32</v>
      </c>
      <c r="AX629" s="13" t="s">
        <v>76</v>
      </c>
      <c r="AY629" s="148" t="s">
        <v>136</v>
      </c>
    </row>
    <row r="630" spans="2:65" s="1" customFormat="1" ht="24.15" customHeight="1">
      <c r="B630" s="33"/>
      <c r="C630" s="123" t="s">
        <v>1096</v>
      </c>
      <c r="D630" s="123" t="s">
        <v>138</v>
      </c>
      <c r="E630" s="124" t="s">
        <v>1097</v>
      </c>
      <c r="F630" s="125" t="s">
        <v>1098</v>
      </c>
      <c r="G630" s="126" t="s">
        <v>649</v>
      </c>
      <c r="H630" s="127">
        <v>1</v>
      </c>
      <c r="I630" s="128"/>
      <c r="J630" s="129">
        <f>ROUND(I630*H630,2)</f>
        <v>0</v>
      </c>
      <c r="K630" s="125" t="s">
        <v>19</v>
      </c>
      <c r="L630" s="33"/>
      <c r="M630" s="130" t="s">
        <v>19</v>
      </c>
      <c r="N630" s="131" t="s">
        <v>42</v>
      </c>
      <c r="P630" s="132">
        <f>O630*H630</f>
        <v>0</v>
      </c>
      <c r="Q630" s="132">
        <v>0</v>
      </c>
      <c r="R630" s="132">
        <f>Q630*H630</f>
        <v>0</v>
      </c>
      <c r="S630" s="132">
        <v>0</v>
      </c>
      <c r="T630" s="133">
        <f>S630*H630</f>
        <v>0</v>
      </c>
      <c r="AR630" s="134" t="s">
        <v>259</v>
      </c>
      <c r="AT630" s="134" t="s">
        <v>138</v>
      </c>
      <c r="AU630" s="134" t="s">
        <v>78</v>
      </c>
      <c r="AY630" s="18" t="s">
        <v>136</v>
      </c>
      <c r="BE630" s="135">
        <f>IF(N630="základní",J630,0)</f>
        <v>0</v>
      </c>
      <c r="BF630" s="135">
        <f>IF(N630="snížená",J630,0)</f>
        <v>0</v>
      </c>
      <c r="BG630" s="135">
        <f>IF(N630="zákl. přenesená",J630,0)</f>
        <v>0</v>
      </c>
      <c r="BH630" s="135">
        <f>IF(N630="sníž. přenesená",J630,0)</f>
        <v>0</v>
      </c>
      <c r="BI630" s="135">
        <f>IF(N630="nulová",J630,0)</f>
        <v>0</v>
      </c>
      <c r="BJ630" s="18" t="s">
        <v>76</v>
      </c>
      <c r="BK630" s="135">
        <f>ROUND(I630*H630,2)</f>
        <v>0</v>
      </c>
      <c r="BL630" s="18" t="s">
        <v>259</v>
      </c>
      <c r="BM630" s="134" t="s">
        <v>1099</v>
      </c>
    </row>
    <row r="631" spans="2:65" s="13" customFormat="1">
      <c r="B631" s="147"/>
      <c r="D631" s="141" t="s">
        <v>147</v>
      </c>
      <c r="E631" s="148" t="s">
        <v>19</v>
      </c>
      <c r="F631" s="149" t="s">
        <v>76</v>
      </c>
      <c r="H631" s="150">
        <v>1</v>
      </c>
      <c r="I631" s="151"/>
      <c r="L631" s="147"/>
      <c r="M631" s="152"/>
      <c r="T631" s="153"/>
      <c r="AT631" s="148" t="s">
        <v>147</v>
      </c>
      <c r="AU631" s="148" t="s">
        <v>78</v>
      </c>
      <c r="AV631" s="13" t="s">
        <v>78</v>
      </c>
      <c r="AW631" s="13" t="s">
        <v>32</v>
      </c>
      <c r="AX631" s="13" t="s">
        <v>76</v>
      </c>
      <c r="AY631" s="148" t="s">
        <v>136</v>
      </c>
    </row>
    <row r="632" spans="2:65" s="1" customFormat="1" ht="24.15" customHeight="1">
      <c r="B632" s="33"/>
      <c r="C632" s="123" t="s">
        <v>1100</v>
      </c>
      <c r="D632" s="123" t="s">
        <v>138</v>
      </c>
      <c r="E632" s="124" t="s">
        <v>1101</v>
      </c>
      <c r="F632" s="125" t="s">
        <v>1102</v>
      </c>
      <c r="G632" s="126" t="s">
        <v>649</v>
      </c>
      <c r="H632" s="127">
        <v>1</v>
      </c>
      <c r="I632" s="128"/>
      <c r="J632" s="129">
        <f>ROUND(I632*H632,2)</f>
        <v>0</v>
      </c>
      <c r="K632" s="125" t="s">
        <v>19</v>
      </c>
      <c r="L632" s="33"/>
      <c r="M632" s="130" t="s">
        <v>19</v>
      </c>
      <c r="N632" s="131" t="s">
        <v>42</v>
      </c>
      <c r="P632" s="132">
        <f>O632*H632</f>
        <v>0</v>
      </c>
      <c r="Q632" s="132">
        <v>0</v>
      </c>
      <c r="R632" s="132">
        <f>Q632*H632</f>
        <v>0</v>
      </c>
      <c r="S632" s="132">
        <v>0</v>
      </c>
      <c r="T632" s="133">
        <f>S632*H632</f>
        <v>0</v>
      </c>
      <c r="AR632" s="134" t="s">
        <v>259</v>
      </c>
      <c r="AT632" s="134" t="s">
        <v>138</v>
      </c>
      <c r="AU632" s="134" t="s">
        <v>78</v>
      </c>
      <c r="AY632" s="18" t="s">
        <v>136</v>
      </c>
      <c r="BE632" s="135">
        <f>IF(N632="základní",J632,0)</f>
        <v>0</v>
      </c>
      <c r="BF632" s="135">
        <f>IF(N632="snížená",J632,0)</f>
        <v>0</v>
      </c>
      <c r="BG632" s="135">
        <f>IF(N632="zákl. přenesená",J632,0)</f>
        <v>0</v>
      </c>
      <c r="BH632" s="135">
        <f>IF(N632="sníž. přenesená",J632,0)</f>
        <v>0</v>
      </c>
      <c r="BI632" s="135">
        <f>IF(N632="nulová",J632,0)</f>
        <v>0</v>
      </c>
      <c r="BJ632" s="18" t="s">
        <v>76</v>
      </c>
      <c r="BK632" s="135">
        <f>ROUND(I632*H632,2)</f>
        <v>0</v>
      </c>
      <c r="BL632" s="18" t="s">
        <v>259</v>
      </c>
      <c r="BM632" s="134" t="s">
        <v>1103</v>
      </c>
    </row>
    <row r="633" spans="2:65" s="13" customFormat="1">
      <c r="B633" s="147"/>
      <c r="D633" s="141" t="s">
        <v>147</v>
      </c>
      <c r="E633" s="148" t="s">
        <v>19</v>
      </c>
      <c r="F633" s="149" t="s">
        <v>76</v>
      </c>
      <c r="H633" s="150">
        <v>1</v>
      </c>
      <c r="I633" s="151"/>
      <c r="L633" s="147"/>
      <c r="M633" s="152"/>
      <c r="T633" s="153"/>
      <c r="AT633" s="148" t="s">
        <v>147</v>
      </c>
      <c r="AU633" s="148" t="s">
        <v>78</v>
      </c>
      <c r="AV633" s="13" t="s">
        <v>78</v>
      </c>
      <c r="AW633" s="13" t="s">
        <v>32</v>
      </c>
      <c r="AX633" s="13" t="s">
        <v>76</v>
      </c>
      <c r="AY633" s="148" t="s">
        <v>136</v>
      </c>
    </row>
    <row r="634" spans="2:65" s="1" customFormat="1" ht="49.05" customHeight="1">
      <c r="B634" s="33"/>
      <c r="C634" s="123" t="s">
        <v>1104</v>
      </c>
      <c r="D634" s="123" t="s">
        <v>138</v>
      </c>
      <c r="E634" s="124" t="s">
        <v>1105</v>
      </c>
      <c r="F634" s="125" t="s">
        <v>1106</v>
      </c>
      <c r="G634" s="126" t="s">
        <v>829</v>
      </c>
      <c r="H634" s="171"/>
      <c r="I634" s="128"/>
      <c r="J634" s="129">
        <f>ROUND(I634*H634,2)</f>
        <v>0</v>
      </c>
      <c r="K634" s="125" t="s">
        <v>142</v>
      </c>
      <c r="L634" s="33"/>
      <c r="M634" s="130" t="s">
        <v>19</v>
      </c>
      <c r="N634" s="131" t="s">
        <v>42</v>
      </c>
      <c r="P634" s="132">
        <f>O634*H634</f>
        <v>0</v>
      </c>
      <c r="Q634" s="132">
        <v>0</v>
      </c>
      <c r="R634" s="132">
        <f>Q634*H634</f>
        <v>0</v>
      </c>
      <c r="S634" s="132">
        <v>0</v>
      </c>
      <c r="T634" s="133">
        <f>S634*H634</f>
        <v>0</v>
      </c>
      <c r="AR634" s="134" t="s">
        <v>259</v>
      </c>
      <c r="AT634" s="134" t="s">
        <v>138</v>
      </c>
      <c r="AU634" s="134" t="s">
        <v>78</v>
      </c>
      <c r="AY634" s="18" t="s">
        <v>136</v>
      </c>
      <c r="BE634" s="135">
        <f>IF(N634="základní",J634,0)</f>
        <v>0</v>
      </c>
      <c r="BF634" s="135">
        <f>IF(N634="snížená",J634,0)</f>
        <v>0</v>
      </c>
      <c r="BG634" s="135">
        <f>IF(N634="zákl. přenesená",J634,0)</f>
        <v>0</v>
      </c>
      <c r="BH634" s="135">
        <f>IF(N634="sníž. přenesená",J634,0)</f>
        <v>0</v>
      </c>
      <c r="BI634" s="135">
        <f>IF(N634="nulová",J634,0)</f>
        <v>0</v>
      </c>
      <c r="BJ634" s="18" t="s">
        <v>76</v>
      </c>
      <c r="BK634" s="135">
        <f>ROUND(I634*H634,2)</f>
        <v>0</v>
      </c>
      <c r="BL634" s="18" t="s">
        <v>259</v>
      </c>
      <c r="BM634" s="134" t="s">
        <v>1107</v>
      </c>
    </row>
    <row r="635" spans="2:65" s="1" customFormat="1">
      <c r="B635" s="33"/>
      <c r="D635" s="136" t="s">
        <v>145</v>
      </c>
      <c r="F635" s="137" t="s">
        <v>1108</v>
      </c>
      <c r="I635" s="138"/>
      <c r="L635" s="33"/>
      <c r="M635" s="139"/>
      <c r="T635" s="54"/>
      <c r="AT635" s="18" t="s">
        <v>145</v>
      </c>
      <c r="AU635" s="18" t="s">
        <v>78</v>
      </c>
    </row>
    <row r="636" spans="2:65" s="11" customFormat="1" ht="22.8" customHeight="1">
      <c r="B636" s="111"/>
      <c r="D636" s="112" t="s">
        <v>70</v>
      </c>
      <c r="E636" s="121" t="s">
        <v>1109</v>
      </c>
      <c r="F636" s="121" t="s">
        <v>1110</v>
      </c>
      <c r="I636" s="114"/>
      <c r="J636" s="122">
        <f>BK636</f>
        <v>0</v>
      </c>
      <c r="L636" s="111"/>
      <c r="M636" s="116"/>
      <c r="P636" s="117">
        <f>SUM(P637:P700)</f>
        <v>0</v>
      </c>
      <c r="R636" s="117">
        <f>SUM(R637:R700)</f>
        <v>1.02132</v>
      </c>
      <c r="T636" s="118">
        <f>SUM(T637:T700)</f>
        <v>1.9099999999999999E-2</v>
      </c>
      <c r="AR636" s="112" t="s">
        <v>78</v>
      </c>
      <c r="AT636" s="119" t="s">
        <v>70</v>
      </c>
      <c r="AU636" s="119" t="s">
        <v>76</v>
      </c>
      <c r="AY636" s="112" t="s">
        <v>136</v>
      </c>
      <c r="BK636" s="120">
        <f>SUM(BK637:BK700)</f>
        <v>0</v>
      </c>
    </row>
    <row r="637" spans="2:65" s="1" customFormat="1" ht="37.799999999999997" customHeight="1">
      <c r="B637" s="33"/>
      <c r="C637" s="123" t="s">
        <v>1111</v>
      </c>
      <c r="D637" s="123" t="s">
        <v>138</v>
      </c>
      <c r="E637" s="124" t="s">
        <v>1112</v>
      </c>
      <c r="F637" s="125" t="s">
        <v>1113</v>
      </c>
      <c r="G637" s="126" t="s">
        <v>201</v>
      </c>
      <c r="H637" s="127">
        <v>1</v>
      </c>
      <c r="I637" s="128"/>
      <c r="J637" s="129">
        <f>ROUND(I637*H637,2)</f>
        <v>0</v>
      </c>
      <c r="K637" s="125" t="s">
        <v>19</v>
      </c>
      <c r="L637" s="33"/>
      <c r="M637" s="130" t="s">
        <v>19</v>
      </c>
      <c r="N637" s="131" t="s">
        <v>42</v>
      </c>
      <c r="P637" s="132">
        <f>O637*H637</f>
        <v>0</v>
      </c>
      <c r="Q637" s="132">
        <v>0</v>
      </c>
      <c r="R637" s="132">
        <f>Q637*H637</f>
        <v>0</v>
      </c>
      <c r="S637" s="132">
        <v>0</v>
      </c>
      <c r="T637" s="133">
        <f>S637*H637</f>
        <v>0</v>
      </c>
      <c r="AR637" s="134" t="s">
        <v>259</v>
      </c>
      <c r="AT637" s="134" t="s">
        <v>138</v>
      </c>
      <c r="AU637" s="134" t="s">
        <v>78</v>
      </c>
      <c r="AY637" s="18" t="s">
        <v>136</v>
      </c>
      <c r="BE637" s="135">
        <f>IF(N637="základní",J637,0)</f>
        <v>0</v>
      </c>
      <c r="BF637" s="135">
        <f>IF(N637="snížená",J637,0)</f>
        <v>0</v>
      </c>
      <c r="BG637" s="135">
        <f>IF(N637="zákl. přenesená",J637,0)</f>
        <v>0</v>
      </c>
      <c r="BH637" s="135">
        <f>IF(N637="sníž. přenesená",J637,0)</f>
        <v>0</v>
      </c>
      <c r="BI637" s="135">
        <f>IF(N637="nulová",J637,0)</f>
        <v>0</v>
      </c>
      <c r="BJ637" s="18" t="s">
        <v>76</v>
      </c>
      <c r="BK637" s="135">
        <f>ROUND(I637*H637,2)</f>
        <v>0</v>
      </c>
      <c r="BL637" s="18" t="s">
        <v>259</v>
      </c>
      <c r="BM637" s="134" t="s">
        <v>1114</v>
      </c>
    </row>
    <row r="638" spans="2:65" s="12" customFormat="1">
      <c r="B638" s="140"/>
      <c r="D638" s="141" t="s">
        <v>147</v>
      </c>
      <c r="E638" s="142" t="s">
        <v>19</v>
      </c>
      <c r="F638" s="143" t="s">
        <v>1115</v>
      </c>
      <c r="H638" s="142" t="s">
        <v>19</v>
      </c>
      <c r="I638" s="144"/>
      <c r="L638" s="140"/>
      <c r="M638" s="145"/>
      <c r="T638" s="146"/>
      <c r="AT638" s="142" t="s">
        <v>147</v>
      </c>
      <c r="AU638" s="142" t="s">
        <v>78</v>
      </c>
      <c r="AV638" s="12" t="s">
        <v>76</v>
      </c>
      <c r="AW638" s="12" t="s">
        <v>32</v>
      </c>
      <c r="AX638" s="12" t="s">
        <v>71</v>
      </c>
      <c r="AY638" s="142" t="s">
        <v>136</v>
      </c>
    </row>
    <row r="639" spans="2:65" s="13" customFormat="1">
      <c r="B639" s="147"/>
      <c r="D639" s="141" t="s">
        <v>147</v>
      </c>
      <c r="E639" s="148" t="s">
        <v>19</v>
      </c>
      <c r="F639" s="149" t="s">
        <v>76</v>
      </c>
      <c r="H639" s="150">
        <v>1</v>
      </c>
      <c r="I639" s="151"/>
      <c r="L639" s="147"/>
      <c r="M639" s="152"/>
      <c r="T639" s="153"/>
      <c r="AT639" s="148" t="s">
        <v>147</v>
      </c>
      <c r="AU639" s="148" t="s">
        <v>78</v>
      </c>
      <c r="AV639" s="13" t="s">
        <v>78</v>
      </c>
      <c r="AW639" s="13" t="s">
        <v>32</v>
      </c>
      <c r="AX639" s="13" t="s">
        <v>76</v>
      </c>
      <c r="AY639" s="148" t="s">
        <v>136</v>
      </c>
    </row>
    <row r="640" spans="2:65" s="1" customFormat="1" ht="37.799999999999997" customHeight="1">
      <c r="B640" s="33"/>
      <c r="C640" s="161" t="s">
        <v>1116</v>
      </c>
      <c r="D640" s="161" t="s">
        <v>309</v>
      </c>
      <c r="E640" s="162" t="s">
        <v>1117</v>
      </c>
      <c r="F640" s="163" t="s">
        <v>1118</v>
      </c>
      <c r="G640" s="164" t="s">
        <v>201</v>
      </c>
      <c r="H640" s="165">
        <v>1</v>
      </c>
      <c r="I640" s="166"/>
      <c r="J640" s="167">
        <f>ROUND(I640*H640,2)</f>
        <v>0</v>
      </c>
      <c r="K640" s="163" t="s">
        <v>19</v>
      </c>
      <c r="L640" s="168"/>
      <c r="M640" s="169" t="s">
        <v>19</v>
      </c>
      <c r="N640" s="170" t="s">
        <v>42</v>
      </c>
      <c r="P640" s="132">
        <f>O640*H640</f>
        <v>0</v>
      </c>
      <c r="Q640" s="132">
        <v>5.3999999999999999E-2</v>
      </c>
      <c r="R640" s="132">
        <f>Q640*H640</f>
        <v>5.3999999999999999E-2</v>
      </c>
      <c r="S640" s="132">
        <v>0</v>
      </c>
      <c r="T640" s="133">
        <f>S640*H640</f>
        <v>0</v>
      </c>
      <c r="AR640" s="134" t="s">
        <v>370</v>
      </c>
      <c r="AT640" s="134" t="s">
        <v>309</v>
      </c>
      <c r="AU640" s="134" t="s">
        <v>78</v>
      </c>
      <c r="AY640" s="18" t="s">
        <v>136</v>
      </c>
      <c r="BE640" s="135">
        <f>IF(N640="základní",J640,0)</f>
        <v>0</v>
      </c>
      <c r="BF640" s="135">
        <f>IF(N640="snížená",J640,0)</f>
        <v>0</v>
      </c>
      <c r="BG640" s="135">
        <f>IF(N640="zákl. přenesená",J640,0)</f>
        <v>0</v>
      </c>
      <c r="BH640" s="135">
        <f>IF(N640="sníž. přenesená",J640,0)</f>
        <v>0</v>
      </c>
      <c r="BI640" s="135">
        <f>IF(N640="nulová",J640,0)</f>
        <v>0</v>
      </c>
      <c r="BJ640" s="18" t="s">
        <v>76</v>
      </c>
      <c r="BK640" s="135">
        <f>ROUND(I640*H640,2)</f>
        <v>0</v>
      </c>
      <c r="BL640" s="18" t="s">
        <v>259</v>
      </c>
      <c r="BM640" s="134" t="s">
        <v>1119</v>
      </c>
    </row>
    <row r="641" spans="2:65" s="1" customFormat="1" ht="24.15" customHeight="1">
      <c r="B641" s="33"/>
      <c r="C641" s="123" t="s">
        <v>1120</v>
      </c>
      <c r="D641" s="123" t="s">
        <v>138</v>
      </c>
      <c r="E641" s="124" t="s">
        <v>1121</v>
      </c>
      <c r="F641" s="125" t="s">
        <v>1122</v>
      </c>
      <c r="G641" s="126" t="s">
        <v>201</v>
      </c>
      <c r="H641" s="127">
        <v>4</v>
      </c>
      <c r="I641" s="128"/>
      <c r="J641" s="129">
        <f>ROUND(I641*H641,2)</f>
        <v>0</v>
      </c>
      <c r="K641" s="125" t="s">
        <v>142</v>
      </c>
      <c r="L641" s="33"/>
      <c r="M641" s="130" t="s">
        <v>19</v>
      </c>
      <c r="N641" s="131" t="s">
        <v>42</v>
      </c>
      <c r="P641" s="132">
        <f>O641*H641</f>
        <v>0</v>
      </c>
      <c r="Q641" s="132">
        <v>0</v>
      </c>
      <c r="R641" s="132">
        <f>Q641*H641</f>
        <v>0</v>
      </c>
      <c r="S641" s="132">
        <v>0</v>
      </c>
      <c r="T641" s="133">
        <f>S641*H641</f>
        <v>0</v>
      </c>
      <c r="AR641" s="134" t="s">
        <v>259</v>
      </c>
      <c r="AT641" s="134" t="s">
        <v>138</v>
      </c>
      <c r="AU641" s="134" t="s">
        <v>78</v>
      </c>
      <c r="AY641" s="18" t="s">
        <v>136</v>
      </c>
      <c r="BE641" s="135">
        <f>IF(N641="základní",J641,0)</f>
        <v>0</v>
      </c>
      <c r="BF641" s="135">
        <f>IF(N641="snížená",J641,0)</f>
        <v>0</v>
      </c>
      <c r="BG641" s="135">
        <f>IF(N641="zákl. přenesená",J641,0)</f>
        <v>0</v>
      </c>
      <c r="BH641" s="135">
        <f>IF(N641="sníž. přenesená",J641,0)</f>
        <v>0</v>
      </c>
      <c r="BI641" s="135">
        <f>IF(N641="nulová",J641,0)</f>
        <v>0</v>
      </c>
      <c r="BJ641" s="18" t="s">
        <v>76</v>
      </c>
      <c r="BK641" s="135">
        <f>ROUND(I641*H641,2)</f>
        <v>0</v>
      </c>
      <c r="BL641" s="18" t="s">
        <v>259</v>
      </c>
      <c r="BM641" s="134" t="s">
        <v>1123</v>
      </c>
    </row>
    <row r="642" spans="2:65" s="1" customFormat="1">
      <c r="B642" s="33"/>
      <c r="D642" s="136" t="s">
        <v>145</v>
      </c>
      <c r="F642" s="137" t="s">
        <v>1124</v>
      </c>
      <c r="I642" s="138"/>
      <c r="L642" s="33"/>
      <c r="M642" s="139"/>
      <c r="T642" s="54"/>
      <c r="AT642" s="18" t="s">
        <v>145</v>
      </c>
      <c r="AU642" s="18" t="s">
        <v>78</v>
      </c>
    </row>
    <row r="643" spans="2:65" s="12" customFormat="1">
      <c r="B643" s="140"/>
      <c r="D643" s="141" t="s">
        <v>147</v>
      </c>
      <c r="E643" s="142" t="s">
        <v>19</v>
      </c>
      <c r="F643" s="143" t="s">
        <v>1125</v>
      </c>
      <c r="H643" s="142" t="s">
        <v>19</v>
      </c>
      <c r="I643" s="144"/>
      <c r="L643" s="140"/>
      <c r="M643" s="145"/>
      <c r="T643" s="146"/>
      <c r="AT643" s="142" t="s">
        <v>147</v>
      </c>
      <c r="AU643" s="142" t="s">
        <v>78</v>
      </c>
      <c r="AV643" s="12" t="s">
        <v>76</v>
      </c>
      <c r="AW643" s="12" t="s">
        <v>32</v>
      </c>
      <c r="AX643" s="12" t="s">
        <v>71</v>
      </c>
      <c r="AY643" s="142" t="s">
        <v>136</v>
      </c>
    </row>
    <row r="644" spans="2:65" s="13" customFormat="1">
      <c r="B644" s="147"/>
      <c r="D644" s="141" t="s">
        <v>147</v>
      </c>
      <c r="E644" s="148" t="s">
        <v>19</v>
      </c>
      <c r="F644" s="149" t="s">
        <v>143</v>
      </c>
      <c r="H644" s="150">
        <v>4</v>
      </c>
      <c r="I644" s="151"/>
      <c r="L644" s="147"/>
      <c r="M644" s="152"/>
      <c r="T644" s="153"/>
      <c r="AT644" s="148" t="s">
        <v>147</v>
      </c>
      <c r="AU644" s="148" t="s">
        <v>78</v>
      </c>
      <c r="AV644" s="13" t="s">
        <v>78</v>
      </c>
      <c r="AW644" s="13" t="s">
        <v>32</v>
      </c>
      <c r="AX644" s="13" t="s">
        <v>76</v>
      </c>
      <c r="AY644" s="148" t="s">
        <v>136</v>
      </c>
    </row>
    <row r="645" spans="2:65" s="1" customFormat="1" ht="24.15" customHeight="1">
      <c r="B645" s="33"/>
      <c r="C645" s="161" t="s">
        <v>1126</v>
      </c>
      <c r="D645" s="161" t="s">
        <v>309</v>
      </c>
      <c r="E645" s="162" t="s">
        <v>1127</v>
      </c>
      <c r="F645" s="163" t="s">
        <v>1128</v>
      </c>
      <c r="G645" s="164" t="s">
        <v>201</v>
      </c>
      <c r="H645" s="165">
        <v>4</v>
      </c>
      <c r="I645" s="166"/>
      <c r="J645" s="167">
        <f>ROUND(I645*H645,2)</f>
        <v>0</v>
      </c>
      <c r="K645" s="163" t="s">
        <v>19</v>
      </c>
      <c r="L645" s="168"/>
      <c r="M645" s="169" t="s">
        <v>19</v>
      </c>
      <c r="N645" s="170" t="s">
        <v>42</v>
      </c>
      <c r="P645" s="132">
        <f>O645*H645</f>
        <v>0</v>
      </c>
      <c r="Q645" s="132">
        <v>6.9999999999999999E-4</v>
      </c>
      <c r="R645" s="132">
        <f>Q645*H645</f>
        <v>2.8E-3</v>
      </c>
      <c r="S645" s="132">
        <v>0</v>
      </c>
      <c r="T645" s="133">
        <f>S645*H645</f>
        <v>0</v>
      </c>
      <c r="AR645" s="134" t="s">
        <v>370</v>
      </c>
      <c r="AT645" s="134" t="s">
        <v>309</v>
      </c>
      <c r="AU645" s="134" t="s">
        <v>78</v>
      </c>
      <c r="AY645" s="18" t="s">
        <v>136</v>
      </c>
      <c r="BE645" s="135">
        <f>IF(N645="základní",J645,0)</f>
        <v>0</v>
      </c>
      <c r="BF645" s="135">
        <f>IF(N645="snížená",J645,0)</f>
        <v>0</v>
      </c>
      <c r="BG645" s="135">
        <f>IF(N645="zákl. přenesená",J645,0)</f>
        <v>0</v>
      </c>
      <c r="BH645" s="135">
        <f>IF(N645="sníž. přenesená",J645,0)</f>
        <v>0</v>
      </c>
      <c r="BI645" s="135">
        <f>IF(N645="nulová",J645,0)</f>
        <v>0</v>
      </c>
      <c r="BJ645" s="18" t="s">
        <v>76</v>
      </c>
      <c r="BK645" s="135">
        <f>ROUND(I645*H645,2)</f>
        <v>0</v>
      </c>
      <c r="BL645" s="18" t="s">
        <v>259</v>
      </c>
      <c r="BM645" s="134" t="s">
        <v>1129</v>
      </c>
    </row>
    <row r="646" spans="2:65" s="12" customFormat="1">
      <c r="B646" s="140"/>
      <c r="D646" s="141" t="s">
        <v>147</v>
      </c>
      <c r="E646" s="142" t="s">
        <v>19</v>
      </c>
      <c r="F646" s="143" t="s">
        <v>1125</v>
      </c>
      <c r="H646" s="142" t="s">
        <v>19</v>
      </c>
      <c r="I646" s="144"/>
      <c r="L646" s="140"/>
      <c r="M646" s="145"/>
      <c r="T646" s="146"/>
      <c r="AT646" s="142" t="s">
        <v>147</v>
      </c>
      <c r="AU646" s="142" t="s">
        <v>78</v>
      </c>
      <c r="AV646" s="12" t="s">
        <v>76</v>
      </c>
      <c r="AW646" s="12" t="s">
        <v>32</v>
      </c>
      <c r="AX646" s="12" t="s">
        <v>71</v>
      </c>
      <c r="AY646" s="142" t="s">
        <v>136</v>
      </c>
    </row>
    <row r="647" spans="2:65" s="13" customFormat="1">
      <c r="B647" s="147"/>
      <c r="D647" s="141" t="s">
        <v>147</v>
      </c>
      <c r="E647" s="148" t="s">
        <v>19</v>
      </c>
      <c r="F647" s="149" t="s">
        <v>143</v>
      </c>
      <c r="H647" s="150">
        <v>4</v>
      </c>
      <c r="I647" s="151"/>
      <c r="L647" s="147"/>
      <c r="M647" s="152"/>
      <c r="T647" s="153"/>
      <c r="AT647" s="148" t="s">
        <v>147</v>
      </c>
      <c r="AU647" s="148" t="s">
        <v>78</v>
      </c>
      <c r="AV647" s="13" t="s">
        <v>78</v>
      </c>
      <c r="AW647" s="13" t="s">
        <v>32</v>
      </c>
      <c r="AX647" s="13" t="s">
        <v>76</v>
      </c>
      <c r="AY647" s="148" t="s">
        <v>136</v>
      </c>
    </row>
    <row r="648" spans="2:65" s="1" customFormat="1" ht="24.15" customHeight="1">
      <c r="B648" s="33"/>
      <c r="C648" s="123" t="s">
        <v>1130</v>
      </c>
      <c r="D648" s="123" t="s">
        <v>138</v>
      </c>
      <c r="E648" s="124" t="s">
        <v>1131</v>
      </c>
      <c r="F648" s="125" t="s">
        <v>1132</v>
      </c>
      <c r="G648" s="126" t="s">
        <v>201</v>
      </c>
      <c r="H648" s="127">
        <v>1</v>
      </c>
      <c r="I648" s="128"/>
      <c r="J648" s="129">
        <f>ROUND(I648*H648,2)</f>
        <v>0</v>
      </c>
      <c r="K648" s="125" t="s">
        <v>142</v>
      </c>
      <c r="L648" s="33"/>
      <c r="M648" s="130" t="s">
        <v>19</v>
      </c>
      <c r="N648" s="131" t="s">
        <v>42</v>
      </c>
      <c r="P648" s="132">
        <f>O648*H648</f>
        <v>0</v>
      </c>
      <c r="Q648" s="132">
        <v>0</v>
      </c>
      <c r="R648" s="132">
        <f>Q648*H648</f>
        <v>0</v>
      </c>
      <c r="S648" s="132">
        <v>0</v>
      </c>
      <c r="T648" s="133">
        <f>S648*H648</f>
        <v>0</v>
      </c>
      <c r="AR648" s="134" t="s">
        <v>259</v>
      </c>
      <c r="AT648" s="134" t="s">
        <v>138</v>
      </c>
      <c r="AU648" s="134" t="s">
        <v>78</v>
      </c>
      <c r="AY648" s="18" t="s">
        <v>136</v>
      </c>
      <c r="BE648" s="135">
        <f>IF(N648="základní",J648,0)</f>
        <v>0</v>
      </c>
      <c r="BF648" s="135">
        <f>IF(N648="snížená",J648,0)</f>
        <v>0</v>
      </c>
      <c r="BG648" s="135">
        <f>IF(N648="zákl. přenesená",J648,0)</f>
        <v>0</v>
      </c>
      <c r="BH648" s="135">
        <f>IF(N648="sníž. přenesená",J648,0)</f>
        <v>0</v>
      </c>
      <c r="BI648" s="135">
        <f>IF(N648="nulová",J648,0)</f>
        <v>0</v>
      </c>
      <c r="BJ648" s="18" t="s">
        <v>76</v>
      </c>
      <c r="BK648" s="135">
        <f>ROUND(I648*H648,2)</f>
        <v>0</v>
      </c>
      <c r="BL648" s="18" t="s">
        <v>259</v>
      </c>
      <c r="BM648" s="134" t="s">
        <v>1133</v>
      </c>
    </row>
    <row r="649" spans="2:65" s="1" customFormat="1">
      <c r="B649" s="33"/>
      <c r="D649" s="136" t="s">
        <v>145</v>
      </c>
      <c r="F649" s="137" t="s">
        <v>1134</v>
      </c>
      <c r="I649" s="138"/>
      <c r="L649" s="33"/>
      <c r="M649" s="139"/>
      <c r="T649" s="54"/>
      <c r="AT649" s="18" t="s">
        <v>145</v>
      </c>
      <c r="AU649" s="18" t="s">
        <v>78</v>
      </c>
    </row>
    <row r="650" spans="2:65" s="1" customFormat="1" ht="24.15" customHeight="1">
      <c r="B650" s="33"/>
      <c r="C650" s="161" t="s">
        <v>1135</v>
      </c>
      <c r="D650" s="161" t="s">
        <v>309</v>
      </c>
      <c r="E650" s="162" t="s">
        <v>1136</v>
      </c>
      <c r="F650" s="163" t="s">
        <v>1137</v>
      </c>
      <c r="G650" s="164" t="s">
        <v>201</v>
      </c>
      <c r="H650" s="165">
        <v>1</v>
      </c>
      <c r="I650" s="166"/>
      <c r="J650" s="167">
        <f>ROUND(I650*H650,2)</f>
        <v>0</v>
      </c>
      <c r="K650" s="163" t="s">
        <v>19</v>
      </c>
      <c r="L650" s="168"/>
      <c r="M650" s="169" t="s">
        <v>19</v>
      </c>
      <c r="N650" s="170" t="s">
        <v>42</v>
      </c>
      <c r="P650" s="132">
        <f>O650*H650</f>
        <v>0</v>
      </c>
      <c r="Q650" s="132">
        <v>0.03</v>
      </c>
      <c r="R650" s="132">
        <f>Q650*H650</f>
        <v>0.03</v>
      </c>
      <c r="S650" s="132">
        <v>0</v>
      </c>
      <c r="T650" s="133">
        <f>S650*H650</f>
        <v>0</v>
      </c>
      <c r="AR650" s="134" t="s">
        <v>370</v>
      </c>
      <c r="AT650" s="134" t="s">
        <v>309</v>
      </c>
      <c r="AU650" s="134" t="s">
        <v>78</v>
      </c>
      <c r="AY650" s="18" t="s">
        <v>136</v>
      </c>
      <c r="BE650" s="135">
        <f>IF(N650="základní",J650,0)</f>
        <v>0</v>
      </c>
      <c r="BF650" s="135">
        <f>IF(N650="snížená",J650,0)</f>
        <v>0</v>
      </c>
      <c r="BG650" s="135">
        <f>IF(N650="zákl. přenesená",J650,0)</f>
        <v>0</v>
      </c>
      <c r="BH650" s="135">
        <f>IF(N650="sníž. přenesená",J650,0)</f>
        <v>0</v>
      </c>
      <c r="BI650" s="135">
        <f>IF(N650="nulová",J650,0)</f>
        <v>0</v>
      </c>
      <c r="BJ650" s="18" t="s">
        <v>76</v>
      </c>
      <c r="BK650" s="135">
        <f>ROUND(I650*H650,2)</f>
        <v>0</v>
      </c>
      <c r="BL650" s="18" t="s">
        <v>259</v>
      </c>
      <c r="BM650" s="134" t="s">
        <v>1138</v>
      </c>
    </row>
    <row r="651" spans="2:65" s="1" customFormat="1" ht="24.15" customHeight="1">
      <c r="B651" s="33"/>
      <c r="C651" s="123" t="s">
        <v>1139</v>
      </c>
      <c r="D651" s="123" t="s">
        <v>138</v>
      </c>
      <c r="E651" s="124" t="s">
        <v>1140</v>
      </c>
      <c r="F651" s="125" t="s">
        <v>1141</v>
      </c>
      <c r="G651" s="126" t="s">
        <v>201</v>
      </c>
      <c r="H651" s="127">
        <v>2</v>
      </c>
      <c r="I651" s="128"/>
      <c r="J651" s="129">
        <f>ROUND(I651*H651,2)</f>
        <v>0</v>
      </c>
      <c r="K651" s="125" t="s">
        <v>19</v>
      </c>
      <c r="L651" s="33"/>
      <c r="M651" s="130" t="s">
        <v>19</v>
      </c>
      <c r="N651" s="131" t="s">
        <v>42</v>
      </c>
      <c r="P651" s="132">
        <f>O651*H651</f>
        <v>0</v>
      </c>
      <c r="Q651" s="132">
        <v>0</v>
      </c>
      <c r="R651" s="132">
        <f>Q651*H651</f>
        <v>0</v>
      </c>
      <c r="S651" s="132">
        <v>0</v>
      </c>
      <c r="T651" s="133">
        <f>S651*H651</f>
        <v>0</v>
      </c>
      <c r="AR651" s="134" t="s">
        <v>259</v>
      </c>
      <c r="AT651" s="134" t="s">
        <v>138</v>
      </c>
      <c r="AU651" s="134" t="s">
        <v>78</v>
      </c>
      <c r="AY651" s="18" t="s">
        <v>136</v>
      </c>
      <c r="BE651" s="135">
        <f>IF(N651="základní",J651,0)</f>
        <v>0</v>
      </c>
      <c r="BF651" s="135">
        <f>IF(N651="snížená",J651,0)</f>
        <v>0</v>
      </c>
      <c r="BG651" s="135">
        <f>IF(N651="zákl. přenesená",J651,0)</f>
        <v>0</v>
      </c>
      <c r="BH651" s="135">
        <f>IF(N651="sníž. přenesená",J651,0)</f>
        <v>0</v>
      </c>
      <c r="BI651" s="135">
        <f>IF(N651="nulová",J651,0)</f>
        <v>0</v>
      </c>
      <c r="BJ651" s="18" t="s">
        <v>76</v>
      </c>
      <c r="BK651" s="135">
        <f>ROUND(I651*H651,2)</f>
        <v>0</v>
      </c>
      <c r="BL651" s="18" t="s">
        <v>259</v>
      </c>
      <c r="BM651" s="134" t="s">
        <v>1142</v>
      </c>
    </row>
    <row r="652" spans="2:65" s="12" customFormat="1">
      <c r="B652" s="140"/>
      <c r="D652" s="141" t="s">
        <v>147</v>
      </c>
      <c r="E652" s="142" t="s">
        <v>19</v>
      </c>
      <c r="F652" s="143" t="s">
        <v>1143</v>
      </c>
      <c r="H652" s="142" t="s">
        <v>19</v>
      </c>
      <c r="I652" s="144"/>
      <c r="L652" s="140"/>
      <c r="M652" s="145"/>
      <c r="T652" s="146"/>
      <c r="AT652" s="142" t="s">
        <v>147</v>
      </c>
      <c r="AU652" s="142" t="s">
        <v>78</v>
      </c>
      <c r="AV652" s="12" t="s">
        <v>76</v>
      </c>
      <c r="AW652" s="12" t="s">
        <v>32</v>
      </c>
      <c r="AX652" s="12" t="s">
        <v>71</v>
      </c>
      <c r="AY652" s="142" t="s">
        <v>136</v>
      </c>
    </row>
    <row r="653" spans="2:65" s="13" customFormat="1">
      <c r="B653" s="147"/>
      <c r="D653" s="141" t="s">
        <v>147</v>
      </c>
      <c r="E653" s="148" t="s">
        <v>19</v>
      </c>
      <c r="F653" s="149" t="s">
        <v>78</v>
      </c>
      <c r="H653" s="150">
        <v>2</v>
      </c>
      <c r="I653" s="151"/>
      <c r="L653" s="147"/>
      <c r="M653" s="152"/>
      <c r="T653" s="153"/>
      <c r="AT653" s="148" t="s">
        <v>147</v>
      </c>
      <c r="AU653" s="148" t="s">
        <v>78</v>
      </c>
      <c r="AV653" s="13" t="s">
        <v>78</v>
      </c>
      <c r="AW653" s="13" t="s">
        <v>32</v>
      </c>
      <c r="AX653" s="13" t="s">
        <v>76</v>
      </c>
      <c r="AY653" s="148" t="s">
        <v>136</v>
      </c>
    </row>
    <row r="654" spans="2:65" s="1" customFormat="1" ht="24.15" customHeight="1">
      <c r="B654" s="33"/>
      <c r="C654" s="161" t="s">
        <v>1144</v>
      </c>
      <c r="D654" s="161" t="s">
        <v>309</v>
      </c>
      <c r="E654" s="162" t="s">
        <v>1145</v>
      </c>
      <c r="F654" s="163" t="s">
        <v>1146</v>
      </c>
      <c r="G654" s="164" t="s">
        <v>201</v>
      </c>
      <c r="H654" s="165">
        <v>2</v>
      </c>
      <c r="I654" s="166"/>
      <c r="J654" s="167">
        <f>ROUND(I654*H654,2)</f>
        <v>0</v>
      </c>
      <c r="K654" s="163" t="s">
        <v>19</v>
      </c>
      <c r="L654" s="168"/>
      <c r="M654" s="169" t="s">
        <v>19</v>
      </c>
      <c r="N654" s="170" t="s">
        <v>42</v>
      </c>
      <c r="P654" s="132">
        <f>O654*H654</f>
        <v>0</v>
      </c>
      <c r="Q654" s="132">
        <v>1.9E-3</v>
      </c>
      <c r="R654" s="132">
        <f>Q654*H654</f>
        <v>3.8E-3</v>
      </c>
      <c r="S654" s="132">
        <v>0</v>
      </c>
      <c r="T654" s="133">
        <f>S654*H654</f>
        <v>0</v>
      </c>
      <c r="AR654" s="134" t="s">
        <v>370</v>
      </c>
      <c r="AT654" s="134" t="s">
        <v>309</v>
      </c>
      <c r="AU654" s="134" t="s">
        <v>78</v>
      </c>
      <c r="AY654" s="18" t="s">
        <v>136</v>
      </c>
      <c r="BE654" s="135">
        <f>IF(N654="základní",J654,0)</f>
        <v>0</v>
      </c>
      <c r="BF654" s="135">
        <f>IF(N654="snížená",J654,0)</f>
        <v>0</v>
      </c>
      <c r="BG654" s="135">
        <f>IF(N654="zákl. přenesená",J654,0)</f>
        <v>0</v>
      </c>
      <c r="BH654" s="135">
        <f>IF(N654="sníž. přenesená",J654,0)</f>
        <v>0</v>
      </c>
      <c r="BI654" s="135">
        <f>IF(N654="nulová",J654,0)</f>
        <v>0</v>
      </c>
      <c r="BJ654" s="18" t="s">
        <v>76</v>
      </c>
      <c r="BK654" s="135">
        <f>ROUND(I654*H654,2)</f>
        <v>0</v>
      </c>
      <c r="BL654" s="18" t="s">
        <v>259</v>
      </c>
      <c r="BM654" s="134" t="s">
        <v>1147</v>
      </c>
    </row>
    <row r="655" spans="2:65" s="12" customFormat="1">
      <c r="B655" s="140"/>
      <c r="D655" s="141" t="s">
        <v>147</v>
      </c>
      <c r="E655" s="142" t="s">
        <v>19</v>
      </c>
      <c r="F655" s="143" t="s">
        <v>1143</v>
      </c>
      <c r="H655" s="142" t="s">
        <v>19</v>
      </c>
      <c r="I655" s="144"/>
      <c r="L655" s="140"/>
      <c r="M655" s="145"/>
      <c r="T655" s="146"/>
      <c r="AT655" s="142" t="s">
        <v>147</v>
      </c>
      <c r="AU655" s="142" t="s">
        <v>78</v>
      </c>
      <c r="AV655" s="12" t="s">
        <v>76</v>
      </c>
      <c r="AW655" s="12" t="s">
        <v>32</v>
      </c>
      <c r="AX655" s="12" t="s">
        <v>71</v>
      </c>
      <c r="AY655" s="142" t="s">
        <v>136</v>
      </c>
    </row>
    <row r="656" spans="2:65" s="13" customFormat="1">
      <c r="B656" s="147"/>
      <c r="D656" s="141" t="s">
        <v>147</v>
      </c>
      <c r="E656" s="148" t="s">
        <v>19</v>
      </c>
      <c r="F656" s="149" t="s">
        <v>78</v>
      </c>
      <c r="H656" s="150">
        <v>2</v>
      </c>
      <c r="I656" s="151"/>
      <c r="L656" s="147"/>
      <c r="M656" s="152"/>
      <c r="T656" s="153"/>
      <c r="AT656" s="148" t="s">
        <v>147</v>
      </c>
      <c r="AU656" s="148" t="s">
        <v>78</v>
      </c>
      <c r="AV656" s="13" t="s">
        <v>78</v>
      </c>
      <c r="AW656" s="13" t="s">
        <v>32</v>
      </c>
      <c r="AX656" s="13" t="s">
        <v>76</v>
      </c>
      <c r="AY656" s="148" t="s">
        <v>136</v>
      </c>
    </row>
    <row r="657" spans="2:65" s="1" customFormat="1" ht="21.75" customHeight="1">
      <c r="B657" s="33"/>
      <c r="C657" s="123" t="s">
        <v>1148</v>
      </c>
      <c r="D657" s="123" t="s">
        <v>138</v>
      </c>
      <c r="E657" s="124" t="s">
        <v>1149</v>
      </c>
      <c r="F657" s="125" t="s">
        <v>1150</v>
      </c>
      <c r="G657" s="126" t="s">
        <v>201</v>
      </c>
      <c r="H657" s="127">
        <v>1</v>
      </c>
      <c r="I657" s="128"/>
      <c r="J657" s="129">
        <f>ROUND(I657*H657,2)</f>
        <v>0</v>
      </c>
      <c r="K657" s="125" t="s">
        <v>19</v>
      </c>
      <c r="L657" s="33"/>
      <c r="M657" s="130" t="s">
        <v>19</v>
      </c>
      <c r="N657" s="131" t="s">
        <v>42</v>
      </c>
      <c r="P657" s="132">
        <f>O657*H657</f>
        <v>0</v>
      </c>
      <c r="Q657" s="132">
        <v>0</v>
      </c>
      <c r="R657" s="132">
        <f>Q657*H657</f>
        <v>0</v>
      </c>
      <c r="S657" s="132">
        <v>0</v>
      </c>
      <c r="T657" s="133">
        <f>S657*H657</f>
        <v>0</v>
      </c>
      <c r="AR657" s="134" t="s">
        <v>259</v>
      </c>
      <c r="AT657" s="134" t="s">
        <v>138</v>
      </c>
      <c r="AU657" s="134" t="s">
        <v>78</v>
      </c>
      <c r="AY657" s="18" t="s">
        <v>136</v>
      </c>
      <c r="BE657" s="135">
        <f>IF(N657="základní",J657,0)</f>
        <v>0</v>
      </c>
      <c r="BF657" s="135">
        <f>IF(N657="snížená",J657,0)</f>
        <v>0</v>
      </c>
      <c r="BG657" s="135">
        <f>IF(N657="zákl. přenesená",J657,0)</f>
        <v>0</v>
      </c>
      <c r="BH657" s="135">
        <f>IF(N657="sníž. přenesená",J657,0)</f>
        <v>0</v>
      </c>
      <c r="BI657" s="135">
        <f>IF(N657="nulová",J657,0)</f>
        <v>0</v>
      </c>
      <c r="BJ657" s="18" t="s">
        <v>76</v>
      </c>
      <c r="BK657" s="135">
        <f>ROUND(I657*H657,2)</f>
        <v>0</v>
      </c>
      <c r="BL657" s="18" t="s">
        <v>259</v>
      </c>
      <c r="BM657" s="134" t="s">
        <v>1151</v>
      </c>
    </row>
    <row r="658" spans="2:65" s="12" customFormat="1">
      <c r="B658" s="140"/>
      <c r="D658" s="141" t="s">
        <v>147</v>
      </c>
      <c r="E658" s="142" t="s">
        <v>19</v>
      </c>
      <c r="F658" s="143" t="s">
        <v>1152</v>
      </c>
      <c r="H658" s="142" t="s">
        <v>19</v>
      </c>
      <c r="I658" s="144"/>
      <c r="L658" s="140"/>
      <c r="M658" s="145"/>
      <c r="T658" s="146"/>
      <c r="AT658" s="142" t="s">
        <v>147</v>
      </c>
      <c r="AU658" s="142" t="s">
        <v>78</v>
      </c>
      <c r="AV658" s="12" t="s">
        <v>76</v>
      </c>
      <c r="AW658" s="12" t="s">
        <v>32</v>
      </c>
      <c r="AX658" s="12" t="s">
        <v>71</v>
      </c>
      <c r="AY658" s="142" t="s">
        <v>136</v>
      </c>
    </row>
    <row r="659" spans="2:65" s="13" customFormat="1">
      <c r="B659" s="147"/>
      <c r="D659" s="141" t="s">
        <v>147</v>
      </c>
      <c r="E659" s="148" t="s">
        <v>19</v>
      </c>
      <c r="F659" s="149" t="s">
        <v>76</v>
      </c>
      <c r="H659" s="150">
        <v>1</v>
      </c>
      <c r="I659" s="151"/>
      <c r="L659" s="147"/>
      <c r="M659" s="152"/>
      <c r="T659" s="153"/>
      <c r="AT659" s="148" t="s">
        <v>147</v>
      </c>
      <c r="AU659" s="148" t="s">
        <v>78</v>
      </c>
      <c r="AV659" s="13" t="s">
        <v>78</v>
      </c>
      <c r="AW659" s="13" t="s">
        <v>32</v>
      </c>
      <c r="AX659" s="13" t="s">
        <v>76</v>
      </c>
      <c r="AY659" s="148" t="s">
        <v>136</v>
      </c>
    </row>
    <row r="660" spans="2:65" s="1" customFormat="1" ht="24.15" customHeight="1">
      <c r="B660" s="33"/>
      <c r="C660" s="161" t="s">
        <v>1153</v>
      </c>
      <c r="D660" s="161" t="s">
        <v>309</v>
      </c>
      <c r="E660" s="162" t="s">
        <v>1154</v>
      </c>
      <c r="F660" s="163" t="s">
        <v>1155</v>
      </c>
      <c r="G660" s="164" t="s">
        <v>201</v>
      </c>
      <c r="H660" s="165">
        <v>1</v>
      </c>
      <c r="I660" s="166"/>
      <c r="J660" s="167">
        <f>ROUND(I660*H660,2)</f>
        <v>0</v>
      </c>
      <c r="K660" s="163" t="s">
        <v>19</v>
      </c>
      <c r="L660" s="168"/>
      <c r="M660" s="169" t="s">
        <v>19</v>
      </c>
      <c r="N660" s="170" t="s">
        <v>42</v>
      </c>
      <c r="P660" s="132">
        <f>O660*H660</f>
        <v>0</v>
      </c>
      <c r="Q660" s="132">
        <v>1.9E-3</v>
      </c>
      <c r="R660" s="132">
        <f>Q660*H660</f>
        <v>1.9E-3</v>
      </c>
      <c r="S660" s="132">
        <v>0</v>
      </c>
      <c r="T660" s="133">
        <f>S660*H660</f>
        <v>0</v>
      </c>
      <c r="AR660" s="134" t="s">
        <v>370</v>
      </c>
      <c r="AT660" s="134" t="s">
        <v>309</v>
      </c>
      <c r="AU660" s="134" t="s">
        <v>78</v>
      </c>
      <c r="AY660" s="18" t="s">
        <v>136</v>
      </c>
      <c r="BE660" s="135">
        <f>IF(N660="základní",J660,0)</f>
        <v>0</v>
      </c>
      <c r="BF660" s="135">
        <f>IF(N660="snížená",J660,0)</f>
        <v>0</v>
      </c>
      <c r="BG660" s="135">
        <f>IF(N660="zákl. přenesená",J660,0)</f>
        <v>0</v>
      </c>
      <c r="BH660" s="135">
        <f>IF(N660="sníž. přenesená",J660,0)</f>
        <v>0</v>
      </c>
      <c r="BI660" s="135">
        <f>IF(N660="nulová",J660,0)</f>
        <v>0</v>
      </c>
      <c r="BJ660" s="18" t="s">
        <v>76</v>
      </c>
      <c r="BK660" s="135">
        <f>ROUND(I660*H660,2)</f>
        <v>0</v>
      </c>
      <c r="BL660" s="18" t="s">
        <v>259</v>
      </c>
      <c r="BM660" s="134" t="s">
        <v>1156</v>
      </c>
    </row>
    <row r="661" spans="2:65" s="12" customFormat="1">
      <c r="B661" s="140"/>
      <c r="D661" s="141" t="s">
        <v>147</v>
      </c>
      <c r="E661" s="142" t="s">
        <v>19</v>
      </c>
      <c r="F661" s="143" t="s">
        <v>1152</v>
      </c>
      <c r="H661" s="142" t="s">
        <v>19</v>
      </c>
      <c r="I661" s="144"/>
      <c r="L661" s="140"/>
      <c r="M661" s="145"/>
      <c r="T661" s="146"/>
      <c r="AT661" s="142" t="s">
        <v>147</v>
      </c>
      <c r="AU661" s="142" t="s">
        <v>78</v>
      </c>
      <c r="AV661" s="12" t="s">
        <v>76</v>
      </c>
      <c r="AW661" s="12" t="s">
        <v>32</v>
      </c>
      <c r="AX661" s="12" t="s">
        <v>71</v>
      </c>
      <c r="AY661" s="142" t="s">
        <v>136</v>
      </c>
    </row>
    <row r="662" spans="2:65" s="13" customFormat="1">
      <c r="B662" s="147"/>
      <c r="D662" s="141" t="s">
        <v>147</v>
      </c>
      <c r="E662" s="148" t="s">
        <v>19</v>
      </c>
      <c r="F662" s="149" t="s">
        <v>76</v>
      </c>
      <c r="H662" s="150">
        <v>1</v>
      </c>
      <c r="I662" s="151"/>
      <c r="L662" s="147"/>
      <c r="M662" s="152"/>
      <c r="T662" s="153"/>
      <c r="AT662" s="148" t="s">
        <v>147</v>
      </c>
      <c r="AU662" s="148" t="s">
        <v>78</v>
      </c>
      <c r="AV662" s="13" t="s">
        <v>78</v>
      </c>
      <c r="AW662" s="13" t="s">
        <v>32</v>
      </c>
      <c r="AX662" s="13" t="s">
        <v>76</v>
      </c>
      <c r="AY662" s="148" t="s">
        <v>136</v>
      </c>
    </row>
    <row r="663" spans="2:65" s="1" customFormat="1" ht="24.15" customHeight="1">
      <c r="B663" s="33"/>
      <c r="C663" s="123" t="s">
        <v>1157</v>
      </c>
      <c r="D663" s="123" t="s">
        <v>138</v>
      </c>
      <c r="E663" s="124" t="s">
        <v>1158</v>
      </c>
      <c r="F663" s="125" t="s">
        <v>1159</v>
      </c>
      <c r="G663" s="126" t="s">
        <v>201</v>
      </c>
      <c r="H663" s="127">
        <v>1</v>
      </c>
      <c r="I663" s="128"/>
      <c r="J663" s="129">
        <f>ROUND(I663*H663,2)</f>
        <v>0</v>
      </c>
      <c r="K663" s="125" t="s">
        <v>142</v>
      </c>
      <c r="L663" s="33"/>
      <c r="M663" s="130" t="s">
        <v>19</v>
      </c>
      <c r="N663" s="131" t="s">
        <v>42</v>
      </c>
      <c r="P663" s="132">
        <f>O663*H663</f>
        <v>0</v>
      </c>
      <c r="Q663" s="132">
        <v>0</v>
      </c>
      <c r="R663" s="132">
        <f>Q663*H663</f>
        <v>0</v>
      </c>
      <c r="S663" s="132">
        <v>0</v>
      </c>
      <c r="T663" s="133">
        <f>S663*H663</f>
        <v>0</v>
      </c>
      <c r="AR663" s="134" t="s">
        <v>259</v>
      </c>
      <c r="AT663" s="134" t="s">
        <v>138</v>
      </c>
      <c r="AU663" s="134" t="s">
        <v>78</v>
      </c>
      <c r="AY663" s="18" t="s">
        <v>136</v>
      </c>
      <c r="BE663" s="135">
        <f>IF(N663="základní",J663,0)</f>
        <v>0</v>
      </c>
      <c r="BF663" s="135">
        <f>IF(N663="snížená",J663,0)</f>
        <v>0</v>
      </c>
      <c r="BG663" s="135">
        <f>IF(N663="zákl. přenesená",J663,0)</f>
        <v>0</v>
      </c>
      <c r="BH663" s="135">
        <f>IF(N663="sníž. přenesená",J663,0)</f>
        <v>0</v>
      </c>
      <c r="BI663" s="135">
        <f>IF(N663="nulová",J663,0)</f>
        <v>0</v>
      </c>
      <c r="BJ663" s="18" t="s">
        <v>76</v>
      </c>
      <c r="BK663" s="135">
        <f>ROUND(I663*H663,2)</f>
        <v>0</v>
      </c>
      <c r="BL663" s="18" t="s">
        <v>259</v>
      </c>
      <c r="BM663" s="134" t="s">
        <v>1160</v>
      </c>
    </row>
    <row r="664" spans="2:65" s="1" customFormat="1">
      <c r="B664" s="33"/>
      <c r="D664" s="136" t="s">
        <v>145</v>
      </c>
      <c r="F664" s="137" t="s">
        <v>1161</v>
      </c>
      <c r="I664" s="138"/>
      <c r="L664" s="33"/>
      <c r="M664" s="139"/>
      <c r="T664" s="54"/>
      <c r="AT664" s="18" t="s">
        <v>145</v>
      </c>
      <c r="AU664" s="18" t="s">
        <v>78</v>
      </c>
    </row>
    <row r="665" spans="2:65" s="1" customFormat="1" ht="24.15" customHeight="1">
      <c r="B665" s="33"/>
      <c r="C665" s="161" t="s">
        <v>1162</v>
      </c>
      <c r="D665" s="161" t="s">
        <v>309</v>
      </c>
      <c r="E665" s="162" t="s">
        <v>1163</v>
      </c>
      <c r="F665" s="163" t="s">
        <v>1164</v>
      </c>
      <c r="G665" s="164" t="s">
        <v>201</v>
      </c>
      <c r="H665" s="165">
        <v>1</v>
      </c>
      <c r="I665" s="166"/>
      <c r="J665" s="167">
        <f>ROUND(I665*H665,2)</f>
        <v>0</v>
      </c>
      <c r="K665" s="163" t="s">
        <v>19</v>
      </c>
      <c r="L665" s="168"/>
      <c r="M665" s="169" t="s">
        <v>19</v>
      </c>
      <c r="N665" s="170" t="s">
        <v>42</v>
      </c>
      <c r="P665" s="132">
        <f>O665*H665</f>
        <v>0</v>
      </c>
      <c r="Q665" s="132">
        <v>0.01</v>
      </c>
      <c r="R665" s="132">
        <f>Q665*H665</f>
        <v>0.01</v>
      </c>
      <c r="S665" s="132">
        <v>0</v>
      </c>
      <c r="T665" s="133">
        <f>S665*H665</f>
        <v>0</v>
      </c>
      <c r="AR665" s="134" t="s">
        <v>370</v>
      </c>
      <c r="AT665" s="134" t="s">
        <v>309</v>
      </c>
      <c r="AU665" s="134" t="s">
        <v>78</v>
      </c>
      <c r="AY665" s="18" t="s">
        <v>136</v>
      </c>
      <c r="BE665" s="135">
        <f>IF(N665="základní",J665,0)</f>
        <v>0</v>
      </c>
      <c r="BF665" s="135">
        <f>IF(N665="snížená",J665,0)</f>
        <v>0</v>
      </c>
      <c r="BG665" s="135">
        <f>IF(N665="zákl. přenesená",J665,0)</f>
        <v>0</v>
      </c>
      <c r="BH665" s="135">
        <f>IF(N665="sníž. přenesená",J665,0)</f>
        <v>0</v>
      </c>
      <c r="BI665" s="135">
        <f>IF(N665="nulová",J665,0)</f>
        <v>0</v>
      </c>
      <c r="BJ665" s="18" t="s">
        <v>76</v>
      </c>
      <c r="BK665" s="135">
        <f>ROUND(I665*H665,2)</f>
        <v>0</v>
      </c>
      <c r="BL665" s="18" t="s">
        <v>259</v>
      </c>
      <c r="BM665" s="134" t="s">
        <v>1165</v>
      </c>
    </row>
    <row r="666" spans="2:65" s="1" customFormat="1" ht="33" customHeight="1">
      <c r="B666" s="33"/>
      <c r="C666" s="123" t="s">
        <v>1166</v>
      </c>
      <c r="D666" s="123" t="s">
        <v>138</v>
      </c>
      <c r="E666" s="124" t="s">
        <v>1167</v>
      </c>
      <c r="F666" s="125" t="s">
        <v>1168</v>
      </c>
      <c r="G666" s="126" t="s">
        <v>201</v>
      </c>
      <c r="H666" s="127">
        <v>1</v>
      </c>
      <c r="I666" s="128"/>
      <c r="J666" s="129">
        <f>ROUND(I666*H666,2)</f>
        <v>0</v>
      </c>
      <c r="K666" s="125" t="s">
        <v>142</v>
      </c>
      <c r="L666" s="33"/>
      <c r="M666" s="130" t="s">
        <v>19</v>
      </c>
      <c r="N666" s="131" t="s">
        <v>42</v>
      </c>
      <c r="P666" s="132">
        <f>O666*H666</f>
        <v>0</v>
      </c>
      <c r="Q666" s="132">
        <v>0</v>
      </c>
      <c r="R666" s="132">
        <f>Q666*H666</f>
        <v>0</v>
      </c>
      <c r="S666" s="132">
        <v>0</v>
      </c>
      <c r="T666" s="133">
        <f>S666*H666</f>
        <v>0</v>
      </c>
      <c r="AR666" s="134" t="s">
        <v>259</v>
      </c>
      <c r="AT666" s="134" t="s">
        <v>138</v>
      </c>
      <c r="AU666" s="134" t="s">
        <v>78</v>
      </c>
      <c r="AY666" s="18" t="s">
        <v>136</v>
      </c>
      <c r="BE666" s="135">
        <f>IF(N666="základní",J666,0)</f>
        <v>0</v>
      </c>
      <c r="BF666" s="135">
        <f>IF(N666="snížená",J666,0)</f>
        <v>0</v>
      </c>
      <c r="BG666" s="135">
        <f>IF(N666="zákl. přenesená",J666,0)</f>
        <v>0</v>
      </c>
      <c r="BH666" s="135">
        <f>IF(N666="sníž. přenesená",J666,0)</f>
        <v>0</v>
      </c>
      <c r="BI666" s="135">
        <f>IF(N666="nulová",J666,0)</f>
        <v>0</v>
      </c>
      <c r="BJ666" s="18" t="s">
        <v>76</v>
      </c>
      <c r="BK666" s="135">
        <f>ROUND(I666*H666,2)</f>
        <v>0</v>
      </c>
      <c r="BL666" s="18" t="s">
        <v>259</v>
      </c>
      <c r="BM666" s="134" t="s">
        <v>1169</v>
      </c>
    </row>
    <row r="667" spans="2:65" s="1" customFormat="1">
      <c r="B667" s="33"/>
      <c r="D667" s="136" t="s">
        <v>145</v>
      </c>
      <c r="F667" s="137" t="s">
        <v>1170</v>
      </c>
      <c r="I667" s="138"/>
      <c r="L667" s="33"/>
      <c r="M667" s="139"/>
      <c r="T667" s="54"/>
      <c r="AT667" s="18" t="s">
        <v>145</v>
      </c>
      <c r="AU667" s="18" t="s">
        <v>78</v>
      </c>
    </row>
    <row r="668" spans="2:65" s="12" customFormat="1">
      <c r="B668" s="140"/>
      <c r="D668" s="141" t="s">
        <v>147</v>
      </c>
      <c r="E668" s="142" t="s">
        <v>19</v>
      </c>
      <c r="F668" s="143" t="s">
        <v>1171</v>
      </c>
      <c r="H668" s="142" t="s">
        <v>19</v>
      </c>
      <c r="I668" s="144"/>
      <c r="L668" s="140"/>
      <c r="M668" s="145"/>
      <c r="T668" s="146"/>
      <c r="AT668" s="142" t="s">
        <v>147</v>
      </c>
      <c r="AU668" s="142" t="s">
        <v>78</v>
      </c>
      <c r="AV668" s="12" t="s">
        <v>76</v>
      </c>
      <c r="AW668" s="12" t="s">
        <v>32</v>
      </c>
      <c r="AX668" s="12" t="s">
        <v>71</v>
      </c>
      <c r="AY668" s="142" t="s">
        <v>136</v>
      </c>
    </row>
    <row r="669" spans="2:65" s="13" customFormat="1">
      <c r="B669" s="147"/>
      <c r="D669" s="141" t="s">
        <v>147</v>
      </c>
      <c r="E669" s="148" t="s">
        <v>19</v>
      </c>
      <c r="F669" s="149" t="s">
        <v>76</v>
      </c>
      <c r="H669" s="150">
        <v>1</v>
      </c>
      <c r="I669" s="151"/>
      <c r="L669" s="147"/>
      <c r="M669" s="152"/>
      <c r="T669" s="153"/>
      <c r="AT669" s="148" t="s">
        <v>147</v>
      </c>
      <c r="AU669" s="148" t="s">
        <v>78</v>
      </c>
      <c r="AV669" s="13" t="s">
        <v>78</v>
      </c>
      <c r="AW669" s="13" t="s">
        <v>32</v>
      </c>
      <c r="AX669" s="13" t="s">
        <v>76</v>
      </c>
      <c r="AY669" s="148" t="s">
        <v>136</v>
      </c>
    </row>
    <row r="670" spans="2:65" s="1" customFormat="1" ht="37.799999999999997" customHeight="1">
      <c r="B670" s="33"/>
      <c r="C670" s="161" t="s">
        <v>1172</v>
      </c>
      <c r="D670" s="161" t="s">
        <v>309</v>
      </c>
      <c r="E670" s="162" t="s">
        <v>1173</v>
      </c>
      <c r="F670" s="163" t="s">
        <v>1174</v>
      </c>
      <c r="G670" s="164" t="s">
        <v>201</v>
      </c>
      <c r="H670" s="165">
        <v>1</v>
      </c>
      <c r="I670" s="166"/>
      <c r="J670" s="167">
        <f>ROUND(I670*H670,2)</f>
        <v>0</v>
      </c>
      <c r="K670" s="163" t="s">
        <v>19</v>
      </c>
      <c r="L670" s="168"/>
      <c r="M670" s="169" t="s">
        <v>19</v>
      </c>
      <c r="N670" s="170" t="s">
        <v>42</v>
      </c>
      <c r="P670" s="132">
        <f>O670*H670</f>
        <v>0</v>
      </c>
      <c r="Q670" s="132">
        <v>6.0499999999999998E-2</v>
      </c>
      <c r="R670" s="132">
        <f>Q670*H670</f>
        <v>6.0499999999999998E-2</v>
      </c>
      <c r="S670" s="132">
        <v>0</v>
      </c>
      <c r="T670" s="133">
        <f>S670*H670</f>
        <v>0</v>
      </c>
      <c r="AR670" s="134" t="s">
        <v>370</v>
      </c>
      <c r="AT670" s="134" t="s">
        <v>309</v>
      </c>
      <c r="AU670" s="134" t="s">
        <v>78</v>
      </c>
      <c r="AY670" s="18" t="s">
        <v>136</v>
      </c>
      <c r="BE670" s="135">
        <f>IF(N670="základní",J670,0)</f>
        <v>0</v>
      </c>
      <c r="BF670" s="135">
        <f>IF(N670="snížená",J670,0)</f>
        <v>0</v>
      </c>
      <c r="BG670" s="135">
        <f>IF(N670="zákl. přenesená",J670,0)</f>
        <v>0</v>
      </c>
      <c r="BH670" s="135">
        <f>IF(N670="sníž. přenesená",J670,0)</f>
        <v>0</v>
      </c>
      <c r="BI670" s="135">
        <f>IF(N670="nulová",J670,0)</f>
        <v>0</v>
      </c>
      <c r="BJ670" s="18" t="s">
        <v>76</v>
      </c>
      <c r="BK670" s="135">
        <f>ROUND(I670*H670,2)</f>
        <v>0</v>
      </c>
      <c r="BL670" s="18" t="s">
        <v>259</v>
      </c>
      <c r="BM670" s="134" t="s">
        <v>1175</v>
      </c>
    </row>
    <row r="671" spans="2:65" s="12" customFormat="1">
      <c r="B671" s="140"/>
      <c r="D671" s="141" t="s">
        <v>147</v>
      </c>
      <c r="E671" s="142" t="s">
        <v>19</v>
      </c>
      <c r="F671" s="143" t="s">
        <v>1171</v>
      </c>
      <c r="H671" s="142" t="s">
        <v>19</v>
      </c>
      <c r="I671" s="144"/>
      <c r="L671" s="140"/>
      <c r="M671" s="145"/>
      <c r="T671" s="146"/>
      <c r="AT671" s="142" t="s">
        <v>147</v>
      </c>
      <c r="AU671" s="142" t="s">
        <v>78</v>
      </c>
      <c r="AV671" s="12" t="s">
        <v>76</v>
      </c>
      <c r="AW671" s="12" t="s">
        <v>32</v>
      </c>
      <c r="AX671" s="12" t="s">
        <v>71</v>
      </c>
      <c r="AY671" s="142" t="s">
        <v>136</v>
      </c>
    </row>
    <row r="672" spans="2:65" s="13" customFormat="1">
      <c r="B672" s="147"/>
      <c r="D672" s="141" t="s">
        <v>147</v>
      </c>
      <c r="E672" s="148" t="s">
        <v>19</v>
      </c>
      <c r="F672" s="149" t="s">
        <v>76</v>
      </c>
      <c r="H672" s="150">
        <v>1</v>
      </c>
      <c r="I672" s="151"/>
      <c r="L672" s="147"/>
      <c r="M672" s="152"/>
      <c r="T672" s="153"/>
      <c r="AT672" s="148" t="s">
        <v>147</v>
      </c>
      <c r="AU672" s="148" t="s">
        <v>78</v>
      </c>
      <c r="AV672" s="13" t="s">
        <v>78</v>
      </c>
      <c r="AW672" s="13" t="s">
        <v>32</v>
      </c>
      <c r="AX672" s="13" t="s">
        <v>76</v>
      </c>
      <c r="AY672" s="148" t="s">
        <v>136</v>
      </c>
    </row>
    <row r="673" spans="2:65" s="1" customFormat="1" ht="37.799999999999997" customHeight="1">
      <c r="B673" s="33"/>
      <c r="C673" s="123" t="s">
        <v>1176</v>
      </c>
      <c r="D673" s="123" t="s">
        <v>138</v>
      </c>
      <c r="E673" s="124" t="s">
        <v>1177</v>
      </c>
      <c r="F673" s="125" t="s">
        <v>1178</v>
      </c>
      <c r="G673" s="126" t="s">
        <v>180</v>
      </c>
      <c r="H673" s="127">
        <v>46</v>
      </c>
      <c r="I673" s="128"/>
      <c r="J673" s="129">
        <f>ROUND(I673*H673,2)</f>
        <v>0</v>
      </c>
      <c r="K673" s="125" t="s">
        <v>19</v>
      </c>
      <c r="L673" s="33"/>
      <c r="M673" s="130" t="s">
        <v>19</v>
      </c>
      <c r="N673" s="131" t="s">
        <v>42</v>
      </c>
      <c r="P673" s="132">
        <f>O673*H673</f>
        <v>0</v>
      </c>
      <c r="Q673" s="132">
        <v>1.8419999999999999E-2</v>
      </c>
      <c r="R673" s="132">
        <f>Q673*H673</f>
        <v>0.84731999999999996</v>
      </c>
      <c r="S673" s="132">
        <v>0</v>
      </c>
      <c r="T673" s="133">
        <f>S673*H673</f>
        <v>0</v>
      </c>
      <c r="AR673" s="134" t="s">
        <v>259</v>
      </c>
      <c r="AT673" s="134" t="s">
        <v>138</v>
      </c>
      <c r="AU673" s="134" t="s">
        <v>78</v>
      </c>
      <c r="AY673" s="18" t="s">
        <v>136</v>
      </c>
      <c r="BE673" s="135">
        <f>IF(N673="základní",J673,0)</f>
        <v>0</v>
      </c>
      <c r="BF673" s="135">
        <f>IF(N673="snížená",J673,0)</f>
        <v>0</v>
      </c>
      <c r="BG673" s="135">
        <f>IF(N673="zákl. přenesená",J673,0)</f>
        <v>0</v>
      </c>
      <c r="BH673" s="135">
        <f>IF(N673="sníž. přenesená",J673,0)</f>
        <v>0</v>
      </c>
      <c r="BI673" s="135">
        <f>IF(N673="nulová",J673,0)</f>
        <v>0</v>
      </c>
      <c r="BJ673" s="18" t="s">
        <v>76</v>
      </c>
      <c r="BK673" s="135">
        <f>ROUND(I673*H673,2)</f>
        <v>0</v>
      </c>
      <c r="BL673" s="18" t="s">
        <v>259</v>
      </c>
      <c r="BM673" s="134" t="s">
        <v>1179</v>
      </c>
    </row>
    <row r="674" spans="2:65" s="12" customFormat="1">
      <c r="B674" s="140"/>
      <c r="D674" s="141" t="s">
        <v>147</v>
      </c>
      <c r="E674" s="142" t="s">
        <v>19</v>
      </c>
      <c r="F674" s="143" t="s">
        <v>1180</v>
      </c>
      <c r="H674" s="142" t="s">
        <v>19</v>
      </c>
      <c r="I674" s="144"/>
      <c r="L674" s="140"/>
      <c r="M674" s="145"/>
      <c r="T674" s="146"/>
      <c r="AT674" s="142" t="s">
        <v>147</v>
      </c>
      <c r="AU674" s="142" t="s">
        <v>78</v>
      </c>
      <c r="AV674" s="12" t="s">
        <v>76</v>
      </c>
      <c r="AW674" s="12" t="s">
        <v>32</v>
      </c>
      <c r="AX674" s="12" t="s">
        <v>71</v>
      </c>
      <c r="AY674" s="142" t="s">
        <v>136</v>
      </c>
    </row>
    <row r="675" spans="2:65" s="13" customFormat="1">
      <c r="B675" s="147"/>
      <c r="D675" s="141" t="s">
        <v>147</v>
      </c>
      <c r="E675" s="148" t="s">
        <v>19</v>
      </c>
      <c r="F675" s="149" t="s">
        <v>455</v>
      </c>
      <c r="H675" s="150">
        <v>46</v>
      </c>
      <c r="I675" s="151"/>
      <c r="L675" s="147"/>
      <c r="M675" s="152"/>
      <c r="T675" s="153"/>
      <c r="AT675" s="148" t="s">
        <v>147</v>
      </c>
      <c r="AU675" s="148" t="s">
        <v>78</v>
      </c>
      <c r="AV675" s="13" t="s">
        <v>78</v>
      </c>
      <c r="AW675" s="13" t="s">
        <v>32</v>
      </c>
      <c r="AX675" s="13" t="s">
        <v>76</v>
      </c>
      <c r="AY675" s="148" t="s">
        <v>136</v>
      </c>
    </row>
    <row r="676" spans="2:65" s="1" customFormat="1" ht="33" customHeight="1">
      <c r="B676" s="33"/>
      <c r="C676" s="123" t="s">
        <v>1181</v>
      </c>
      <c r="D676" s="123" t="s">
        <v>138</v>
      </c>
      <c r="E676" s="124" t="s">
        <v>1182</v>
      </c>
      <c r="F676" s="125" t="s">
        <v>1183</v>
      </c>
      <c r="G676" s="126" t="s">
        <v>201</v>
      </c>
      <c r="H676" s="127">
        <v>2</v>
      </c>
      <c r="I676" s="128"/>
      <c r="J676" s="129">
        <f>ROUND(I676*H676,2)</f>
        <v>0</v>
      </c>
      <c r="K676" s="125" t="s">
        <v>142</v>
      </c>
      <c r="L676" s="33"/>
      <c r="M676" s="130" t="s">
        <v>19</v>
      </c>
      <c r="N676" s="131" t="s">
        <v>42</v>
      </c>
      <c r="P676" s="132">
        <f>O676*H676</f>
        <v>0</v>
      </c>
      <c r="Q676" s="132">
        <v>0</v>
      </c>
      <c r="R676" s="132">
        <f>Q676*H676</f>
        <v>0</v>
      </c>
      <c r="S676" s="132">
        <v>0</v>
      </c>
      <c r="T676" s="133">
        <f>S676*H676</f>
        <v>0</v>
      </c>
      <c r="AR676" s="134" t="s">
        <v>259</v>
      </c>
      <c r="AT676" s="134" t="s">
        <v>138</v>
      </c>
      <c r="AU676" s="134" t="s">
        <v>78</v>
      </c>
      <c r="AY676" s="18" t="s">
        <v>136</v>
      </c>
      <c r="BE676" s="135">
        <f>IF(N676="základní",J676,0)</f>
        <v>0</v>
      </c>
      <c r="BF676" s="135">
        <f>IF(N676="snížená",J676,0)</f>
        <v>0</v>
      </c>
      <c r="BG676" s="135">
        <f>IF(N676="zákl. přenesená",J676,0)</f>
        <v>0</v>
      </c>
      <c r="BH676" s="135">
        <f>IF(N676="sníž. přenesená",J676,0)</f>
        <v>0</v>
      </c>
      <c r="BI676" s="135">
        <f>IF(N676="nulová",J676,0)</f>
        <v>0</v>
      </c>
      <c r="BJ676" s="18" t="s">
        <v>76</v>
      </c>
      <c r="BK676" s="135">
        <f>ROUND(I676*H676,2)</f>
        <v>0</v>
      </c>
      <c r="BL676" s="18" t="s">
        <v>259</v>
      </c>
      <c r="BM676" s="134" t="s">
        <v>1184</v>
      </c>
    </row>
    <row r="677" spans="2:65" s="1" customFormat="1">
      <c r="B677" s="33"/>
      <c r="D677" s="136" t="s">
        <v>145</v>
      </c>
      <c r="F677" s="137" t="s">
        <v>1185</v>
      </c>
      <c r="I677" s="138"/>
      <c r="L677" s="33"/>
      <c r="M677" s="139"/>
      <c r="T677" s="54"/>
      <c r="AT677" s="18" t="s">
        <v>145</v>
      </c>
      <c r="AU677" s="18" t="s">
        <v>78</v>
      </c>
    </row>
    <row r="678" spans="2:65" s="12" customFormat="1">
      <c r="B678" s="140"/>
      <c r="D678" s="141" t="s">
        <v>147</v>
      </c>
      <c r="E678" s="142" t="s">
        <v>19</v>
      </c>
      <c r="F678" s="143" t="s">
        <v>1186</v>
      </c>
      <c r="H678" s="142" t="s">
        <v>19</v>
      </c>
      <c r="I678" s="144"/>
      <c r="L678" s="140"/>
      <c r="M678" s="145"/>
      <c r="T678" s="146"/>
      <c r="AT678" s="142" t="s">
        <v>147</v>
      </c>
      <c r="AU678" s="142" t="s">
        <v>78</v>
      </c>
      <c r="AV678" s="12" t="s">
        <v>76</v>
      </c>
      <c r="AW678" s="12" t="s">
        <v>32</v>
      </c>
      <c r="AX678" s="12" t="s">
        <v>71</v>
      </c>
      <c r="AY678" s="142" t="s">
        <v>136</v>
      </c>
    </row>
    <row r="679" spans="2:65" s="13" customFormat="1">
      <c r="B679" s="147"/>
      <c r="D679" s="141" t="s">
        <v>147</v>
      </c>
      <c r="E679" s="148" t="s">
        <v>19</v>
      </c>
      <c r="F679" s="149" t="s">
        <v>78</v>
      </c>
      <c r="H679" s="150">
        <v>2</v>
      </c>
      <c r="I679" s="151"/>
      <c r="L679" s="147"/>
      <c r="M679" s="152"/>
      <c r="T679" s="153"/>
      <c r="AT679" s="148" t="s">
        <v>147</v>
      </c>
      <c r="AU679" s="148" t="s">
        <v>78</v>
      </c>
      <c r="AV679" s="13" t="s">
        <v>78</v>
      </c>
      <c r="AW679" s="13" t="s">
        <v>32</v>
      </c>
      <c r="AX679" s="13" t="s">
        <v>76</v>
      </c>
      <c r="AY679" s="148" t="s">
        <v>136</v>
      </c>
    </row>
    <row r="680" spans="2:65" s="1" customFormat="1" ht="24.15" customHeight="1">
      <c r="B680" s="33"/>
      <c r="C680" s="161" t="s">
        <v>1187</v>
      </c>
      <c r="D680" s="161" t="s">
        <v>309</v>
      </c>
      <c r="E680" s="162" t="s">
        <v>1188</v>
      </c>
      <c r="F680" s="163" t="s">
        <v>1189</v>
      </c>
      <c r="G680" s="164" t="s">
        <v>201</v>
      </c>
      <c r="H680" s="165">
        <v>2</v>
      </c>
      <c r="I680" s="166"/>
      <c r="J680" s="167">
        <f>ROUND(I680*H680,2)</f>
        <v>0</v>
      </c>
      <c r="K680" s="163" t="s">
        <v>19</v>
      </c>
      <c r="L680" s="168"/>
      <c r="M680" s="169" t="s">
        <v>19</v>
      </c>
      <c r="N680" s="170" t="s">
        <v>42</v>
      </c>
      <c r="P680" s="132">
        <f>O680*H680</f>
        <v>0</v>
      </c>
      <c r="Q680" s="132">
        <v>1.8E-3</v>
      </c>
      <c r="R680" s="132">
        <f>Q680*H680</f>
        <v>3.5999999999999999E-3</v>
      </c>
      <c r="S680" s="132">
        <v>0</v>
      </c>
      <c r="T680" s="133">
        <f>S680*H680</f>
        <v>0</v>
      </c>
      <c r="AR680" s="134" t="s">
        <v>370</v>
      </c>
      <c r="AT680" s="134" t="s">
        <v>309</v>
      </c>
      <c r="AU680" s="134" t="s">
        <v>78</v>
      </c>
      <c r="AY680" s="18" t="s">
        <v>136</v>
      </c>
      <c r="BE680" s="135">
        <f>IF(N680="základní",J680,0)</f>
        <v>0</v>
      </c>
      <c r="BF680" s="135">
        <f>IF(N680="snížená",J680,0)</f>
        <v>0</v>
      </c>
      <c r="BG680" s="135">
        <f>IF(N680="zákl. přenesená",J680,0)</f>
        <v>0</v>
      </c>
      <c r="BH680" s="135">
        <f>IF(N680="sníž. přenesená",J680,0)</f>
        <v>0</v>
      </c>
      <c r="BI680" s="135">
        <f>IF(N680="nulová",J680,0)</f>
        <v>0</v>
      </c>
      <c r="BJ680" s="18" t="s">
        <v>76</v>
      </c>
      <c r="BK680" s="135">
        <f>ROUND(I680*H680,2)</f>
        <v>0</v>
      </c>
      <c r="BL680" s="18" t="s">
        <v>259</v>
      </c>
      <c r="BM680" s="134" t="s">
        <v>1190</v>
      </c>
    </row>
    <row r="681" spans="2:65" s="12" customFormat="1">
      <c r="B681" s="140"/>
      <c r="D681" s="141" t="s">
        <v>147</v>
      </c>
      <c r="E681" s="142" t="s">
        <v>19</v>
      </c>
      <c r="F681" s="143" t="s">
        <v>1186</v>
      </c>
      <c r="H681" s="142" t="s">
        <v>19</v>
      </c>
      <c r="I681" s="144"/>
      <c r="L681" s="140"/>
      <c r="M681" s="145"/>
      <c r="T681" s="146"/>
      <c r="AT681" s="142" t="s">
        <v>147</v>
      </c>
      <c r="AU681" s="142" t="s">
        <v>78</v>
      </c>
      <c r="AV681" s="12" t="s">
        <v>76</v>
      </c>
      <c r="AW681" s="12" t="s">
        <v>32</v>
      </c>
      <c r="AX681" s="12" t="s">
        <v>71</v>
      </c>
      <c r="AY681" s="142" t="s">
        <v>136</v>
      </c>
    </row>
    <row r="682" spans="2:65" s="13" customFormat="1">
      <c r="B682" s="147"/>
      <c r="D682" s="141" t="s">
        <v>147</v>
      </c>
      <c r="E682" s="148" t="s">
        <v>19</v>
      </c>
      <c r="F682" s="149" t="s">
        <v>78</v>
      </c>
      <c r="H682" s="150">
        <v>2</v>
      </c>
      <c r="I682" s="151"/>
      <c r="L682" s="147"/>
      <c r="M682" s="152"/>
      <c r="T682" s="153"/>
      <c r="AT682" s="148" t="s">
        <v>147</v>
      </c>
      <c r="AU682" s="148" t="s">
        <v>78</v>
      </c>
      <c r="AV682" s="13" t="s">
        <v>78</v>
      </c>
      <c r="AW682" s="13" t="s">
        <v>32</v>
      </c>
      <c r="AX682" s="13" t="s">
        <v>76</v>
      </c>
      <c r="AY682" s="148" t="s">
        <v>136</v>
      </c>
    </row>
    <row r="683" spans="2:65" s="1" customFormat="1" ht="37.799999999999997" customHeight="1">
      <c r="B683" s="33"/>
      <c r="C683" s="123" t="s">
        <v>1191</v>
      </c>
      <c r="D683" s="123" t="s">
        <v>138</v>
      </c>
      <c r="E683" s="124" t="s">
        <v>1192</v>
      </c>
      <c r="F683" s="125" t="s">
        <v>1193</v>
      </c>
      <c r="G683" s="126" t="s">
        <v>201</v>
      </c>
      <c r="H683" s="127">
        <v>1</v>
      </c>
      <c r="I683" s="128"/>
      <c r="J683" s="129">
        <f>ROUND(I683*H683,2)</f>
        <v>0</v>
      </c>
      <c r="K683" s="125" t="s">
        <v>142</v>
      </c>
      <c r="L683" s="33"/>
      <c r="M683" s="130" t="s">
        <v>19</v>
      </c>
      <c r="N683" s="131" t="s">
        <v>42</v>
      </c>
      <c r="P683" s="132">
        <f>O683*H683</f>
        <v>0</v>
      </c>
      <c r="Q683" s="132">
        <v>0</v>
      </c>
      <c r="R683" s="132">
        <f>Q683*H683</f>
        <v>0</v>
      </c>
      <c r="S683" s="132">
        <v>0</v>
      </c>
      <c r="T683" s="133">
        <f>S683*H683</f>
        <v>0</v>
      </c>
      <c r="AR683" s="134" t="s">
        <v>259</v>
      </c>
      <c r="AT683" s="134" t="s">
        <v>138</v>
      </c>
      <c r="AU683" s="134" t="s">
        <v>78</v>
      </c>
      <c r="AY683" s="18" t="s">
        <v>136</v>
      </c>
      <c r="BE683" s="135">
        <f>IF(N683="základní",J683,0)</f>
        <v>0</v>
      </c>
      <c r="BF683" s="135">
        <f>IF(N683="snížená",J683,0)</f>
        <v>0</v>
      </c>
      <c r="BG683" s="135">
        <f>IF(N683="zákl. přenesená",J683,0)</f>
        <v>0</v>
      </c>
      <c r="BH683" s="135">
        <f>IF(N683="sníž. přenesená",J683,0)</f>
        <v>0</v>
      </c>
      <c r="BI683" s="135">
        <f>IF(N683="nulová",J683,0)</f>
        <v>0</v>
      </c>
      <c r="BJ683" s="18" t="s">
        <v>76</v>
      </c>
      <c r="BK683" s="135">
        <f>ROUND(I683*H683,2)</f>
        <v>0</v>
      </c>
      <c r="BL683" s="18" t="s">
        <v>259</v>
      </c>
      <c r="BM683" s="134" t="s">
        <v>1194</v>
      </c>
    </row>
    <row r="684" spans="2:65" s="1" customFormat="1">
      <c r="B684" s="33"/>
      <c r="D684" s="136" t="s">
        <v>145</v>
      </c>
      <c r="F684" s="137" t="s">
        <v>1195</v>
      </c>
      <c r="I684" s="138"/>
      <c r="L684" s="33"/>
      <c r="M684" s="139"/>
      <c r="T684" s="54"/>
      <c r="AT684" s="18" t="s">
        <v>145</v>
      </c>
      <c r="AU684" s="18" t="s">
        <v>78</v>
      </c>
    </row>
    <row r="685" spans="2:65" s="12" customFormat="1">
      <c r="B685" s="140"/>
      <c r="D685" s="141" t="s">
        <v>147</v>
      </c>
      <c r="E685" s="142" t="s">
        <v>19</v>
      </c>
      <c r="F685" s="143" t="s">
        <v>1196</v>
      </c>
      <c r="H685" s="142" t="s">
        <v>19</v>
      </c>
      <c r="I685" s="144"/>
      <c r="L685" s="140"/>
      <c r="M685" s="145"/>
      <c r="T685" s="146"/>
      <c r="AT685" s="142" t="s">
        <v>147</v>
      </c>
      <c r="AU685" s="142" t="s">
        <v>78</v>
      </c>
      <c r="AV685" s="12" t="s">
        <v>76</v>
      </c>
      <c r="AW685" s="12" t="s">
        <v>32</v>
      </c>
      <c r="AX685" s="12" t="s">
        <v>71</v>
      </c>
      <c r="AY685" s="142" t="s">
        <v>136</v>
      </c>
    </row>
    <row r="686" spans="2:65" s="13" customFormat="1">
      <c r="B686" s="147"/>
      <c r="D686" s="141" t="s">
        <v>147</v>
      </c>
      <c r="E686" s="148" t="s">
        <v>19</v>
      </c>
      <c r="F686" s="149" t="s">
        <v>76</v>
      </c>
      <c r="H686" s="150">
        <v>1</v>
      </c>
      <c r="I686" s="151"/>
      <c r="L686" s="147"/>
      <c r="M686" s="152"/>
      <c r="T686" s="153"/>
      <c r="AT686" s="148" t="s">
        <v>147</v>
      </c>
      <c r="AU686" s="148" t="s">
        <v>78</v>
      </c>
      <c r="AV686" s="13" t="s">
        <v>78</v>
      </c>
      <c r="AW686" s="13" t="s">
        <v>32</v>
      </c>
      <c r="AX686" s="13" t="s">
        <v>76</v>
      </c>
      <c r="AY686" s="148" t="s">
        <v>136</v>
      </c>
    </row>
    <row r="687" spans="2:65" s="1" customFormat="1" ht="21.75" customHeight="1">
      <c r="B687" s="33"/>
      <c r="C687" s="161" t="s">
        <v>1197</v>
      </c>
      <c r="D687" s="161" t="s">
        <v>309</v>
      </c>
      <c r="E687" s="162" t="s">
        <v>1198</v>
      </c>
      <c r="F687" s="163" t="s">
        <v>1199</v>
      </c>
      <c r="G687" s="164" t="s">
        <v>201</v>
      </c>
      <c r="H687" s="165">
        <v>1</v>
      </c>
      <c r="I687" s="166"/>
      <c r="J687" s="167">
        <f>ROUND(I687*H687,2)</f>
        <v>0</v>
      </c>
      <c r="K687" s="163" t="s">
        <v>19</v>
      </c>
      <c r="L687" s="168"/>
      <c r="M687" s="169" t="s">
        <v>19</v>
      </c>
      <c r="N687" s="170" t="s">
        <v>42</v>
      </c>
      <c r="P687" s="132">
        <f>O687*H687</f>
        <v>0</v>
      </c>
      <c r="Q687" s="132">
        <v>7.3000000000000001E-3</v>
      </c>
      <c r="R687" s="132">
        <f>Q687*H687</f>
        <v>7.3000000000000001E-3</v>
      </c>
      <c r="S687" s="132">
        <v>0</v>
      </c>
      <c r="T687" s="133">
        <f>S687*H687</f>
        <v>0</v>
      </c>
      <c r="AR687" s="134" t="s">
        <v>370</v>
      </c>
      <c r="AT687" s="134" t="s">
        <v>309</v>
      </c>
      <c r="AU687" s="134" t="s">
        <v>78</v>
      </c>
      <c r="AY687" s="18" t="s">
        <v>136</v>
      </c>
      <c r="BE687" s="135">
        <f>IF(N687="základní",J687,0)</f>
        <v>0</v>
      </c>
      <c r="BF687" s="135">
        <f>IF(N687="snížená",J687,0)</f>
        <v>0</v>
      </c>
      <c r="BG687" s="135">
        <f>IF(N687="zákl. přenesená",J687,0)</f>
        <v>0</v>
      </c>
      <c r="BH687" s="135">
        <f>IF(N687="sníž. přenesená",J687,0)</f>
        <v>0</v>
      </c>
      <c r="BI687" s="135">
        <f>IF(N687="nulová",J687,0)</f>
        <v>0</v>
      </c>
      <c r="BJ687" s="18" t="s">
        <v>76</v>
      </c>
      <c r="BK687" s="135">
        <f>ROUND(I687*H687,2)</f>
        <v>0</v>
      </c>
      <c r="BL687" s="18" t="s">
        <v>259</v>
      </c>
      <c r="BM687" s="134" t="s">
        <v>1200</v>
      </c>
    </row>
    <row r="688" spans="2:65" s="12" customFormat="1">
      <c r="B688" s="140"/>
      <c r="D688" s="141" t="s">
        <v>147</v>
      </c>
      <c r="E688" s="142" t="s">
        <v>19</v>
      </c>
      <c r="F688" s="143" t="s">
        <v>1201</v>
      </c>
      <c r="H688" s="142" t="s">
        <v>19</v>
      </c>
      <c r="I688" s="144"/>
      <c r="L688" s="140"/>
      <c r="M688" s="145"/>
      <c r="T688" s="146"/>
      <c r="AT688" s="142" t="s">
        <v>147</v>
      </c>
      <c r="AU688" s="142" t="s">
        <v>78</v>
      </c>
      <c r="AV688" s="12" t="s">
        <v>76</v>
      </c>
      <c r="AW688" s="12" t="s">
        <v>32</v>
      </c>
      <c r="AX688" s="12" t="s">
        <v>71</v>
      </c>
      <c r="AY688" s="142" t="s">
        <v>136</v>
      </c>
    </row>
    <row r="689" spans="2:65" s="13" customFormat="1">
      <c r="B689" s="147"/>
      <c r="D689" s="141" t="s">
        <v>147</v>
      </c>
      <c r="E689" s="148" t="s">
        <v>19</v>
      </c>
      <c r="F689" s="149" t="s">
        <v>76</v>
      </c>
      <c r="H689" s="150">
        <v>1</v>
      </c>
      <c r="I689" s="151"/>
      <c r="L689" s="147"/>
      <c r="M689" s="152"/>
      <c r="T689" s="153"/>
      <c r="AT689" s="148" t="s">
        <v>147</v>
      </c>
      <c r="AU689" s="148" t="s">
        <v>78</v>
      </c>
      <c r="AV689" s="13" t="s">
        <v>78</v>
      </c>
      <c r="AW689" s="13" t="s">
        <v>32</v>
      </c>
      <c r="AX689" s="13" t="s">
        <v>76</v>
      </c>
      <c r="AY689" s="148" t="s">
        <v>136</v>
      </c>
    </row>
    <row r="690" spans="2:65" s="1" customFormat="1" ht="24.15" customHeight="1">
      <c r="B690" s="33"/>
      <c r="C690" s="123" t="s">
        <v>1202</v>
      </c>
      <c r="D690" s="123" t="s">
        <v>138</v>
      </c>
      <c r="E690" s="124" t="s">
        <v>1203</v>
      </c>
      <c r="F690" s="125" t="s">
        <v>1204</v>
      </c>
      <c r="G690" s="126" t="s">
        <v>465</v>
      </c>
      <c r="H690" s="127">
        <v>1</v>
      </c>
      <c r="I690" s="128"/>
      <c r="J690" s="129">
        <f>ROUND(I690*H690,2)</f>
        <v>0</v>
      </c>
      <c r="K690" s="125" t="s">
        <v>19</v>
      </c>
      <c r="L690" s="33"/>
      <c r="M690" s="130" t="s">
        <v>19</v>
      </c>
      <c r="N690" s="131" t="s">
        <v>42</v>
      </c>
      <c r="P690" s="132">
        <f>O690*H690</f>
        <v>0</v>
      </c>
      <c r="Q690" s="132">
        <v>0</v>
      </c>
      <c r="R690" s="132">
        <f>Q690*H690</f>
        <v>0</v>
      </c>
      <c r="S690" s="132">
        <v>1.9099999999999999E-2</v>
      </c>
      <c r="T690" s="133">
        <f>S690*H690</f>
        <v>1.9099999999999999E-2</v>
      </c>
      <c r="AR690" s="134" t="s">
        <v>259</v>
      </c>
      <c r="AT690" s="134" t="s">
        <v>138</v>
      </c>
      <c r="AU690" s="134" t="s">
        <v>78</v>
      </c>
      <c r="AY690" s="18" t="s">
        <v>136</v>
      </c>
      <c r="BE690" s="135">
        <f>IF(N690="základní",J690,0)</f>
        <v>0</v>
      </c>
      <c r="BF690" s="135">
        <f>IF(N690="snížená",J690,0)</f>
        <v>0</v>
      </c>
      <c r="BG690" s="135">
        <f>IF(N690="zákl. přenesená",J690,0)</f>
        <v>0</v>
      </c>
      <c r="BH690" s="135">
        <f>IF(N690="sníž. přenesená",J690,0)</f>
        <v>0</v>
      </c>
      <c r="BI690" s="135">
        <f>IF(N690="nulová",J690,0)</f>
        <v>0</v>
      </c>
      <c r="BJ690" s="18" t="s">
        <v>76</v>
      </c>
      <c r="BK690" s="135">
        <f>ROUND(I690*H690,2)</f>
        <v>0</v>
      </c>
      <c r="BL690" s="18" t="s">
        <v>259</v>
      </c>
      <c r="BM690" s="134" t="s">
        <v>1205</v>
      </c>
    </row>
    <row r="691" spans="2:65" s="12" customFormat="1">
      <c r="B691" s="140"/>
      <c r="D691" s="141" t="s">
        <v>147</v>
      </c>
      <c r="E691" s="142" t="s">
        <v>19</v>
      </c>
      <c r="F691" s="143" t="s">
        <v>1206</v>
      </c>
      <c r="H691" s="142" t="s">
        <v>19</v>
      </c>
      <c r="I691" s="144"/>
      <c r="L691" s="140"/>
      <c r="M691" s="145"/>
      <c r="T691" s="146"/>
      <c r="AT691" s="142" t="s">
        <v>147</v>
      </c>
      <c r="AU691" s="142" t="s">
        <v>78</v>
      </c>
      <c r="AV691" s="12" t="s">
        <v>76</v>
      </c>
      <c r="AW691" s="12" t="s">
        <v>32</v>
      </c>
      <c r="AX691" s="12" t="s">
        <v>71</v>
      </c>
      <c r="AY691" s="142" t="s">
        <v>136</v>
      </c>
    </row>
    <row r="692" spans="2:65" s="13" customFormat="1">
      <c r="B692" s="147"/>
      <c r="D692" s="141" t="s">
        <v>147</v>
      </c>
      <c r="E692" s="148" t="s">
        <v>19</v>
      </c>
      <c r="F692" s="149" t="s">
        <v>76</v>
      </c>
      <c r="H692" s="150">
        <v>1</v>
      </c>
      <c r="I692" s="151"/>
      <c r="L692" s="147"/>
      <c r="M692" s="152"/>
      <c r="T692" s="153"/>
      <c r="AT692" s="148" t="s">
        <v>147</v>
      </c>
      <c r="AU692" s="148" t="s">
        <v>78</v>
      </c>
      <c r="AV692" s="13" t="s">
        <v>78</v>
      </c>
      <c r="AW692" s="13" t="s">
        <v>32</v>
      </c>
      <c r="AX692" s="13" t="s">
        <v>76</v>
      </c>
      <c r="AY692" s="148" t="s">
        <v>136</v>
      </c>
    </row>
    <row r="693" spans="2:65" s="1" customFormat="1" ht="21.75" customHeight="1">
      <c r="B693" s="33"/>
      <c r="C693" s="123" t="s">
        <v>1207</v>
      </c>
      <c r="D693" s="123" t="s">
        <v>138</v>
      </c>
      <c r="E693" s="124" t="s">
        <v>1208</v>
      </c>
      <c r="F693" s="125" t="s">
        <v>1209</v>
      </c>
      <c r="G693" s="126" t="s">
        <v>411</v>
      </c>
      <c r="H693" s="127">
        <v>16</v>
      </c>
      <c r="I693" s="128"/>
      <c r="J693" s="129">
        <f>ROUND(I693*H693,2)</f>
        <v>0</v>
      </c>
      <c r="K693" s="125" t="s">
        <v>19</v>
      </c>
      <c r="L693" s="33"/>
      <c r="M693" s="130" t="s">
        <v>19</v>
      </c>
      <c r="N693" s="131" t="s">
        <v>42</v>
      </c>
      <c r="P693" s="132">
        <f>O693*H693</f>
        <v>0</v>
      </c>
      <c r="Q693" s="132">
        <v>0</v>
      </c>
      <c r="R693" s="132">
        <f>Q693*H693</f>
        <v>0</v>
      </c>
      <c r="S693" s="132">
        <v>0</v>
      </c>
      <c r="T693" s="133">
        <f>S693*H693</f>
        <v>0</v>
      </c>
      <c r="AR693" s="134" t="s">
        <v>259</v>
      </c>
      <c r="AT693" s="134" t="s">
        <v>138</v>
      </c>
      <c r="AU693" s="134" t="s">
        <v>78</v>
      </c>
      <c r="AY693" s="18" t="s">
        <v>136</v>
      </c>
      <c r="BE693" s="135">
        <f>IF(N693="základní",J693,0)</f>
        <v>0</v>
      </c>
      <c r="BF693" s="135">
        <f>IF(N693="snížená",J693,0)</f>
        <v>0</v>
      </c>
      <c r="BG693" s="135">
        <f>IF(N693="zákl. přenesená",J693,0)</f>
        <v>0</v>
      </c>
      <c r="BH693" s="135">
        <f>IF(N693="sníž. přenesená",J693,0)</f>
        <v>0</v>
      </c>
      <c r="BI693" s="135">
        <f>IF(N693="nulová",J693,0)</f>
        <v>0</v>
      </c>
      <c r="BJ693" s="18" t="s">
        <v>76</v>
      </c>
      <c r="BK693" s="135">
        <f>ROUND(I693*H693,2)</f>
        <v>0</v>
      </c>
      <c r="BL693" s="18" t="s">
        <v>259</v>
      </c>
      <c r="BM693" s="134" t="s">
        <v>1210</v>
      </c>
    </row>
    <row r="694" spans="2:65" s="12" customFormat="1">
      <c r="B694" s="140"/>
      <c r="D694" s="141" t="s">
        <v>147</v>
      </c>
      <c r="E694" s="142" t="s">
        <v>19</v>
      </c>
      <c r="F694" s="143" t="s">
        <v>1211</v>
      </c>
      <c r="H694" s="142" t="s">
        <v>19</v>
      </c>
      <c r="I694" s="144"/>
      <c r="L694" s="140"/>
      <c r="M694" s="145"/>
      <c r="T694" s="146"/>
      <c r="AT694" s="142" t="s">
        <v>147</v>
      </c>
      <c r="AU694" s="142" t="s">
        <v>78</v>
      </c>
      <c r="AV694" s="12" t="s">
        <v>76</v>
      </c>
      <c r="AW694" s="12" t="s">
        <v>32</v>
      </c>
      <c r="AX694" s="12" t="s">
        <v>71</v>
      </c>
      <c r="AY694" s="142" t="s">
        <v>136</v>
      </c>
    </row>
    <row r="695" spans="2:65" s="13" customFormat="1">
      <c r="B695" s="147"/>
      <c r="D695" s="141" t="s">
        <v>147</v>
      </c>
      <c r="E695" s="148" t="s">
        <v>19</v>
      </c>
      <c r="F695" s="149" t="s">
        <v>259</v>
      </c>
      <c r="H695" s="150">
        <v>16</v>
      </c>
      <c r="I695" s="151"/>
      <c r="L695" s="147"/>
      <c r="M695" s="152"/>
      <c r="T695" s="153"/>
      <c r="AT695" s="148" t="s">
        <v>147</v>
      </c>
      <c r="AU695" s="148" t="s">
        <v>78</v>
      </c>
      <c r="AV695" s="13" t="s">
        <v>78</v>
      </c>
      <c r="AW695" s="13" t="s">
        <v>32</v>
      </c>
      <c r="AX695" s="13" t="s">
        <v>76</v>
      </c>
      <c r="AY695" s="148" t="s">
        <v>136</v>
      </c>
    </row>
    <row r="696" spans="2:65" s="1" customFormat="1" ht="24.15" customHeight="1">
      <c r="B696" s="33"/>
      <c r="C696" s="161" t="s">
        <v>1212</v>
      </c>
      <c r="D696" s="161" t="s">
        <v>309</v>
      </c>
      <c r="E696" s="162" t="s">
        <v>1213</v>
      </c>
      <c r="F696" s="163" t="s">
        <v>1214</v>
      </c>
      <c r="G696" s="164" t="s">
        <v>1215</v>
      </c>
      <c r="H696" s="165">
        <v>1</v>
      </c>
      <c r="I696" s="166"/>
      <c r="J696" s="167">
        <f>ROUND(I696*H696,2)</f>
        <v>0</v>
      </c>
      <c r="K696" s="163" t="s">
        <v>19</v>
      </c>
      <c r="L696" s="168"/>
      <c r="M696" s="169" t="s">
        <v>19</v>
      </c>
      <c r="N696" s="170" t="s">
        <v>42</v>
      </c>
      <c r="P696" s="132">
        <f>O696*H696</f>
        <v>0</v>
      </c>
      <c r="Q696" s="132">
        <v>1E-4</v>
      </c>
      <c r="R696" s="132">
        <f>Q696*H696</f>
        <v>1E-4</v>
      </c>
      <c r="S696" s="132">
        <v>0</v>
      </c>
      <c r="T696" s="133">
        <f>S696*H696</f>
        <v>0</v>
      </c>
      <c r="AR696" s="134" t="s">
        <v>370</v>
      </c>
      <c r="AT696" s="134" t="s">
        <v>309</v>
      </c>
      <c r="AU696" s="134" t="s">
        <v>78</v>
      </c>
      <c r="AY696" s="18" t="s">
        <v>136</v>
      </c>
      <c r="BE696" s="135">
        <f>IF(N696="základní",J696,0)</f>
        <v>0</v>
      </c>
      <c r="BF696" s="135">
        <f>IF(N696="snížená",J696,0)</f>
        <v>0</v>
      </c>
      <c r="BG696" s="135">
        <f>IF(N696="zákl. přenesená",J696,0)</f>
        <v>0</v>
      </c>
      <c r="BH696" s="135">
        <f>IF(N696="sníž. přenesená",J696,0)</f>
        <v>0</v>
      </c>
      <c r="BI696" s="135">
        <f>IF(N696="nulová",J696,0)</f>
        <v>0</v>
      </c>
      <c r="BJ696" s="18" t="s">
        <v>76</v>
      </c>
      <c r="BK696" s="135">
        <f>ROUND(I696*H696,2)</f>
        <v>0</v>
      </c>
      <c r="BL696" s="18" t="s">
        <v>259</v>
      </c>
      <c r="BM696" s="134" t="s">
        <v>1216</v>
      </c>
    </row>
    <row r="697" spans="2:65" s="13" customFormat="1">
      <c r="B697" s="147"/>
      <c r="D697" s="141" t="s">
        <v>147</v>
      </c>
      <c r="E697" s="148" t="s">
        <v>19</v>
      </c>
      <c r="F697" s="149" t="s">
        <v>76</v>
      </c>
      <c r="H697" s="150">
        <v>1</v>
      </c>
      <c r="I697" s="151"/>
      <c r="L697" s="147"/>
      <c r="M697" s="152"/>
      <c r="T697" s="153"/>
      <c r="AT697" s="148" t="s">
        <v>147</v>
      </c>
      <c r="AU697" s="148" t="s">
        <v>78</v>
      </c>
      <c r="AV697" s="13" t="s">
        <v>78</v>
      </c>
      <c r="AW697" s="13" t="s">
        <v>32</v>
      </c>
      <c r="AX697" s="13" t="s">
        <v>76</v>
      </c>
      <c r="AY697" s="148" t="s">
        <v>136</v>
      </c>
    </row>
    <row r="698" spans="2:65" s="1" customFormat="1" ht="16.5" customHeight="1">
      <c r="B698" s="33"/>
      <c r="C698" s="123" t="s">
        <v>1217</v>
      </c>
      <c r="D698" s="123" t="s">
        <v>138</v>
      </c>
      <c r="E698" s="124" t="s">
        <v>1218</v>
      </c>
      <c r="F698" s="125" t="s">
        <v>1219</v>
      </c>
      <c r="G698" s="126" t="s">
        <v>465</v>
      </c>
      <c r="H698" s="127">
        <v>1</v>
      </c>
      <c r="I698" s="128"/>
      <c r="J698" s="129">
        <f>ROUND(I698*H698,2)</f>
        <v>0</v>
      </c>
      <c r="K698" s="125" t="s">
        <v>19</v>
      </c>
      <c r="L698" s="33"/>
      <c r="M698" s="130" t="s">
        <v>19</v>
      </c>
      <c r="N698" s="131" t="s">
        <v>42</v>
      </c>
      <c r="P698" s="132">
        <f>O698*H698</f>
        <v>0</v>
      </c>
      <c r="Q698" s="132">
        <v>0</v>
      </c>
      <c r="R698" s="132">
        <f>Q698*H698</f>
        <v>0</v>
      </c>
      <c r="S698" s="132">
        <v>0</v>
      </c>
      <c r="T698" s="133">
        <f>S698*H698</f>
        <v>0</v>
      </c>
      <c r="AR698" s="134" t="s">
        <v>259</v>
      </c>
      <c r="AT698" s="134" t="s">
        <v>138</v>
      </c>
      <c r="AU698" s="134" t="s">
        <v>78</v>
      </c>
      <c r="AY698" s="18" t="s">
        <v>136</v>
      </c>
      <c r="BE698" s="135">
        <f>IF(N698="základní",J698,0)</f>
        <v>0</v>
      </c>
      <c r="BF698" s="135">
        <f>IF(N698="snížená",J698,0)</f>
        <v>0</v>
      </c>
      <c r="BG698" s="135">
        <f>IF(N698="zákl. přenesená",J698,0)</f>
        <v>0</v>
      </c>
      <c r="BH698" s="135">
        <f>IF(N698="sníž. přenesená",J698,0)</f>
        <v>0</v>
      </c>
      <c r="BI698" s="135">
        <f>IF(N698="nulová",J698,0)</f>
        <v>0</v>
      </c>
      <c r="BJ698" s="18" t="s">
        <v>76</v>
      </c>
      <c r="BK698" s="135">
        <f>ROUND(I698*H698,2)</f>
        <v>0</v>
      </c>
      <c r="BL698" s="18" t="s">
        <v>259</v>
      </c>
      <c r="BM698" s="134" t="s">
        <v>1220</v>
      </c>
    </row>
    <row r="699" spans="2:65" s="1" customFormat="1" ht="49.05" customHeight="1">
      <c r="B699" s="33"/>
      <c r="C699" s="123" t="s">
        <v>1221</v>
      </c>
      <c r="D699" s="123" t="s">
        <v>138</v>
      </c>
      <c r="E699" s="124" t="s">
        <v>1222</v>
      </c>
      <c r="F699" s="125" t="s">
        <v>1223</v>
      </c>
      <c r="G699" s="126" t="s">
        <v>829</v>
      </c>
      <c r="H699" s="171"/>
      <c r="I699" s="128"/>
      <c r="J699" s="129">
        <f>ROUND(I699*H699,2)</f>
        <v>0</v>
      </c>
      <c r="K699" s="125" t="s">
        <v>142</v>
      </c>
      <c r="L699" s="33"/>
      <c r="M699" s="130" t="s">
        <v>19</v>
      </c>
      <c r="N699" s="131" t="s">
        <v>42</v>
      </c>
      <c r="P699" s="132">
        <f>O699*H699</f>
        <v>0</v>
      </c>
      <c r="Q699" s="132">
        <v>0</v>
      </c>
      <c r="R699" s="132">
        <f>Q699*H699</f>
        <v>0</v>
      </c>
      <c r="S699" s="132">
        <v>0</v>
      </c>
      <c r="T699" s="133">
        <f>S699*H699</f>
        <v>0</v>
      </c>
      <c r="AR699" s="134" t="s">
        <v>259</v>
      </c>
      <c r="AT699" s="134" t="s">
        <v>138</v>
      </c>
      <c r="AU699" s="134" t="s">
        <v>78</v>
      </c>
      <c r="AY699" s="18" t="s">
        <v>136</v>
      </c>
      <c r="BE699" s="135">
        <f>IF(N699="základní",J699,0)</f>
        <v>0</v>
      </c>
      <c r="BF699" s="135">
        <f>IF(N699="snížená",J699,0)</f>
        <v>0</v>
      </c>
      <c r="BG699" s="135">
        <f>IF(N699="zákl. přenesená",J699,0)</f>
        <v>0</v>
      </c>
      <c r="BH699" s="135">
        <f>IF(N699="sníž. přenesená",J699,0)</f>
        <v>0</v>
      </c>
      <c r="BI699" s="135">
        <f>IF(N699="nulová",J699,0)</f>
        <v>0</v>
      </c>
      <c r="BJ699" s="18" t="s">
        <v>76</v>
      </c>
      <c r="BK699" s="135">
        <f>ROUND(I699*H699,2)</f>
        <v>0</v>
      </c>
      <c r="BL699" s="18" t="s">
        <v>259</v>
      </c>
      <c r="BM699" s="134" t="s">
        <v>1224</v>
      </c>
    </row>
    <row r="700" spans="2:65" s="1" customFormat="1">
      <c r="B700" s="33"/>
      <c r="D700" s="136" t="s">
        <v>145</v>
      </c>
      <c r="F700" s="137" t="s">
        <v>1225</v>
      </c>
      <c r="I700" s="138"/>
      <c r="L700" s="33"/>
      <c r="M700" s="139"/>
      <c r="T700" s="54"/>
      <c r="AT700" s="18" t="s">
        <v>145</v>
      </c>
      <c r="AU700" s="18" t="s">
        <v>78</v>
      </c>
    </row>
    <row r="701" spans="2:65" s="11" customFormat="1" ht="22.8" customHeight="1">
      <c r="B701" s="111"/>
      <c r="D701" s="112" t="s">
        <v>70</v>
      </c>
      <c r="E701" s="121" t="s">
        <v>1226</v>
      </c>
      <c r="F701" s="121" t="s">
        <v>1227</v>
      </c>
      <c r="I701" s="114"/>
      <c r="J701" s="122">
        <f>BK701</f>
        <v>0</v>
      </c>
      <c r="L701" s="111"/>
      <c r="M701" s="116"/>
      <c r="P701" s="117">
        <f>SUM(P702:P721)</f>
        <v>0</v>
      </c>
      <c r="R701" s="117">
        <f>SUM(R702:R721)</f>
        <v>1.8876617600000001</v>
      </c>
      <c r="T701" s="118">
        <f>SUM(T702:T721)</f>
        <v>0.48</v>
      </c>
      <c r="AR701" s="112" t="s">
        <v>78</v>
      </c>
      <c r="AT701" s="119" t="s">
        <v>70</v>
      </c>
      <c r="AU701" s="119" t="s">
        <v>76</v>
      </c>
      <c r="AY701" s="112" t="s">
        <v>136</v>
      </c>
      <c r="BK701" s="120">
        <f>SUM(BK702:BK721)</f>
        <v>0</v>
      </c>
    </row>
    <row r="702" spans="2:65" s="1" customFormat="1" ht="44.25" customHeight="1">
      <c r="B702" s="33"/>
      <c r="C702" s="123" t="s">
        <v>1228</v>
      </c>
      <c r="D702" s="123" t="s">
        <v>138</v>
      </c>
      <c r="E702" s="124" t="s">
        <v>1229</v>
      </c>
      <c r="F702" s="125" t="s">
        <v>1230</v>
      </c>
      <c r="G702" s="126" t="s">
        <v>180</v>
      </c>
      <c r="H702" s="127">
        <v>22.216000000000001</v>
      </c>
      <c r="I702" s="128"/>
      <c r="J702" s="129">
        <f>ROUND(I702*H702,2)</f>
        <v>0</v>
      </c>
      <c r="K702" s="125" t="s">
        <v>142</v>
      </c>
      <c r="L702" s="33"/>
      <c r="M702" s="130" t="s">
        <v>19</v>
      </c>
      <c r="N702" s="131" t="s">
        <v>42</v>
      </c>
      <c r="P702" s="132">
        <f>O702*H702</f>
        <v>0</v>
      </c>
      <c r="Q702" s="132">
        <v>2.0000000000000001E-4</v>
      </c>
      <c r="R702" s="132">
        <f>Q702*H702</f>
        <v>4.4432000000000004E-3</v>
      </c>
      <c r="S702" s="132">
        <v>0</v>
      </c>
      <c r="T702" s="133">
        <f>S702*H702</f>
        <v>0</v>
      </c>
      <c r="AR702" s="134" t="s">
        <v>259</v>
      </c>
      <c r="AT702" s="134" t="s">
        <v>138</v>
      </c>
      <c r="AU702" s="134" t="s">
        <v>78</v>
      </c>
      <c r="AY702" s="18" t="s">
        <v>136</v>
      </c>
      <c r="BE702" s="135">
        <f>IF(N702="základní",J702,0)</f>
        <v>0</v>
      </c>
      <c r="BF702" s="135">
        <f>IF(N702="snížená",J702,0)</f>
        <v>0</v>
      </c>
      <c r="BG702" s="135">
        <f>IF(N702="zákl. přenesená",J702,0)</f>
        <v>0</v>
      </c>
      <c r="BH702" s="135">
        <f>IF(N702="sníž. přenesená",J702,0)</f>
        <v>0</v>
      </c>
      <c r="BI702" s="135">
        <f>IF(N702="nulová",J702,0)</f>
        <v>0</v>
      </c>
      <c r="BJ702" s="18" t="s">
        <v>76</v>
      </c>
      <c r="BK702" s="135">
        <f>ROUND(I702*H702,2)</f>
        <v>0</v>
      </c>
      <c r="BL702" s="18" t="s">
        <v>259</v>
      </c>
      <c r="BM702" s="134" t="s">
        <v>1231</v>
      </c>
    </row>
    <row r="703" spans="2:65" s="1" customFormat="1">
      <c r="B703" s="33"/>
      <c r="D703" s="136" t="s">
        <v>145</v>
      </c>
      <c r="F703" s="137" t="s">
        <v>1232</v>
      </c>
      <c r="I703" s="138"/>
      <c r="L703" s="33"/>
      <c r="M703" s="139"/>
      <c r="T703" s="54"/>
      <c r="AT703" s="18" t="s">
        <v>145</v>
      </c>
      <c r="AU703" s="18" t="s">
        <v>78</v>
      </c>
    </row>
    <row r="704" spans="2:65" s="1" customFormat="1" ht="55.5" customHeight="1">
      <c r="B704" s="33"/>
      <c r="C704" s="123" t="s">
        <v>1233</v>
      </c>
      <c r="D704" s="123" t="s">
        <v>138</v>
      </c>
      <c r="E704" s="124" t="s">
        <v>1234</v>
      </c>
      <c r="F704" s="125" t="s">
        <v>1235</v>
      </c>
      <c r="G704" s="126" t="s">
        <v>294</v>
      </c>
      <c r="H704" s="127">
        <v>7.43</v>
      </c>
      <c r="I704" s="128"/>
      <c r="J704" s="129">
        <f>ROUND(I704*H704,2)</f>
        <v>0</v>
      </c>
      <c r="K704" s="125" t="s">
        <v>142</v>
      </c>
      <c r="L704" s="33"/>
      <c r="M704" s="130" t="s">
        <v>19</v>
      </c>
      <c r="N704" s="131" t="s">
        <v>42</v>
      </c>
      <c r="P704" s="132">
        <f>O704*H704</f>
        <v>0</v>
      </c>
      <c r="Q704" s="132">
        <v>3.6000000000000002E-4</v>
      </c>
      <c r="R704" s="132">
        <f>Q704*H704</f>
        <v>2.6748000000000002E-3</v>
      </c>
      <c r="S704" s="132">
        <v>0</v>
      </c>
      <c r="T704" s="133">
        <f>S704*H704</f>
        <v>0</v>
      </c>
      <c r="AR704" s="134" t="s">
        <v>259</v>
      </c>
      <c r="AT704" s="134" t="s">
        <v>138</v>
      </c>
      <c r="AU704" s="134" t="s">
        <v>78</v>
      </c>
      <c r="AY704" s="18" t="s">
        <v>136</v>
      </c>
      <c r="BE704" s="135">
        <f>IF(N704="základní",J704,0)</f>
        <v>0</v>
      </c>
      <c r="BF704" s="135">
        <f>IF(N704="snížená",J704,0)</f>
        <v>0</v>
      </c>
      <c r="BG704" s="135">
        <f>IF(N704="zákl. přenesená",J704,0)</f>
        <v>0</v>
      </c>
      <c r="BH704" s="135">
        <f>IF(N704="sníž. přenesená",J704,0)</f>
        <v>0</v>
      </c>
      <c r="BI704" s="135">
        <f>IF(N704="nulová",J704,0)</f>
        <v>0</v>
      </c>
      <c r="BJ704" s="18" t="s">
        <v>76</v>
      </c>
      <c r="BK704" s="135">
        <f>ROUND(I704*H704,2)</f>
        <v>0</v>
      </c>
      <c r="BL704" s="18" t="s">
        <v>259</v>
      </c>
      <c r="BM704" s="134" t="s">
        <v>1236</v>
      </c>
    </row>
    <row r="705" spans="2:65" s="1" customFormat="1">
      <c r="B705" s="33"/>
      <c r="D705" s="136" t="s">
        <v>145</v>
      </c>
      <c r="F705" s="137" t="s">
        <v>1237</v>
      </c>
      <c r="I705" s="138"/>
      <c r="L705" s="33"/>
      <c r="M705" s="139"/>
      <c r="T705" s="54"/>
      <c r="AT705" s="18" t="s">
        <v>145</v>
      </c>
      <c r="AU705" s="18" t="s">
        <v>78</v>
      </c>
    </row>
    <row r="706" spans="2:65" s="13" customFormat="1">
      <c r="B706" s="147"/>
      <c r="D706" s="141" t="s">
        <v>147</v>
      </c>
      <c r="E706" s="148" t="s">
        <v>19</v>
      </c>
      <c r="F706" s="149" t="s">
        <v>1238</v>
      </c>
      <c r="H706" s="150">
        <v>7.43</v>
      </c>
      <c r="I706" s="151"/>
      <c r="L706" s="147"/>
      <c r="M706" s="152"/>
      <c r="T706" s="153"/>
      <c r="AT706" s="148" t="s">
        <v>147</v>
      </c>
      <c r="AU706" s="148" t="s">
        <v>78</v>
      </c>
      <c r="AV706" s="13" t="s">
        <v>78</v>
      </c>
      <c r="AW706" s="13" t="s">
        <v>32</v>
      </c>
      <c r="AX706" s="13" t="s">
        <v>76</v>
      </c>
      <c r="AY706" s="148" t="s">
        <v>136</v>
      </c>
    </row>
    <row r="707" spans="2:65" s="1" customFormat="1" ht="114.9" customHeight="1">
      <c r="B707" s="33"/>
      <c r="C707" s="123" t="s">
        <v>1239</v>
      </c>
      <c r="D707" s="123" t="s">
        <v>138</v>
      </c>
      <c r="E707" s="124" t="s">
        <v>1240</v>
      </c>
      <c r="F707" s="125" t="s">
        <v>1241</v>
      </c>
      <c r="G707" s="126" t="s">
        <v>180</v>
      </c>
      <c r="H707" s="127">
        <v>22.216000000000001</v>
      </c>
      <c r="I707" s="128"/>
      <c r="J707" s="129">
        <f>ROUND(I707*H707,2)</f>
        <v>0</v>
      </c>
      <c r="K707" s="125" t="s">
        <v>19</v>
      </c>
      <c r="L707" s="33"/>
      <c r="M707" s="130" t="s">
        <v>19</v>
      </c>
      <c r="N707" s="131" t="s">
        <v>42</v>
      </c>
      <c r="P707" s="132">
        <f>O707*H707</f>
        <v>0</v>
      </c>
      <c r="Q707" s="132">
        <v>6.2609999999999999E-2</v>
      </c>
      <c r="R707" s="132">
        <f>Q707*H707</f>
        <v>1.3909437600000001</v>
      </c>
      <c r="S707" s="132">
        <v>0</v>
      </c>
      <c r="T707" s="133">
        <f>S707*H707</f>
        <v>0</v>
      </c>
      <c r="AR707" s="134" t="s">
        <v>259</v>
      </c>
      <c r="AT707" s="134" t="s">
        <v>138</v>
      </c>
      <c r="AU707" s="134" t="s">
        <v>78</v>
      </c>
      <c r="AY707" s="18" t="s">
        <v>136</v>
      </c>
      <c r="BE707" s="135">
        <f>IF(N707="základní",J707,0)</f>
        <v>0</v>
      </c>
      <c r="BF707" s="135">
        <f>IF(N707="snížená",J707,0)</f>
        <v>0</v>
      </c>
      <c r="BG707" s="135">
        <f>IF(N707="zákl. přenesená",J707,0)</f>
        <v>0</v>
      </c>
      <c r="BH707" s="135">
        <f>IF(N707="sníž. přenesená",J707,0)</f>
        <v>0</v>
      </c>
      <c r="BI707" s="135">
        <f>IF(N707="nulová",J707,0)</f>
        <v>0</v>
      </c>
      <c r="BJ707" s="18" t="s">
        <v>76</v>
      </c>
      <c r="BK707" s="135">
        <f>ROUND(I707*H707,2)</f>
        <v>0</v>
      </c>
      <c r="BL707" s="18" t="s">
        <v>259</v>
      </c>
      <c r="BM707" s="134" t="s">
        <v>1242</v>
      </c>
    </row>
    <row r="708" spans="2:65" s="12" customFormat="1">
      <c r="B708" s="140"/>
      <c r="D708" s="141" t="s">
        <v>147</v>
      </c>
      <c r="E708" s="142" t="s">
        <v>19</v>
      </c>
      <c r="F708" s="143" t="s">
        <v>1243</v>
      </c>
      <c r="H708" s="142" t="s">
        <v>19</v>
      </c>
      <c r="I708" s="144"/>
      <c r="L708" s="140"/>
      <c r="M708" s="145"/>
      <c r="T708" s="146"/>
      <c r="AT708" s="142" t="s">
        <v>147</v>
      </c>
      <c r="AU708" s="142" t="s">
        <v>78</v>
      </c>
      <c r="AV708" s="12" t="s">
        <v>76</v>
      </c>
      <c r="AW708" s="12" t="s">
        <v>32</v>
      </c>
      <c r="AX708" s="12" t="s">
        <v>71</v>
      </c>
      <c r="AY708" s="142" t="s">
        <v>136</v>
      </c>
    </row>
    <row r="709" spans="2:65" s="13" customFormat="1">
      <c r="B709" s="147"/>
      <c r="D709" s="141" t="s">
        <v>147</v>
      </c>
      <c r="E709" s="148" t="s">
        <v>19</v>
      </c>
      <c r="F709" s="149" t="s">
        <v>1244</v>
      </c>
      <c r="H709" s="150">
        <v>22.216000000000001</v>
      </c>
      <c r="I709" s="151"/>
      <c r="L709" s="147"/>
      <c r="M709" s="152"/>
      <c r="T709" s="153"/>
      <c r="AT709" s="148" t="s">
        <v>147</v>
      </c>
      <c r="AU709" s="148" t="s">
        <v>78</v>
      </c>
      <c r="AV709" s="13" t="s">
        <v>78</v>
      </c>
      <c r="AW709" s="13" t="s">
        <v>32</v>
      </c>
      <c r="AX709" s="13" t="s">
        <v>76</v>
      </c>
      <c r="AY709" s="148" t="s">
        <v>136</v>
      </c>
    </row>
    <row r="710" spans="2:65" s="1" customFormat="1" ht="33" customHeight="1">
      <c r="B710" s="33"/>
      <c r="C710" s="123" t="s">
        <v>1245</v>
      </c>
      <c r="D710" s="123" t="s">
        <v>138</v>
      </c>
      <c r="E710" s="124" t="s">
        <v>1246</v>
      </c>
      <c r="F710" s="125" t="s">
        <v>1247</v>
      </c>
      <c r="G710" s="126" t="s">
        <v>180</v>
      </c>
      <c r="H710" s="127">
        <v>16</v>
      </c>
      <c r="I710" s="128"/>
      <c r="J710" s="129">
        <f>ROUND(I710*H710,2)</f>
        <v>0</v>
      </c>
      <c r="K710" s="125" t="s">
        <v>142</v>
      </c>
      <c r="L710" s="33"/>
      <c r="M710" s="130" t="s">
        <v>19</v>
      </c>
      <c r="N710" s="131" t="s">
        <v>42</v>
      </c>
      <c r="P710" s="132">
        <f>O710*H710</f>
        <v>0</v>
      </c>
      <c r="Q710" s="132">
        <v>0</v>
      </c>
      <c r="R710" s="132">
        <f>Q710*H710</f>
        <v>0</v>
      </c>
      <c r="S710" s="132">
        <v>0</v>
      </c>
      <c r="T710" s="133">
        <f>S710*H710</f>
        <v>0</v>
      </c>
      <c r="AR710" s="134" t="s">
        <v>259</v>
      </c>
      <c r="AT710" s="134" t="s">
        <v>138</v>
      </c>
      <c r="AU710" s="134" t="s">
        <v>78</v>
      </c>
      <c r="AY710" s="18" t="s">
        <v>136</v>
      </c>
      <c r="BE710" s="135">
        <f>IF(N710="základní",J710,0)</f>
        <v>0</v>
      </c>
      <c r="BF710" s="135">
        <f>IF(N710="snížená",J710,0)</f>
        <v>0</v>
      </c>
      <c r="BG710" s="135">
        <f>IF(N710="zákl. přenesená",J710,0)</f>
        <v>0</v>
      </c>
      <c r="BH710" s="135">
        <f>IF(N710="sníž. přenesená",J710,0)</f>
        <v>0</v>
      </c>
      <c r="BI710" s="135">
        <f>IF(N710="nulová",J710,0)</f>
        <v>0</v>
      </c>
      <c r="BJ710" s="18" t="s">
        <v>76</v>
      </c>
      <c r="BK710" s="135">
        <f>ROUND(I710*H710,2)</f>
        <v>0</v>
      </c>
      <c r="BL710" s="18" t="s">
        <v>259</v>
      </c>
      <c r="BM710" s="134" t="s">
        <v>1248</v>
      </c>
    </row>
    <row r="711" spans="2:65" s="1" customFormat="1">
      <c r="B711" s="33"/>
      <c r="D711" s="136" t="s">
        <v>145</v>
      </c>
      <c r="F711" s="137" t="s">
        <v>1249</v>
      </c>
      <c r="I711" s="138"/>
      <c r="L711" s="33"/>
      <c r="M711" s="139"/>
      <c r="T711" s="54"/>
      <c r="AT711" s="18" t="s">
        <v>145</v>
      </c>
      <c r="AU711" s="18" t="s">
        <v>78</v>
      </c>
    </row>
    <row r="712" spans="2:65" s="12" customFormat="1" ht="20.399999999999999">
      <c r="B712" s="140"/>
      <c r="D712" s="141" t="s">
        <v>147</v>
      </c>
      <c r="E712" s="142" t="s">
        <v>19</v>
      </c>
      <c r="F712" s="143" t="s">
        <v>1250</v>
      </c>
      <c r="H712" s="142" t="s">
        <v>19</v>
      </c>
      <c r="I712" s="144"/>
      <c r="L712" s="140"/>
      <c r="M712" s="145"/>
      <c r="T712" s="146"/>
      <c r="AT712" s="142" t="s">
        <v>147</v>
      </c>
      <c r="AU712" s="142" t="s">
        <v>78</v>
      </c>
      <c r="AV712" s="12" t="s">
        <v>76</v>
      </c>
      <c r="AW712" s="12" t="s">
        <v>32</v>
      </c>
      <c r="AX712" s="12" t="s">
        <v>71</v>
      </c>
      <c r="AY712" s="142" t="s">
        <v>136</v>
      </c>
    </row>
    <row r="713" spans="2:65" s="13" customFormat="1">
      <c r="B713" s="147"/>
      <c r="D713" s="141" t="s">
        <v>147</v>
      </c>
      <c r="E713" s="148" t="s">
        <v>19</v>
      </c>
      <c r="F713" s="149" t="s">
        <v>1251</v>
      </c>
      <c r="H713" s="150">
        <v>16</v>
      </c>
      <c r="I713" s="151"/>
      <c r="L713" s="147"/>
      <c r="M713" s="152"/>
      <c r="T713" s="153"/>
      <c r="AT713" s="148" t="s">
        <v>147</v>
      </c>
      <c r="AU713" s="148" t="s">
        <v>78</v>
      </c>
      <c r="AV713" s="13" t="s">
        <v>78</v>
      </c>
      <c r="AW713" s="13" t="s">
        <v>32</v>
      </c>
      <c r="AX713" s="13" t="s">
        <v>76</v>
      </c>
      <c r="AY713" s="148" t="s">
        <v>136</v>
      </c>
    </row>
    <row r="714" spans="2:65" s="1" customFormat="1" ht="16.5" customHeight="1">
      <c r="B714" s="33"/>
      <c r="C714" s="161" t="s">
        <v>1252</v>
      </c>
      <c r="D714" s="161" t="s">
        <v>309</v>
      </c>
      <c r="E714" s="162" t="s">
        <v>1253</v>
      </c>
      <c r="F714" s="163" t="s">
        <v>1254</v>
      </c>
      <c r="G714" s="164" t="s">
        <v>180</v>
      </c>
      <c r="H714" s="165">
        <v>16.32</v>
      </c>
      <c r="I714" s="166"/>
      <c r="J714" s="167">
        <f>ROUND(I714*H714,2)</f>
        <v>0</v>
      </c>
      <c r="K714" s="163" t="s">
        <v>142</v>
      </c>
      <c r="L714" s="168"/>
      <c r="M714" s="169" t="s">
        <v>19</v>
      </c>
      <c r="N714" s="170" t="s">
        <v>42</v>
      </c>
      <c r="P714" s="132">
        <f>O714*H714</f>
        <v>0</v>
      </c>
      <c r="Q714" s="132">
        <v>0.03</v>
      </c>
      <c r="R714" s="132">
        <f>Q714*H714</f>
        <v>0.48959999999999998</v>
      </c>
      <c r="S714" s="132">
        <v>0</v>
      </c>
      <c r="T714" s="133">
        <f>S714*H714</f>
        <v>0</v>
      </c>
      <c r="AR714" s="134" t="s">
        <v>370</v>
      </c>
      <c r="AT714" s="134" t="s">
        <v>309</v>
      </c>
      <c r="AU714" s="134" t="s">
        <v>78</v>
      </c>
      <c r="AY714" s="18" t="s">
        <v>136</v>
      </c>
      <c r="BE714" s="135">
        <f>IF(N714="základní",J714,0)</f>
        <v>0</v>
      </c>
      <c r="BF714" s="135">
        <f>IF(N714="snížená",J714,0)</f>
        <v>0</v>
      </c>
      <c r="BG714" s="135">
        <f>IF(N714="zákl. přenesená",J714,0)</f>
        <v>0</v>
      </c>
      <c r="BH714" s="135">
        <f>IF(N714="sníž. přenesená",J714,0)</f>
        <v>0</v>
      </c>
      <c r="BI714" s="135">
        <f>IF(N714="nulová",J714,0)</f>
        <v>0</v>
      </c>
      <c r="BJ714" s="18" t="s">
        <v>76</v>
      </c>
      <c r="BK714" s="135">
        <f>ROUND(I714*H714,2)</f>
        <v>0</v>
      </c>
      <c r="BL714" s="18" t="s">
        <v>259</v>
      </c>
      <c r="BM714" s="134" t="s">
        <v>1255</v>
      </c>
    </row>
    <row r="715" spans="2:65" s="13" customFormat="1">
      <c r="B715" s="147"/>
      <c r="D715" s="141" t="s">
        <v>147</v>
      </c>
      <c r="F715" s="149" t="s">
        <v>1256</v>
      </c>
      <c r="H715" s="150">
        <v>16.32</v>
      </c>
      <c r="I715" s="151"/>
      <c r="L715" s="147"/>
      <c r="M715" s="152"/>
      <c r="T715" s="153"/>
      <c r="AT715" s="148" t="s">
        <v>147</v>
      </c>
      <c r="AU715" s="148" t="s">
        <v>78</v>
      </c>
      <c r="AV715" s="13" t="s">
        <v>78</v>
      </c>
      <c r="AW715" s="13" t="s">
        <v>4</v>
      </c>
      <c r="AX715" s="13" t="s">
        <v>76</v>
      </c>
      <c r="AY715" s="148" t="s">
        <v>136</v>
      </c>
    </row>
    <row r="716" spans="2:65" s="1" customFormat="1" ht="33" customHeight="1">
      <c r="B716" s="33"/>
      <c r="C716" s="123" t="s">
        <v>1257</v>
      </c>
      <c r="D716" s="123" t="s">
        <v>138</v>
      </c>
      <c r="E716" s="124" t="s">
        <v>1258</v>
      </c>
      <c r="F716" s="125" t="s">
        <v>1259</v>
      </c>
      <c r="G716" s="126" t="s">
        <v>180</v>
      </c>
      <c r="H716" s="127">
        <v>16</v>
      </c>
      <c r="I716" s="128"/>
      <c r="J716" s="129">
        <f>ROUND(I716*H716,2)</f>
        <v>0</v>
      </c>
      <c r="K716" s="125" t="s">
        <v>142</v>
      </c>
      <c r="L716" s="33"/>
      <c r="M716" s="130" t="s">
        <v>19</v>
      </c>
      <c r="N716" s="131" t="s">
        <v>42</v>
      </c>
      <c r="P716" s="132">
        <f>O716*H716</f>
        <v>0</v>
      </c>
      <c r="Q716" s="132">
        <v>0</v>
      </c>
      <c r="R716" s="132">
        <f>Q716*H716</f>
        <v>0</v>
      </c>
      <c r="S716" s="132">
        <v>0.03</v>
      </c>
      <c r="T716" s="133">
        <f>S716*H716</f>
        <v>0.48</v>
      </c>
      <c r="AR716" s="134" t="s">
        <v>259</v>
      </c>
      <c r="AT716" s="134" t="s">
        <v>138</v>
      </c>
      <c r="AU716" s="134" t="s">
        <v>78</v>
      </c>
      <c r="AY716" s="18" t="s">
        <v>136</v>
      </c>
      <c r="BE716" s="135">
        <f>IF(N716="základní",J716,0)</f>
        <v>0</v>
      </c>
      <c r="BF716" s="135">
        <f>IF(N716="snížená",J716,0)</f>
        <v>0</v>
      </c>
      <c r="BG716" s="135">
        <f>IF(N716="zákl. přenesená",J716,0)</f>
        <v>0</v>
      </c>
      <c r="BH716" s="135">
        <f>IF(N716="sníž. přenesená",J716,0)</f>
        <v>0</v>
      </c>
      <c r="BI716" s="135">
        <f>IF(N716="nulová",J716,0)</f>
        <v>0</v>
      </c>
      <c r="BJ716" s="18" t="s">
        <v>76</v>
      </c>
      <c r="BK716" s="135">
        <f>ROUND(I716*H716,2)</f>
        <v>0</v>
      </c>
      <c r="BL716" s="18" t="s">
        <v>259</v>
      </c>
      <c r="BM716" s="134" t="s">
        <v>1260</v>
      </c>
    </row>
    <row r="717" spans="2:65" s="1" customFormat="1">
      <c r="B717" s="33"/>
      <c r="D717" s="136" t="s">
        <v>145</v>
      </c>
      <c r="F717" s="137" t="s">
        <v>1261</v>
      </c>
      <c r="I717" s="138"/>
      <c r="L717" s="33"/>
      <c r="M717" s="139"/>
      <c r="T717" s="54"/>
      <c r="AT717" s="18" t="s">
        <v>145</v>
      </c>
      <c r="AU717" s="18" t="s">
        <v>78</v>
      </c>
    </row>
    <row r="718" spans="2:65" s="12" customFormat="1" ht="20.399999999999999">
      <c r="B718" s="140"/>
      <c r="D718" s="141" t="s">
        <v>147</v>
      </c>
      <c r="E718" s="142" t="s">
        <v>19</v>
      </c>
      <c r="F718" s="143" t="s">
        <v>1250</v>
      </c>
      <c r="H718" s="142" t="s">
        <v>19</v>
      </c>
      <c r="I718" s="144"/>
      <c r="L718" s="140"/>
      <c r="M718" s="145"/>
      <c r="T718" s="146"/>
      <c r="AT718" s="142" t="s">
        <v>147</v>
      </c>
      <c r="AU718" s="142" t="s">
        <v>78</v>
      </c>
      <c r="AV718" s="12" t="s">
        <v>76</v>
      </c>
      <c r="AW718" s="12" t="s">
        <v>32</v>
      </c>
      <c r="AX718" s="12" t="s">
        <v>71</v>
      </c>
      <c r="AY718" s="142" t="s">
        <v>136</v>
      </c>
    </row>
    <row r="719" spans="2:65" s="13" customFormat="1">
      <c r="B719" s="147"/>
      <c r="D719" s="141" t="s">
        <v>147</v>
      </c>
      <c r="E719" s="148" t="s">
        <v>19</v>
      </c>
      <c r="F719" s="149" t="s">
        <v>1251</v>
      </c>
      <c r="H719" s="150">
        <v>16</v>
      </c>
      <c r="I719" s="151"/>
      <c r="L719" s="147"/>
      <c r="M719" s="152"/>
      <c r="T719" s="153"/>
      <c r="AT719" s="148" t="s">
        <v>147</v>
      </c>
      <c r="AU719" s="148" t="s">
        <v>78</v>
      </c>
      <c r="AV719" s="13" t="s">
        <v>78</v>
      </c>
      <c r="AW719" s="13" t="s">
        <v>32</v>
      </c>
      <c r="AX719" s="13" t="s">
        <v>76</v>
      </c>
      <c r="AY719" s="148" t="s">
        <v>136</v>
      </c>
    </row>
    <row r="720" spans="2:65" s="1" customFormat="1" ht="76.349999999999994" customHeight="1">
      <c r="B720" s="33"/>
      <c r="C720" s="123" t="s">
        <v>1262</v>
      </c>
      <c r="D720" s="123" t="s">
        <v>138</v>
      </c>
      <c r="E720" s="124" t="s">
        <v>1263</v>
      </c>
      <c r="F720" s="125" t="s">
        <v>1264</v>
      </c>
      <c r="G720" s="126" t="s">
        <v>172</v>
      </c>
      <c r="H720" s="127">
        <v>1.8879999999999999</v>
      </c>
      <c r="I720" s="128"/>
      <c r="J720" s="129">
        <f>ROUND(I720*H720,2)</f>
        <v>0</v>
      </c>
      <c r="K720" s="125" t="s">
        <v>142</v>
      </c>
      <c r="L720" s="33"/>
      <c r="M720" s="130" t="s">
        <v>19</v>
      </c>
      <c r="N720" s="131" t="s">
        <v>42</v>
      </c>
      <c r="P720" s="132">
        <f>O720*H720</f>
        <v>0</v>
      </c>
      <c r="Q720" s="132">
        <v>0</v>
      </c>
      <c r="R720" s="132">
        <f>Q720*H720</f>
        <v>0</v>
      </c>
      <c r="S720" s="132">
        <v>0</v>
      </c>
      <c r="T720" s="133">
        <f>S720*H720</f>
        <v>0</v>
      </c>
      <c r="AR720" s="134" t="s">
        <v>259</v>
      </c>
      <c r="AT720" s="134" t="s">
        <v>138</v>
      </c>
      <c r="AU720" s="134" t="s">
        <v>78</v>
      </c>
      <c r="AY720" s="18" t="s">
        <v>136</v>
      </c>
      <c r="BE720" s="135">
        <f>IF(N720="základní",J720,0)</f>
        <v>0</v>
      </c>
      <c r="BF720" s="135">
        <f>IF(N720="snížená",J720,0)</f>
        <v>0</v>
      </c>
      <c r="BG720" s="135">
        <f>IF(N720="zákl. přenesená",J720,0)</f>
        <v>0</v>
      </c>
      <c r="BH720" s="135">
        <f>IF(N720="sníž. přenesená",J720,0)</f>
        <v>0</v>
      </c>
      <c r="BI720" s="135">
        <f>IF(N720="nulová",J720,0)</f>
        <v>0</v>
      </c>
      <c r="BJ720" s="18" t="s">
        <v>76</v>
      </c>
      <c r="BK720" s="135">
        <f>ROUND(I720*H720,2)</f>
        <v>0</v>
      </c>
      <c r="BL720" s="18" t="s">
        <v>259</v>
      </c>
      <c r="BM720" s="134" t="s">
        <v>1265</v>
      </c>
    </row>
    <row r="721" spans="2:65" s="1" customFormat="1">
      <c r="B721" s="33"/>
      <c r="D721" s="136" t="s">
        <v>145</v>
      </c>
      <c r="F721" s="137" t="s">
        <v>1266</v>
      </c>
      <c r="I721" s="138"/>
      <c r="L721" s="33"/>
      <c r="M721" s="139"/>
      <c r="T721" s="54"/>
      <c r="AT721" s="18" t="s">
        <v>145</v>
      </c>
      <c r="AU721" s="18" t="s">
        <v>78</v>
      </c>
    </row>
    <row r="722" spans="2:65" s="11" customFormat="1" ht="22.8" customHeight="1">
      <c r="B722" s="111"/>
      <c r="D722" s="112" t="s">
        <v>70</v>
      </c>
      <c r="E722" s="121" t="s">
        <v>1267</v>
      </c>
      <c r="F722" s="121" t="s">
        <v>1268</v>
      </c>
      <c r="I722" s="114"/>
      <c r="J722" s="122">
        <f>BK722</f>
        <v>0</v>
      </c>
      <c r="L722" s="111"/>
      <c r="M722" s="116"/>
      <c r="P722" s="117">
        <f>SUM(P723:P758)</f>
        <v>0</v>
      </c>
      <c r="R722" s="117">
        <f>SUM(R723:R758)</f>
        <v>4.3037823999999993</v>
      </c>
      <c r="T722" s="118">
        <f>SUM(T723:T758)</f>
        <v>0.12539999999999998</v>
      </c>
      <c r="AR722" s="112" t="s">
        <v>78</v>
      </c>
      <c r="AT722" s="119" t="s">
        <v>70</v>
      </c>
      <c r="AU722" s="119" t="s">
        <v>76</v>
      </c>
      <c r="AY722" s="112" t="s">
        <v>136</v>
      </c>
      <c r="BK722" s="120">
        <f>SUM(BK723:BK758)</f>
        <v>0</v>
      </c>
    </row>
    <row r="723" spans="2:65" s="1" customFormat="1" ht="37.799999999999997" customHeight="1">
      <c r="B723" s="33"/>
      <c r="C723" s="123" t="s">
        <v>1269</v>
      </c>
      <c r="D723" s="123" t="s">
        <v>138</v>
      </c>
      <c r="E723" s="124" t="s">
        <v>1270</v>
      </c>
      <c r="F723" s="125" t="s">
        <v>1271</v>
      </c>
      <c r="G723" s="126" t="s">
        <v>180</v>
      </c>
      <c r="H723" s="127">
        <v>3.625</v>
      </c>
      <c r="I723" s="128"/>
      <c r="J723" s="129">
        <f>ROUND(I723*H723,2)</f>
        <v>0</v>
      </c>
      <c r="K723" s="125" t="s">
        <v>142</v>
      </c>
      <c r="L723" s="33"/>
      <c r="M723" s="130" t="s">
        <v>19</v>
      </c>
      <c r="N723" s="131" t="s">
        <v>42</v>
      </c>
      <c r="P723" s="132">
        <f>O723*H723</f>
        <v>0</v>
      </c>
      <c r="Q723" s="132">
        <v>2.7999999999999998E-4</v>
      </c>
      <c r="R723" s="132">
        <f>Q723*H723</f>
        <v>1.0149999999999998E-3</v>
      </c>
      <c r="S723" s="132">
        <v>0</v>
      </c>
      <c r="T723" s="133">
        <f>S723*H723</f>
        <v>0</v>
      </c>
      <c r="AR723" s="134" t="s">
        <v>259</v>
      </c>
      <c r="AT723" s="134" t="s">
        <v>138</v>
      </c>
      <c r="AU723" s="134" t="s">
        <v>78</v>
      </c>
      <c r="AY723" s="18" t="s">
        <v>136</v>
      </c>
      <c r="BE723" s="135">
        <f>IF(N723="základní",J723,0)</f>
        <v>0</v>
      </c>
      <c r="BF723" s="135">
        <f>IF(N723="snížená",J723,0)</f>
        <v>0</v>
      </c>
      <c r="BG723" s="135">
        <f>IF(N723="zákl. přenesená",J723,0)</f>
        <v>0</v>
      </c>
      <c r="BH723" s="135">
        <f>IF(N723="sníž. přenesená",J723,0)</f>
        <v>0</v>
      </c>
      <c r="BI723" s="135">
        <f>IF(N723="nulová",J723,0)</f>
        <v>0</v>
      </c>
      <c r="BJ723" s="18" t="s">
        <v>76</v>
      </c>
      <c r="BK723" s="135">
        <f>ROUND(I723*H723,2)</f>
        <v>0</v>
      </c>
      <c r="BL723" s="18" t="s">
        <v>259</v>
      </c>
      <c r="BM723" s="134" t="s">
        <v>1272</v>
      </c>
    </row>
    <row r="724" spans="2:65" s="1" customFormat="1">
      <c r="B724" s="33"/>
      <c r="D724" s="136" t="s">
        <v>145</v>
      </c>
      <c r="F724" s="137" t="s">
        <v>1273</v>
      </c>
      <c r="I724" s="138"/>
      <c r="L724" s="33"/>
      <c r="M724" s="139"/>
      <c r="T724" s="54"/>
      <c r="AT724" s="18" t="s">
        <v>145</v>
      </c>
      <c r="AU724" s="18" t="s">
        <v>78</v>
      </c>
    </row>
    <row r="725" spans="2:65" s="12" customFormat="1">
      <c r="B725" s="140"/>
      <c r="D725" s="141" t="s">
        <v>147</v>
      </c>
      <c r="E725" s="142" t="s">
        <v>19</v>
      </c>
      <c r="F725" s="143" t="s">
        <v>1274</v>
      </c>
      <c r="H725" s="142" t="s">
        <v>19</v>
      </c>
      <c r="I725" s="144"/>
      <c r="L725" s="140"/>
      <c r="M725" s="145"/>
      <c r="T725" s="146"/>
      <c r="AT725" s="142" t="s">
        <v>147</v>
      </c>
      <c r="AU725" s="142" t="s">
        <v>78</v>
      </c>
      <c r="AV725" s="12" t="s">
        <v>76</v>
      </c>
      <c r="AW725" s="12" t="s">
        <v>32</v>
      </c>
      <c r="AX725" s="12" t="s">
        <v>71</v>
      </c>
      <c r="AY725" s="142" t="s">
        <v>136</v>
      </c>
    </row>
    <row r="726" spans="2:65" s="13" customFormat="1">
      <c r="B726" s="147"/>
      <c r="D726" s="141" t="s">
        <v>147</v>
      </c>
      <c r="E726" s="148" t="s">
        <v>19</v>
      </c>
      <c r="F726" s="149" t="s">
        <v>1275</v>
      </c>
      <c r="H726" s="150">
        <v>3.625</v>
      </c>
      <c r="I726" s="151"/>
      <c r="L726" s="147"/>
      <c r="M726" s="152"/>
      <c r="T726" s="153"/>
      <c r="AT726" s="148" t="s">
        <v>147</v>
      </c>
      <c r="AU726" s="148" t="s">
        <v>78</v>
      </c>
      <c r="AV726" s="13" t="s">
        <v>78</v>
      </c>
      <c r="AW726" s="13" t="s">
        <v>32</v>
      </c>
      <c r="AX726" s="13" t="s">
        <v>76</v>
      </c>
      <c r="AY726" s="148" t="s">
        <v>136</v>
      </c>
    </row>
    <row r="727" spans="2:65" s="1" customFormat="1" ht="21.75" customHeight="1">
      <c r="B727" s="33"/>
      <c r="C727" s="161" t="s">
        <v>1276</v>
      </c>
      <c r="D727" s="161" t="s">
        <v>309</v>
      </c>
      <c r="E727" s="162" t="s">
        <v>1277</v>
      </c>
      <c r="F727" s="163" t="s">
        <v>1278</v>
      </c>
      <c r="G727" s="164" t="s">
        <v>180</v>
      </c>
      <c r="H727" s="165">
        <v>4.1689999999999996</v>
      </c>
      <c r="I727" s="166"/>
      <c r="J727" s="167">
        <f>ROUND(I727*H727,2)</f>
        <v>0</v>
      </c>
      <c r="K727" s="163" t="s">
        <v>19</v>
      </c>
      <c r="L727" s="168"/>
      <c r="M727" s="169" t="s">
        <v>19</v>
      </c>
      <c r="N727" s="170" t="s">
        <v>42</v>
      </c>
      <c r="P727" s="132">
        <f>O727*H727</f>
        <v>0</v>
      </c>
      <c r="Q727" s="132">
        <v>1</v>
      </c>
      <c r="R727" s="132">
        <f>Q727*H727</f>
        <v>4.1689999999999996</v>
      </c>
      <c r="S727" s="132">
        <v>0</v>
      </c>
      <c r="T727" s="133">
        <f>S727*H727</f>
        <v>0</v>
      </c>
      <c r="AR727" s="134" t="s">
        <v>370</v>
      </c>
      <c r="AT727" s="134" t="s">
        <v>309</v>
      </c>
      <c r="AU727" s="134" t="s">
        <v>78</v>
      </c>
      <c r="AY727" s="18" t="s">
        <v>136</v>
      </c>
      <c r="BE727" s="135">
        <f>IF(N727="základní",J727,0)</f>
        <v>0</v>
      </c>
      <c r="BF727" s="135">
        <f>IF(N727="snížená",J727,0)</f>
        <v>0</v>
      </c>
      <c r="BG727" s="135">
        <f>IF(N727="zákl. přenesená",J727,0)</f>
        <v>0</v>
      </c>
      <c r="BH727" s="135">
        <f>IF(N727="sníž. přenesená",J727,0)</f>
        <v>0</v>
      </c>
      <c r="BI727" s="135">
        <f>IF(N727="nulová",J727,0)</f>
        <v>0</v>
      </c>
      <c r="BJ727" s="18" t="s">
        <v>76</v>
      </c>
      <c r="BK727" s="135">
        <f>ROUND(I727*H727,2)</f>
        <v>0</v>
      </c>
      <c r="BL727" s="18" t="s">
        <v>259</v>
      </c>
      <c r="BM727" s="134" t="s">
        <v>1279</v>
      </c>
    </row>
    <row r="728" spans="2:65" s="13" customFormat="1">
      <c r="B728" s="147"/>
      <c r="D728" s="141" t="s">
        <v>147</v>
      </c>
      <c r="F728" s="149" t="s">
        <v>1280</v>
      </c>
      <c r="H728" s="150">
        <v>4.1689999999999996</v>
      </c>
      <c r="I728" s="151"/>
      <c r="L728" s="147"/>
      <c r="M728" s="152"/>
      <c r="T728" s="153"/>
      <c r="AT728" s="148" t="s">
        <v>147</v>
      </c>
      <c r="AU728" s="148" t="s">
        <v>78</v>
      </c>
      <c r="AV728" s="13" t="s">
        <v>78</v>
      </c>
      <c r="AW728" s="13" t="s">
        <v>4</v>
      </c>
      <c r="AX728" s="13" t="s">
        <v>76</v>
      </c>
      <c r="AY728" s="148" t="s">
        <v>136</v>
      </c>
    </row>
    <row r="729" spans="2:65" s="1" customFormat="1" ht="24.15" customHeight="1">
      <c r="B729" s="33"/>
      <c r="C729" s="123" t="s">
        <v>1281</v>
      </c>
      <c r="D729" s="123" t="s">
        <v>138</v>
      </c>
      <c r="E729" s="124" t="s">
        <v>1282</v>
      </c>
      <c r="F729" s="125" t="s">
        <v>1283</v>
      </c>
      <c r="G729" s="126" t="s">
        <v>201</v>
      </c>
      <c r="H729" s="127">
        <v>1</v>
      </c>
      <c r="I729" s="128"/>
      <c r="J729" s="129">
        <f>ROUND(I729*H729,2)</f>
        <v>0</v>
      </c>
      <c r="K729" s="125" t="s">
        <v>142</v>
      </c>
      <c r="L729" s="33"/>
      <c r="M729" s="130" t="s">
        <v>19</v>
      </c>
      <c r="N729" s="131" t="s">
        <v>42</v>
      </c>
      <c r="P729" s="132">
        <f>O729*H729</f>
        <v>0</v>
      </c>
      <c r="Q729" s="132">
        <v>0</v>
      </c>
      <c r="R729" s="132">
        <f>Q729*H729</f>
        <v>0</v>
      </c>
      <c r="S729" s="132">
        <v>0</v>
      </c>
      <c r="T729" s="133">
        <f>S729*H729</f>
        <v>0</v>
      </c>
      <c r="AR729" s="134" t="s">
        <v>259</v>
      </c>
      <c r="AT729" s="134" t="s">
        <v>138</v>
      </c>
      <c r="AU729" s="134" t="s">
        <v>78</v>
      </c>
      <c r="AY729" s="18" t="s">
        <v>136</v>
      </c>
      <c r="BE729" s="135">
        <f>IF(N729="základní",J729,0)</f>
        <v>0</v>
      </c>
      <c r="BF729" s="135">
        <f>IF(N729="snížená",J729,0)</f>
        <v>0</v>
      </c>
      <c r="BG729" s="135">
        <f>IF(N729="zákl. přenesená",J729,0)</f>
        <v>0</v>
      </c>
      <c r="BH729" s="135">
        <f>IF(N729="sníž. přenesená",J729,0)</f>
        <v>0</v>
      </c>
      <c r="BI729" s="135">
        <f>IF(N729="nulová",J729,0)</f>
        <v>0</v>
      </c>
      <c r="BJ729" s="18" t="s">
        <v>76</v>
      </c>
      <c r="BK729" s="135">
        <f>ROUND(I729*H729,2)</f>
        <v>0</v>
      </c>
      <c r="BL729" s="18" t="s">
        <v>259</v>
      </c>
      <c r="BM729" s="134" t="s">
        <v>1284</v>
      </c>
    </row>
    <row r="730" spans="2:65" s="1" customFormat="1">
      <c r="B730" s="33"/>
      <c r="D730" s="136" t="s">
        <v>145</v>
      </c>
      <c r="F730" s="137" t="s">
        <v>1285</v>
      </c>
      <c r="I730" s="138"/>
      <c r="L730" s="33"/>
      <c r="M730" s="139"/>
      <c r="T730" s="54"/>
      <c r="AT730" s="18" t="s">
        <v>145</v>
      </c>
      <c r="AU730" s="18" t="s">
        <v>78</v>
      </c>
    </row>
    <row r="731" spans="2:65" s="12" customFormat="1">
      <c r="B731" s="140"/>
      <c r="D731" s="141" t="s">
        <v>147</v>
      </c>
      <c r="E731" s="142" t="s">
        <v>19</v>
      </c>
      <c r="F731" s="143" t="s">
        <v>1286</v>
      </c>
      <c r="H731" s="142" t="s">
        <v>19</v>
      </c>
      <c r="I731" s="144"/>
      <c r="L731" s="140"/>
      <c r="M731" s="145"/>
      <c r="T731" s="146"/>
      <c r="AT731" s="142" t="s">
        <v>147</v>
      </c>
      <c r="AU731" s="142" t="s">
        <v>78</v>
      </c>
      <c r="AV731" s="12" t="s">
        <v>76</v>
      </c>
      <c r="AW731" s="12" t="s">
        <v>32</v>
      </c>
      <c r="AX731" s="12" t="s">
        <v>71</v>
      </c>
      <c r="AY731" s="142" t="s">
        <v>136</v>
      </c>
    </row>
    <row r="732" spans="2:65" s="13" customFormat="1">
      <c r="B732" s="147"/>
      <c r="D732" s="141" t="s">
        <v>147</v>
      </c>
      <c r="E732" s="148" t="s">
        <v>19</v>
      </c>
      <c r="F732" s="149" t="s">
        <v>76</v>
      </c>
      <c r="H732" s="150">
        <v>1</v>
      </c>
      <c r="I732" s="151"/>
      <c r="L732" s="147"/>
      <c r="M732" s="152"/>
      <c r="T732" s="153"/>
      <c r="AT732" s="148" t="s">
        <v>147</v>
      </c>
      <c r="AU732" s="148" t="s">
        <v>78</v>
      </c>
      <c r="AV732" s="13" t="s">
        <v>78</v>
      </c>
      <c r="AW732" s="13" t="s">
        <v>32</v>
      </c>
      <c r="AX732" s="13" t="s">
        <v>76</v>
      </c>
      <c r="AY732" s="148" t="s">
        <v>136</v>
      </c>
    </row>
    <row r="733" spans="2:65" s="1" customFormat="1" ht="33" customHeight="1">
      <c r="B733" s="33"/>
      <c r="C733" s="161" t="s">
        <v>1287</v>
      </c>
      <c r="D733" s="161" t="s">
        <v>309</v>
      </c>
      <c r="E733" s="162" t="s">
        <v>1288</v>
      </c>
      <c r="F733" s="163" t="s">
        <v>1289</v>
      </c>
      <c r="G733" s="164" t="s">
        <v>201</v>
      </c>
      <c r="H733" s="165">
        <v>1</v>
      </c>
      <c r="I733" s="166"/>
      <c r="J733" s="167">
        <f>ROUND(I733*H733,2)</f>
        <v>0</v>
      </c>
      <c r="K733" s="163" t="s">
        <v>19</v>
      </c>
      <c r="L733" s="168"/>
      <c r="M733" s="169" t="s">
        <v>19</v>
      </c>
      <c r="N733" s="170" t="s">
        <v>42</v>
      </c>
      <c r="P733" s="132">
        <f>O733*H733</f>
        <v>0</v>
      </c>
      <c r="Q733" s="132">
        <v>3.5999999999999997E-2</v>
      </c>
      <c r="R733" s="132">
        <f>Q733*H733</f>
        <v>3.5999999999999997E-2</v>
      </c>
      <c r="S733" s="132">
        <v>0</v>
      </c>
      <c r="T733" s="133">
        <f>S733*H733</f>
        <v>0</v>
      </c>
      <c r="AR733" s="134" t="s">
        <v>370</v>
      </c>
      <c r="AT733" s="134" t="s">
        <v>309</v>
      </c>
      <c r="AU733" s="134" t="s">
        <v>78</v>
      </c>
      <c r="AY733" s="18" t="s">
        <v>136</v>
      </c>
      <c r="BE733" s="135">
        <f>IF(N733="základní",J733,0)</f>
        <v>0</v>
      </c>
      <c r="BF733" s="135">
        <f>IF(N733="snížená",J733,0)</f>
        <v>0</v>
      </c>
      <c r="BG733" s="135">
        <f>IF(N733="zákl. přenesená",J733,0)</f>
        <v>0</v>
      </c>
      <c r="BH733" s="135">
        <f>IF(N733="sníž. přenesená",J733,0)</f>
        <v>0</v>
      </c>
      <c r="BI733" s="135">
        <f>IF(N733="nulová",J733,0)</f>
        <v>0</v>
      </c>
      <c r="BJ733" s="18" t="s">
        <v>76</v>
      </c>
      <c r="BK733" s="135">
        <f>ROUND(I733*H733,2)</f>
        <v>0</v>
      </c>
      <c r="BL733" s="18" t="s">
        <v>259</v>
      </c>
      <c r="BM733" s="134" t="s">
        <v>1290</v>
      </c>
    </row>
    <row r="734" spans="2:65" s="13" customFormat="1">
      <c r="B734" s="147"/>
      <c r="D734" s="141" t="s">
        <v>147</v>
      </c>
      <c r="E734" s="148" t="s">
        <v>19</v>
      </c>
      <c r="F734" s="149" t="s">
        <v>1291</v>
      </c>
      <c r="H734" s="150">
        <v>1</v>
      </c>
      <c r="I734" s="151"/>
      <c r="L734" s="147"/>
      <c r="M734" s="152"/>
      <c r="T734" s="153"/>
      <c r="AT734" s="148" t="s">
        <v>147</v>
      </c>
      <c r="AU734" s="148" t="s">
        <v>78</v>
      </c>
      <c r="AV734" s="13" t="s">
        <v>78</v>
      </c>
      <c r="AW734" s="13" t="s">
        <v>32</v>
      </c>
      <c r="AX734" s="13" t="s">
        <v>76</v>
      </c>
      <c r="AY734" s="148" t="s">
        <v>136</v>
      </c>
    </row>
    <row r="735" spans="2:65" s="1" customFormat="1" ht="24.15" customHeight="1">
      <c r="B735" s="33"/>
      <c r="C735" s="123" t="s">
        <v>1292</v>
      </c>
      <c r="D735" s="123" t="s">
        <v>138</v>
      </c>
      <c r="E735" s="124" t="s">
        <v>1293</v>
      </c>
      <c r="F735" s="125" t="s">
        <v>1294</v>
      </c>
      <c r="G735" s="126" t="s">
        <v>201</v>
      </c>
      <c r="H735" s="127">
        <v>1</v>
      </c>
      <c r="I735" s="128"/>
      <c r="J735" s="129">
        <f>ROUND(I735*H735,2)</f>
        <v>0</v>
      </c>
      <c r="K735" s="125" t="s">
        <v>142</v>
      </c>
      <c r="L735" s="33"/>
      <c r="M735" s="130" t="s">
        <v>19</v>
      </c>
      <c r="N735" s="131" t="s">
        <v>42</v>
      </c>
      <c r="P735" s="132">
        <f>O735*H735</f>
        <v>0</v>
      </c>
      <c r="Q735" s="132">
        <v>0</v>
      </c>
      <c r="R735" s="132">
        <f>Q735*H735</f>
        <v>0</v>
      </c>
      <c r="S735" s="132">
        <v>0</v>
      </c>
      <c r="T735" s="133">
        <f>S735*H735</f>
        <v>0</v>
      </c>
      <c r="AR735" s="134" t="s">
        <v>259</v>
      </c>
      <c r="AT735" s="134" t="s">
        <v>138</v>
      </c>
      <c r="AU735" s="134" t="s">
        <v>78</v>
      </c>
      <c r="AY735" s="18" t="s">
        <v>136</v>
      </c>
      <c r="BE735" s="135">
        <f>IF(N735="základní",J735,0)</f>
        <v>0</v>
      </c>
      <c r="BF735" s="135">
        <f>IF(N735="snížená",J735,0)</f>
        <v>0</v>
      </c>
      <c r="BG735" s="135">
        <f>IF(N735="zákl. přenesená",J735,0)</f>
        <v>0</v>
      </c>
      <c r="BH735" s="135">
        <f>IF(N735="sníž. přenesená",J735,0)</f>
        <v>0</v>
      </c>
      <c r="BI735" s="135">
        <f>IF(N735="nulová",J735,0)</f>
        <v>0</v>
      </c>
      <c r="BJ735" s="18" t="s">
        <v>76</v>
      </c>
      <c r="BK735" s="135">
        <f>ROUND(I735*H735,2)</f>
        <v>0</v>
      </c>
      <c r="BL735" s="18" t="s">
        <v>259</v>
      </c>
      <c r="BM735" s="134" t="s">
        <v>1295</v>
      </c>
    </row>
    <row r="736" spans="2:65" s="1" customFormat="1">
      <c r="B736" s="33"/>
      <c r="D736" s="136" t="s">
        <v>145</v>
      </c>
      <c r="F736" s="137" t="s">
        <v>1296</v>
      </c>
      <c r="I736" s="138"/>
      <c r="L736" s="33"/>
      <c r="M736" s="139"/>
      <c r="T736" s="54"/>
      <c r="AT736" s="18" t="s">
        <v>145</v>
      </c>
      <c r="AU736" s="18" t="s">
        <v>78</v>
      </c>
    </row>
    <row r="737" spans="2:65" s="13" customFormat="1">
      <c r="B737" s="147"/>
      <c r="D737" s="141" t="s">
        <v>147</v>
      </c>
      <c r="E737" s="148" t="s">
        <v>19</v>
      </c>
      <c r="F737" s="149" t="s">
        <v>1297</v>
      </c>
      <c r="H737" s="150">
        <v>1</v>
      </c>
      <c r="I737" s="151"/>
      <c r="L737" s="147"/>
      <c r="M737" s="152"/>
      <c r="T737" s="153"/>
      <c r="AT737" s="148" t="s">
        <v>147</v>
      </c>
      <c r="AU737" s="148" t="s">
        <v>78</v>
      </c>
      <c r="AV737" s="13" t="s">
        <v>78</v>
      </c>
      <c r="AW737" s="13" t="s">
        <v>32</v>
      </c>
      <c r="AX737" s="13" t="s">
        <v>76</v>
      </c>
      <c r="AY737" s="148" t="s">
        <v>136</v>
      </c>
    </row>
    <row r="738" spans="2:65" s="1" customFormat="1" ht="66.75" customHeight="1">
      <c r="B738" s="33"/>
      <c r="C738" s="161" t="s">
        <v>1298</v>
      </c>
      <c r="D738" s="161" t="s">
        <v>309</v>
      </c>
      <c r="E738" s="162" t="s">
        <v>1299</v>
      </c>
      <c r="F738" s="163" t="s">
        <v>1300</v>
      </c>
      <c r="G738" s="164" t="s">
        <v>201</v>
      </c>
      <c r="H738" s="165">
        <v>1</v>
      </c>
      <c r="I738" s="166"/>
      <c r="J738" s="167">
        <f>ROUND(I738*H738,2)</f>
        <v>0</v>
      </c>
      <c r="K738" s="163" t="s">
        <v>19</v>
      </c>
      <c r="L738" s="168"/>
      <c r="M738" s="169" t="s">
        <v>19</v>
      </c>
      <c r="N738" s="170" t="s">
        <v>42</v>
      </c>
      <c r="P738" s="132">
        <f>O738*H738</f>
        <v>0</v>
      </c>
      <c r="Q738" s="132">
        <v>8.5999999999999993E-2</v>
      </c>
      <c r="R738" s="132">
        <f>Q738*H738</f>
        <v>8.5999999999999993E-2</v>
      </c>
      <c r="S738" s="132">
        <v>0</v>
      </c>
      <c r="T738" s="133">
        <f>S738*H738</f>
        <v>0</v>
      </c>
      <c r="AR738" s="134" t="s">
        <v>370</v>
      </c>
      <c r="AT738" s="134" t="s">
        <v>309</v>
      </c>
      <c r="AU738" s="134" t="s">
        <v>78</v>
      </c>
      <c r="AY738" s="18" t="s">
        <v>136</v>
      </c>
      <c r="BE738" s="135">
        <f>IF(N738="základní",J738,0)</f>
        <v>0</v>
      </c>
      <c r="BF738" s="135">
        <f>IF(N738="snížená",J738,0)</f>
        <v>0</v>
      </c>
      <c r="BG738" s="135">
        <f>IF(N738="zákl. přenesená",J738,0)</f>
        <v>0</v>
      </c>
      <c r="BH738" s="135">
        <f>IF(N738="sníž. přenesená",J738,0)</f>
        <v>0</v>
      </c>
      <c r="BI738" s="135">
        <f>IF(N738="nulová",J738,0)</f>
        <v>0</v>
      </c>
      <c r="BJ738" s="18" t="s">
        <v>76</v>
      </c>
      <c r="BK738" s="135">
        <f>ROUND(I738*H738,2)</f>
        <v>0</v>
      </c>
      <c r="BL738" s="18" t="s">
        <v>259</v>
      </c>
      <c r="BM738" s="134" t="s">
        <v>1301</v>
      </c>
    </row>
    <row r="739" spans="2:65" s="1" customFormat="1" ht="16.5" customHeight="1">
      <c r="B739" s="33"/>
      <c r="C739" s="123" t="s">
        <v>1302</v>
      </c>
      <c r="D739" s="123" t="s">
        <v>138</v>
      </c>
      <c r="E739" s="124" t="s">
        <v>1303</v>
      </c>
      <c r="F739" s="125" t="s">
        <v>1304</v>
      </c>
      <c r="G739" s="126" t="s">
        <v>180</v>
      </c>
      <c r="H739" s="127">
        <v>6.27</v>
      </c>
      <c r="I739" s="128"/>
      <c r="J739" s="129">
        <f>ROUND(I739*H739,2)</f>
        <v>0</v>
      </c>
      <c r="K739" s="125" t="s">
        <v>142</v>
      </c>
      <c r="L739" s="33"/>
      <c r="M739" s="130" t="s">
        <v>19</v>
      </c>
      <c r="N739" s="131" t="s">
        <v>42</v>
      </c>
      <c r="P739" s="132">
        <f>O739*H739</f>
        <v>0</v>
      </c>
      <c r="Q739" s="132">
        <v>0</v>
      </c>
      <c r="R739" s="132">
        <f>Q739*H739</f>
        <v>0</v>
      </c>
      <c r="S739" s="132">
        <v>0.02</v>
      </c>
      <c r="T739" s="133">
        <f>S739*H739</f>
        <v>0.12539999999999998</v>
      </c>
      <c r="AR739" s="134" t="s">
        <v>259</v>
      </c>
      <c r="AT739" s="134" t="s">
        <v>138</v>
      </c>
      <c r="AU739" s="134" t="s">
        <v>78</v>
      </c>
      <c r="AY739" s="18" t="s">
        <v>136</v>
      </c>
      <c r="BE739" s="135">
        <f>IF(N739="základní",J739,0)</f>
        <v>0</v>
      </c>
      <c r="BF739" s="135">
        <f>IF(N739="snížená",J739,0)</f>
        <v>0</v>
      </c>
      <c r="BG739" s="135">
        <f>IF(N739="zákl. přenesená",J739,0)</f>
        <v>0</v>
      </c>
      <c r="BH739" s="135">
        <f>IF(N739="sníž. přenesená",J739,0)</f>
        <v>0</v>
      </c>
      <c r="BI739" s="135">
        <f>IF(N739="nulová",J739,0)</f>
        <v>0</v>
      </c>
      <c r="BJ739" s="18" t="s">
        <v>76</v>
      </c>
      <c r="BK739" s="135">
        <f>ROUND(I739*H739,2)</f>
        <v>0</v>
      </c>
      <c r="BL739" s="18" t="s">
        <v>259</v>
      </c>
      <c r="BM739" s="134" t="s">
        <v>1305</v>
      </c>
    </row>
    <row r="740" spans="2:65" s="1" customFormat="1">
      <c r="B740" s="33"/>
      <c r="D740" s="136" t="s">
        <v>145</v>
      </c>
      <c r="F740" s="137" t="s">
        <v>1306</v>
      </c>
      <c r="I740" s="138"/>
      <c r="L740" s="33"/>
      <c r="M740" s="139"/>
      <c r="T740" s="54"/>
      <c r="AT740" s="18" t="s">
        <v>145</v>
      </c>
      <c r="AU740" s="18" t="s">
        <v>78</v>
      </c>
    </row>
    <row r="741" spans="2:65" s="12" customFormat="1">
      <c r="B741" s="140"/>
      <c r="D741" s="141" t="s">
        <v>147</v>
      </c>
      <c r="E741" s="142" t="s">
        <v>19</v>
      </c>
      <c r="F741" s="143" t="s">
        <v>1307</v>
      </c>
      <c r="H741" s="142" t="s">
        <v>19</v>
      </c>
      <c r="I741" s="144"/>
      <c r="L741" s="140"/>
      <c r="M741" s="145"/>
      <c r="T741" s="146"/>
      <c r="AT741" s="142" t="s">
        <v>147</v>
      </c>
      <c r="AU741" s="142" t="s">
        <v>78</v>
      </c>
      <c r="AV741" s="12" t="s">
        <v>76</v>
      </c>
      <c r="AW741" s="12" t="s">
        <v>32</v>
      </c>
      <c r="AX741" s="12" t="s">
        <v>71</v>
      </c>
      <c r="AY741" s="142" t="s">
        <v>136</v>
      </c>
    </row>
    <row r="742" spans="2:65" s="13" customFormat="1">
      <c r="B742" s="147"/>
      <c r="D742" s="141" t="s">
        <v>147</v>
      </c>
      <c r="E742" s="148" t="s">
        <v>19</v>
      </c>
      <c r="F742" s="149" t="s">
        <v>1308</v>
      </c>
      <c r="H742" s="150">
        <v>6.27</v>
      </c>
      <c r="I742" s="151"/>
      <c r="L742" s="147"/>
      <c r="M742" s="152"/>
      <c r="T742" s="153"/>
      <c r="AT742" s="148" t="s">
        <v>147</v>
      </c>
      <c r="AU742" s="148" t="s">
        <v>78</v>
      </c>
      <c r="AV742" s="13" t="s">
        <v>78</v>
      </c>
      <c r="AW742" s="13" t="s">
        <v>32</v>
      </c>
      <c r="AX742" s="13" t="s">
        <v>76</v>
      </c>
      <c r="AY742" s="148" t="s">
        <v>136</v>
      </c>
    </row>
    <row r="743" spans="2:65" s="1" customFormat="1" ht="16.5" customHeight="1">
      <c r="B743" s="33"/>
      <c r="C743" s="123" t="s">
        <v>1309</v>
      </c>
      <c r="D743" s="123" t="s">
        <v>138</v>
      </c>
      <c r="E743" s="124" t="s">
        <v>1310</v>
      </c>
      <c r="F743" s="125" t="s">
        <v>1311</v>
      </c>
      <c r="G743" s="126" t="s">
        <v>180</v>
      </c>
      <c r="H743" s="127">
        <v>6.27</v>
      </c>
      <c r="I743" s="128"/>
      <c r="J743" s="129">
        <f>ROUND(I743*H743,2)</f>
        <v>0</v>
      </c>
      <c r="K743" s="125" t="s">
        <v>142</v>
      </c>
      <c r="L743" s="33"/>
      <c r="M743" s="130" t="s">
        <v>19</v>
      </c>
      <c r="N743" s="131" t="s">
        <v>42</v>
      </c>
      <c r="P743" s="132">
        <f>O743*H743</f>
        <v>0</v>
      </c>
      <c r="Q743" s="132">
        <v>5.0000000000000002E-5</v>
      </c>
      <c r="R743" s="132">
        <f>Q743*H743</f>
        <v>3.1349999999999998E-4</v>
      </c>
      <c r="S743" s="132">
        <v>0</v>
      </c>
      <c r="T743" s="133">
        <f>S743*H743</f>
        <v>0</v>
      </c>
      <c r="AR743" s="134" t="s">
        <v>259</v>
      </c>
      <c r="AT743" s="134" t="s">
        <v>138</v>
      </c>
      <c r="AU743" s="134" t="s">
        <v>78</v>
      </c>
      <c r="AY743" s="18" t="s">
        <v>136</v>
      </c>
      <c r="BE743" s="135">
        <f>IF(N743="základní",J743,0)</f>
        <v>0</v>
      </c>
      <c r="BF743" s="135">
        <f>IF(N743="snížená",J743,0)</f>
        <v>0</v>
      </c>
      <c r="BG743" s="135">
        <f>IF(N743="zákl. přenesená",J743,0)</f>
        <v>0</v>
      </c>
      <c r="BH743" s="135">
        <f>IF(N743="sníž. přenesená",J743,0)</f>
        <v>0</v>
      </c>
      <c r="BI743" s="135">
        <f>IF(N743="nulová",J743,0)</f>
        <v>0</v>
      </c>
      <c r="BJ743" s="18" t="s">
        <v>76</v>
      </c>
      <c r="BK743" s="135">
        <f>ROUND(I743*H743,2)</f>
        <v>0</v>
      </c>
      <c r="BL743" s="18" t="s">
        <v>259</v>
      </c>
      <c r="BM743" s="134" t="s">
        <v>1312</v>
      </c>
    </row>
    <row r="744" spans="2:65" s="1" customFormat="1">
      <c r="B744" s="33"/>
      <c r="D744" s="136" t="s">
        <v>145</v>
      </c>
      <c r="F744" s="137" t="s">
        <v>1313</v>
      </c>
      <c r="I744" s="138"/>
      <c r="L744" s="33"/>
      <c r="M744" s="139"/>
      <c r="T744" s="54"/>
      <c r="AT744" s="18" t="s">
        <v>145</v>
      </c>
      <c r="AU744" s="18" t="s">
        <v>78</v>
      </c>
    </row>
    <row r="745" spans="2:65" s="12" customFormat="1" ht="20.399999999999999">
      <c r="B745" s="140"/>
      <c r="D745" s="141" t="s">
        <v>147</v>
      </c>
      <c r="E745" s="142" t="s">
        <v>19</v>
      </c>
      <c r="F745" s="143" t="s">
        <v>1314</v>
      </c>
      <c r="H745" s="142" t="s">
        <v>19</v>
      </c>
      <c r="I745" s="144"/>
      <c r="L745" s="140"/>
      <c r="M745" s="145"/>
      <c r="T745" s="146"/>
      <c r="AT745" s="142" t="s">
        <v>147</v>
      </c>
      <c r="AU745" s="142" t="s">
        <v>78</v>
      </c>
      <c r="AV745" s="12" t="s">
        <v>76</v>
      </c>
      <c r="AW745" s="12" t="s">
        <v>32</v>
      </c>
      <c r="AX745" s="12" t="s">
        <v>71</v>
      </c>
      <c r="AY745" s="142" t="s">
        <v>136</v>
      </c>
    </row>
    <row r="746" spans="2:65" s="13" customFormat="1">
      <c r="B746" s="147"/>
      <c r="D746" s="141" t="s">
        <v>147</v>
      </c>
      <c r="E746" s="148" t="s">
        <v>19</v>
      </c>
      <c r="F746" s="149" t="s">
        <v>1308</v>
      </c>
      <c r="H746" s="150">
        <v>6.27</v>
      </c>
      <c r="I746" s="151"/>
      <c r="L746" s="147"/>
      <c r="M746" s="152"/>
      <c r="T746" s="153"/>
      <c r="AT746" s="148" t="s">
        <v>147</v>
      </c>
      <c r="AU746" s="148" t="s">
        <v>78</v>
      </c>
      <c r="AV746" s="13" t="s">
        <v>78</v>
      </c>
      <c r="AW746" s="13" t="s">
        <v>32</v>
      </c>
      <c r="AX746" s="13" t="s">
        <v>76</v>
      </c>
      <c r="AY746" s="148" t="s">
        <v>136</v>
      </c>
    </row>
    <row r="747" spans="2:65" s="1" customFormat="1" ht="24.15" customHeight="1">
      <c r="B747" s="33"/>
      <c r="C747" s="123" t="s">
        <v>1315</v>
      </c>
      <c r="D747" s="123" t="s">
        <v>138</v>
      </c>
      <c r="E747" s="124" t="s">
        <v>1316</v>
      </c>
      <c r="F747" s="125" t="s">
        <v>1317</v>
      </c>
      <c r="G747" s="126" t="s">
        <v>180</v>
      </c>
      <c r="H747" s="127">
        <v>6.27</v>
      </c>
      <c r="I747" s="128"/>
      <c r="J747" s="129">
        <f>ROUND(I747*H747,2)</f>
        <v>0</v>
      </c>
      <c r="K747" s="125" t="s">
        <v>19</v>
      </c>
      <c r="L747" s="33"/>
      <c r="M747" s="130" t="s">
        <v>19</v>
      </c>
      <c r="N747" s="131" t="s">
        <v>42</v>
      </c>
      <c r="P747" s="132">
        <f>O747*H747</f>
        <v>0</v>
      </c>
      <c r="Q747" s="132">
        <v>0</v>
      </c>
      <c r="R747" s="132">
        <f>Q747*H747</f>
        <v>0</v>
      </c>
      <c r="S747" s="132">
        <v>0</v>
      </c>
      <c r="T747" s="133">
        <f>S747*H747</f>
        <v>0</v>
      </c>
      <c r="AR747" s="134" t="s">
        <v>259</v>
      </c>
      <c r="AT747" s="134" t="s">
        <v>138</v>
      </c>
      <c r="AU747" s="134" t="s">
        <v>78</v>
      </c>
      <c r="AY747" s="18" t="s">
        <v>136</v>
      </c>
      <c r="BE747" s="135">
        <f>IF(N747="základní",J747,0)</f>
        <v>0</v>
      </c>
      <c r="BF747" s="135">
        <f>IF(N747="snížená",J747,0)</f>
        <v>0</v>
      </c>
      <c r="BG747" s="135">
        <f>IF(N747="zákl. přenesená",J747,0)</f>
        <v>0</v>
      </c>
      <c r="BH747" s="135">
        <f>IF(N747="sníž. přenesená",J747,0)</f>
        <v>0</v>
      </c>
      <c r="BI747" s="135">
        <f>IF(N747="nulová",J747,0)</f>
        <v>0</v>
      </c>
      <c r="BJ747" s="18" t="s">
        <v>76</v>
      </c>
      <c r="BK747" s="135">
        <f>ROUND(I747*H747,2)</f>
        <v>0</v>
      </c>
      <c r="BL747" s="18" t="s">
        <v>259</v>
      </c>
      <c r="BM747" s="134" t="s">
        <v>1318</v>
      </c>
    </row>
    <row r="748" spans="2:65" s="12" customFormat="1">
      <c r="B748" s="140"/>
      <c r="D748" s="141" t="s">
        <v>147</v>
      </c>
      <c r="E748" s="142" t="s">
        <v>19</v>
      </c>
      <c r="F748" s="143" t="s">
        <v>1319</v>
      </c>
      <c r="H748" s="142" t="s">
        <v>19</v>
      </c>
      <c r="I748" s="144"/>
      <c r="L748" s="140"/>
      <c r="M748" s="145"/>
      <c r="T748" s="146"/>
      <c r="AT748" s="142" t="s">
        <v>147</v>
      </c>
      <c r="AU748" s="142" t="s">
        <v>78</v>
      </c>
      <c r="AV748" s="12" t="s">
        <v>76</v>
      </c>
      <c r="AW748" s="12" t="s">
        <v>32</v>
      </c>
      <c r="AX748" s="12" t="s">
        <v>71</v>
      </c>
      <c r="AY748" s="142" t="s">
        <v>136</v>
      </c>
    </row>
    <row r="749" spans="2:65" s="13" customFormat="1">
      <c r="B749" s="147"/>
      <c r="D749" s="141" t="s">
        <v>147</v>
      </c>
      <c r="E749" s="148" t="s">
        <v>19</v>
      </c>
      <c r="F749" s="149" t="s">
        <v>1308</v>
      </c>
      <c r="H749" s="150">
        <v>6.27</v>
      </c>
      <c r="I749" s="151"/>
      <c r="L749" s="147"/>
      <c r="M749" s="152"/>
      <c r="T749" s="153"/>
      <c r="AT749" s="148" t="s">
        <v>147</v>
      </c>
      <c r="AU749" s="148" t="s">
        <v>78</v>
      </c>
      <c r="AV749" s="13" t="s">
        <v>78</v>
      </c>
      <c r="AW749" s="13" t="s">
        <v>32</v>
      </c>
      <c r="AX749" s="13" t="s">
        <v>76</v>
      </c>
      <c r="AY749" s="148" t="s">
        <v>136</v>
      </c>
    </row>
    <row r="750" spans="2:65" s="1" customFormat="1" ht="24.15" customHeight="1">
      <c r="B750" s="33"/>
      <c r="C750" s="123" t="s">
        <v>1320</v>
      </c>
      <c r="D750" s="123" t="s">
        <v>138</v>
      </c>
      <c r="E750" s="124" t="s">
        <v>1321</v>
      </c>
      <c r="F750" s="125" t="s">
        <v>1322</v>
      </c>
      <c r="G750" s="126" t="s">
        <v>1323</v>
      </c>
      <c r="H750" s="127">
        <v>229.078</v>
      </c>
      <c r="I750" s="128"/>
      <c r="J750" s="129">
        <f>ROUND(I750*H750,2)</f>
        <v>0</v>
      </c>
      <c r="K750" s="125" t="s">
        <v>142</v>
      </c>
      <c r="L750" s="33"/>
      <c r="M750" s="130" t="s">
        <v>19</v>
      </c>
      <c r="N750" s="131" t="s">
        <v>42</v>
      </c>
      <c r="P750" s="132">
        <f>O750*H750</f>
        <v>0</v>
      </c>
      <c r="Q750" s="132">
        <v>5.0000000000000002E-5</v>
      </c>
      <c r="R750" s="132">
        <f>Q750*H750</f>
        <v>1.1453900000000001E-2</v>
      </c>
      <c r="S750" s="132">
        <v>0</v>
      </c>
      <c r="T750" s="133">
        <f>S750*H750</f>
        <v>0</v>
      </c>
      <c r="AR750" s="134" t="s">
        <v>259</v>
      </c>
      <c r="AT750" s="134" t="s">
        <v>138</v>
      </c>
      <c r="AU750" s="134" t="s">
        <v>78</v>
      </c>
      <c r="AY750" s="18" t="s">
        <v>136</v>
      </c>
      <c r="BE750" s="135">
        <f>IF(N750="základní",J750,0)</f>
        <v>0</v>
      </c>
      <c r="BF750" s="135">
        <f>IF(N750="snížená",J750,0)</f>
        <v>0</v>
      </c>
      <c r="BG750" s="135">
        <f>IF(N750="zákl. přenesená",J750,0)</f>
        <v>0</v>
      </c>
      <c r="BH750" s="135">
        <f>IF(N750="sníž. přenesená",J750,0)</f>
        <v>0</v>
      </c>
      <c r="BI750" s="135">
        <f>IF(N750="nulová",J750,0)</f>
        <v>0</v>
      </c>
      <c r="BJ750" s="18" t="s">
        <v>76</v>
      </c>
      <c r="BK750" s="135">
        <f>ROUND(I750*H750,2)</f>
        <v>0</v>
      </c>
      <c r="BL750" s="18" t="s">
        <v>259</v>
      </c>
      <c r="BM750" s="134" t="s">
        <v>1324</v>
      </c>
    </row>
    <row r="751" spans="2:65" s="1" customFormat="1">
      <c r="B751" s="33"/>
      <c r="D751" s="136" t="s">
        <v>145</v>
      </c>
      <c r="F751" s="137" t="s">
        <v>1325</v>
      </c>
      <c r="I751" s="138"/>
      <c r="L751" s="33"/>
      <c r="M751" s="139"/>
      <c r="T751" s="54"/>
      <c r="AT751" s="18" t="s">
        <v>145</v>
      </c>
      <c r="AU751" s="18" t="s">
        <v>78</v>
      </c>
    </row>
    <row r="752" spans="2:65" s="12" customFormat="1">
      <c r="B752" s="140"/>
      <c r="D752" s="141" t="s">
        <v>147</v>
      </c>
      <c r="E752" s="142" t="s">
        <v>19</v>
      </c>
      <c r="F752" s="143" t="s">
        <v>1326</v>
      </c>
      <c r="H752" s="142" t="s">
        <v>19</v>
      </c>
      <c r="I752" s="144"/>
      <c r="L752" s="140"/>
      <c r="M752" s="145"/>
      <c r="T752" s="146"/>
      <c r="AT752" s="142" t="s">
        <v>147</v>
      </c>
      <c r="AU752" s="142" t="s">
        <v>78</v>
      </c>
      <c r="AV752" s="12" t="s">
        <v>76</v>
      </c>
      <c r="AW752" s="12" t="s">
        <v>32</v>
      </c>
      <c r="AX752" s="12" t="s">
        <v>71</v>
      </c>
      <c r="AY752" s="142" t="s">
        <v>136</v>
      </c>
    </row>
    <row r="753" spans="2:65" s="13" customFormat="1">
      <c r="B753" s="147"/>
      <c r="D753" s="141" t="s">
        <v>147</v>
      </c>
      <c r="E753" s="148" t="s">
        <v>19</v>
      </c>
      <c r="F753" s="149" t="s">
        <v>1327</v>
      </c>
      <c r="H753" s="150">
        <v>214.34</v>
      </c>
      <c r="I753" s="151"/>
      <c r="L753" s="147"/>
      <c r="M753" s="152"/>
      <c r="T753" s="153"/>
      <c r="AT753" s="148" t="s">
        <v>147</v>
      </c>
      <c r="AU753" s="148" t="s">
        <v>78</v>
      </c>
      <c r="AV753" s="13" t="s">
        <v>78</v>
      </c>
      <c r="AW753" s="13" t="s">
        <v>32</v>
      </c>
      <c r="AX753" s="13" t="s">
        <v>71</v>
      </c>
      <c r="AY753" s="148" t="s">
        <v>136</v>
      </c>
    </row>
    <row r="754" spans="2:65" s="13" customFormat="1">
      <c r="B754" s="147"/>
      <c r="D754" s="141" t="s">
        <v>147</v>
      </c>
      <c r="E754" s="148" t="s">
        <v>19</v>
      </c>
      <c r="F754" s="149" t="s">
        <v>1328</v>
      </c>
      <c r="H754" s="150">
        <v>14.738</v>
      </c>
      <c r="I754" s="151"/>
      <c r="L754" s="147"/>
      <c r="M754" s="152"/>
      <c r="T754" s="153"/>
      <c r="AT754" s="148" t="s">
        <v>147</v>
      </c>
      <c r="AU754" s="148" t="s">
        <v>78</v>
      </c>
      <c r="AV754" s="13" t="s">
        <v>78</v>
      </c>
      <c r="AW754" s="13" t="s">
        <v>32</v>
      </c>
      <c r="AX754" s="13" t="s">
        <v>71</v>
      </c>
      <c r="AY754" s="148" t="s">
        <v>136</v>
      </c>
    </row>
    <row r="755" spans="2:65" s="14" customFormat="1">
      <c r="B755" s="154"/>
      <c r="D755" s="141" t="s">
        <v>147</v>
      </c>
      <c r="E755" s="155" t="s">
        <v>19</v>
      </c>
      <c r="F755" s="156" t="s">
        <v>197</v>
      </c>
      <c r="H755" s="157">
        <v>229.078</v>
      </c>
      <c r="I755" s="158"/>
      <c r="L755" s="154"/>
      <c r="M755" s="159"/>
      <c r="T755" s="160"/>
      <c r="AT755" s="155" t="s">
        <v>147</v>
      </c>
      <c r="AU755" s="155" t="s">
        <v>78</v>
      </c>
      <c r="AV755" s="14" t="s">
        <v>143</v>
      </c>
      <c r="AW755" s="14" t="s">
        <v>32</v>
      </c>
      <c r="AX755" s="14" t="s">
        <v>76</v>
      </c>
      <c r="AY755" s="155" t="s">
        <v>136</v>
      </c>
    </row>
    <row r="756" spans="2:65" s="1" customFormat="1" ht="24.15" customHeight="1">
      <c r="B756" s="33"/>
      <c r="C756" s="161" t="s">
        <v>1329</v>
      </c>
      <c r="D756" s="161" t="s">
        <v>309</v>
      </c>
      <c r="E756" s="162" t="s">
        <v>1330</v>
      </c>
      <c r="F756" s="163" t="s">
        <v>1331</v>
      </c>
      <c r="G756" s="164" t="s">
        <v>1323</v>
      </c>
      <c r="H756" s="165">
        <v>229.078</v>
      </c>
      <c r="I756" s="166"/>
      <c r="J756" s="167">
        <f>ROUND(I756*H756,2)</f>
        <v>0</v>
      </c>
      <c r="K756" s="163" t="s">
        <v>19</v>
      </c>
      <c r="L756" s="168"/>
      <c r="M756" s="169" t="s">
        <v>19</v>
      </c>
      <c r="N756" s="170" t="s">
        <v>42</v>
      </c>
      <c r="P756" s="132">
        <f>O756*H756</f>
        <v>0</v>
      </c>
      <c r="Q756" s="132">
        <v>0</v>
      </c>
      <c r="R756" s="132">
        <f>Q756*H756</f>
        <v>0</v>
      </c>
      <c r="S756" s="132">
        <v>0</v>
      </c>
      <c r="T756" s="133">
        <f>S756*H756</f>
        <v>0</v>
      </c>
      <c r="AR756" s="134" t="s">
        <v>370</v>
      </c>
      <c r="AT756" s="134" t="s">
        <v>309</v>
      </c>
      <c r="AU756" s="134" t="s">
        <v>78</v>
      </c>
      <c r="AY756" s="18" t="s">
        <v>136</v>
      </c>
      <c r="BE756" s="135">
        <f>IF(N756="základní",J756,0)</f>
        <v>0</v>
      </c>
      <c r="BF756" s="135">
        <f>IF(N756="snížená",J756,0)</f>
        <v>0</v>
      </c>
      <c r="BG756" s="135">
        <f>IF(N756="zákl. přenesená",J756,0)</f>
        <v>0</v>
      </c>
      <c r="BH756" s="135">
        <f>IF(N756="sníž. přenesená",J756,0)</f>
        <v>0</v>
      </c>
      <c r="BI756" s="135">
        <f>IF(N756="nulová",J756,0)</f>
        <v>0</v>
      </c>
      <c r="BJ756" s="18" t="s">
        <v>76</v>
      </c>
      <c r="BK756" s="135">
        <f>ROUND(I756*H756,2)</f>
        <v>0</v>
      </c>
      <c r="BL756" s="18" t="s">
        <v>259</v>
      </c>
      <c r="BM756" s="134" t="s">
        <v>1332</v>
      </c>
    </row>
    <row r="757" spans="2:65" s="1" customFormat="1" ht="55.5" customHeight="1">
      <c r="B757" s="33"/>
      <c r="C757" s="123" t="s">
        <v>1333</v>
      </c>
      <c r="D757" s="123" t="s">
        <v>138</v>
      </c>
      <c r="E757" s="124" t="s">
        <v>1334</v>
      </c>
      <c r="F757" s="125" t="s">
        <v>1335</v>
      </c>
      <c r="G757" s="126" t="s">
        <v>172</v>
      </c>
      <c r="H757" s="127">
        <v>4.3040000000000003</v>
      </c>
      <c r="I757" s="128"/>
      <c r="J757" s="129">
        <f>ROUND(I757*H757,2)</f>
        <v>0</v>
      </c>
      <c r="K757" s="125" t="s">
        <v>142</v>
      </c>
      <c r="L757" s="33"/>
      <c r="M757" s="130" t="s">
        <v>19</v>
      </c>
      <c r="N757" s="131" t="s">
        <v>42</v>
      </c>
      <c r="P757" s="132">
        <f>O757*H757</f>
        <v>0</v>
      </c>
      <c r="Q757" s="132">
        <v>0</v>
      </c>
      <c r="R757" s="132">
        <f>Q757*H757</f>
        <v>0</v>
      </c>
      <c r="S757" s="132">
        <v>0</v>
      </c>
      <c r="T757" s="133">
        <f>S757*H757</f>
        <v>0</v>
      </c>
      <c r="AR757" s="134" t="s">
        <v>259</v>
      </c>
      <c r="AT757" s="134" t="s">
        <v>138</v>
      </c>
      <c r="AU757" s="134" t="s">
        <v>78</v>
      </c>
      <c r="AY757" s="18" t="s">
        <v>136</v>
      </c>
      <c r="BE757" s="135">
        <f>IF(N757="základní",J757,0)</f>
        <v>0</v>
      </c>
      <c r="BF757" s="135">
        <f>IF(N757="snížená",J757,0)</f>
        <v>0</v>
      </c>
      <c r="BG757" s="135">
        <f>IF(N757="zákl. přenesená",J757,0)</f>
        <v>0</v>
      </c>
      <c r="BH757" s="135">
        <f>IF(N757="sníž. přenesená",J757,0)</f>
        <v>0</v>
      </c>
      <c r="BI757" s="135">
        <f>IF(N757="nulová",J757,0)</f>
        <v>0</v>
      </c>
      <c r="BJ757" s="18" t="s">
        <v>76</v>
      </c>
      <c r="BK757" s="135">
        <f>ROUND(I757*H757,2)</f>
        <v>0</v>
      </c>
      <c r="BL757" s="18" t="s">
        <v>259</v>
      </c>
      <c r="BM757" s="134" t="s">
        <v>1336</v>
      </c>
    </row>
    <row r="758" spans="2:65" s="1" customFormat="1">
      <c r="B758" s="33"/>
      <c r="D758" s="136" t="s">
        <v>145</v>
      </c>
      <c r="F758" s="137" t="s">
        <v>1337</v>
      </c>
      <c r="I758" s="138"/>
      <c r="L758" s="33"/>
      <c r="M758" s="139"/>
      <c r="T758" s="54"/>
      <c r="AT758" s="18" t="s">
        <v>145</v>
      </c>
      <c r="AU758" s="18" t="s">
        <v>78</v>
      </c>
    </row>
    <row r="759" spans="2:65" s="11" customFormat="1" ht="22.8" customHeight="1">
      <c r="B759" s="111"/>
      <c r="D759" s="112" t="s">
        <v>70</v>
      </c>
      <c r="E759" s="121" t="s">
        <v>1338</v>
      </c>
      <c r="F759" s="121" t="s">
        <v>1339</v>
      </c>
      <c r="I759" s="114"/>
      <c r="J759" s="122">
        <f>BK759</f>
        <v>0</v>
      </c>
      <c r="L759" s="111"/>
      <c r="M759" s="116"/>
      <c r="P759" s="117">
        <f>SUM(P760:P797)</f>
        <v>0</v>
      </c>
      <c r="R759" s="117">
        <f>SUM(R760:R797)</f>
        <v>0.52199886000000006</v>
      </c>
      <c r="T759" s="118">
        <f>SUM(T760:T797)</f>
        <v>0</v>
      </c>
      <c r="AR759" s="112" t="s">
        <v>78</v>
      </c>
      <c r="AT759" s="119" t="s">
        <v>70</v>
      </c>
      <c r="AU759" s="119" t="s">
        <v>76</v>
      </c>
      <c r="AY759" s="112" t="s">
        <v>136</v>
      </c>
      <c r="BK759" s="120">
        <f>SUM(BK760:BK797)</f>
        <v>0</v>
      </c>
    </row>
    <row r="760" spans="2:65" s="1" customFormat="1" ht="24.15" customHeight="1">
      <c r="B760" s="33"/>
      <c r="C760" s="123" t="s">
        <v>1340</v>
      </c>
      <c r="D760" s="123" t="s">
        <v>138</v>
      </c>
      <c r="E760" s="124" t="s">
        <v>1341</v>
      </c>
      <c r="F760" s="125" t="s">
        <v>1342</v>
      </c>
      <c r="G760" s="126" t="s">
        <v>180</v>
      </c>
      <c r="H760" s="127">
        <v>73.385999999999996</v>
      </c>
      <c r="I760" s="128"/>
      <c r="J760" s="129">
        <f>ROUND(I760*H760,2)</f>
        <v>0</v>
      </c>
      <c r="K760" s="125" t="s">
        <v>142</v>
      </c>
      <c r="L760" s="33"/>
      <c r="M760" s="130" t="s">
        <v>19</v>
      </c>
      <c r="N760" s="131" t="s">
        <v>42</v>
      </c>
      <c r="P760" s="132">
        <f>O760*H760</f>
        <v>0</v>
      </c>
      <c r="Q760" s="132">
        <v>5.4000000000000001E-4</v>
      </c>
      <c r="R760" s="132">
        <f>Q760*H760</f>
        <v>3.9628440000000001E-2</v>
      </c>
      <c r="S760" s="132">
        <v>0</v>
      </c>
      <c r="T760" s="133">
        <f>S760*H760</f>
        <v>0</v>
      </c>
      <c r="AR760" s="134" t="s">
        <v>259</v>
      </c>
      <c r="AT760" s="134" t="s">
        <v>138</v>
      </c>
      <c r="AU760" s="134" t="s">
        <v>78</v>
      </c>
      <c r="AY760" s="18" t="s">
        <v>136</v>
      </c>
      <c r="BE760" s="135">
        <f>IF(N760="základní",J760,0)</f>
        <v>0</v>
      </c>
      <c r="BF760" s="135">
        <f>IF(N760="snížená",J760,0)</f>
        <v>0</v>
      </c>
      <c r="BG760" s="135">
        <f>IF(N760="zákl. přenesená",J760,0)</f>
        <v>0</v>
      </c>
      <c r="BH760" s="135">
        <f>IF(N760="sníž. přenesená",J760,0)</f>
        <v>0</v>
      </c>
      <c r="BI760" s="135">
        <f>IF(N760="nulová",J760,0)</f>
        <v>0</v>
      </c>
      <c r="BJ760" s="18" t="s">
        <v>76</v>
      </c>
      <c r="BK760" s="135">
        <f>ROUND(I760*H760,2)</f>
        <v>0</v>
      </c>
      <c r="BL760" s="18" t="s">
        <v>259</v>
      </c>
      <c r="BM760" s="134" t="s">
        <v>1343</v>
      </c>
    </row>
    <row r="761" spans="2:65" s="1" customFormat="1">
      <c r="B761" s="33"/>
      <c r="D761" s="136" t="s">
        <v>145</v>
      </c>
      <c r="F761" s="137" t="s">
        <v>1344</v>
      </c>
      <c r="I761" s="138"/>
      <c r="L761" s="33"/>
      <c r="M761" s="139"/>
      <c r="T761" s="54"/>
      <c r="AT761" s="18" t="s">
        <v>145</v>
      </c>
      <c r="AU761" s="18" t="s">
        <v>78</v>
      </c>
    </row>
    <row r="762" spans="2:65" s="12" customFormat="1">
      <c r="B762" s="140"/>
      <c r="D762" s="141" t="s">
        <v>147</v>
      </c>
      <c r="E762" s="142" t="s">
        <v>19</v>
      </c>
      <c r="F762" s="143" t="s">
        <v>297</v>
      </c>
      <c r="H762" s="142" t="s">
        <v>19</v>
      </c>
      <c r="I762" s="144"/>
      <c r="L762" s="140"/>
      <c r="M762" s="145"/>
      <c r="T762" s="146"/>
      <c r="AT762" s="142" t="s">
        <v>147</v>
      </c>
      <c r="AU762" s="142" t="s">
        <v>78</v>
      </c>
      <c r="AV762" s="12" t="s">
        <v>76</v>
      </c>
      <c r="AW762" s="12" t="s">
        <v>32</v>
      </c>
      <c r="AX762" s="12" t="s">
        <v>71</v>
      </c>
      <c r="AY762" s="142" t="s">
        <v>136</v>
      </c>
    </row>
    <row r="763" spans="2:65" s="13" customFormat="1" ht="20.399999999999999">
      <c r="B763" s="147"/>
      <c r="D763" s="141" t="s">
        <v>147</v>
      </c>
      <c r="E763" s="148" t="s">
        <v>19</v>
      </c>
      <c r="F763" s="149" t="s">
        <v>1345</v>
      </c>
      <c r="H763" s="150">
        <v>31.952999999999999</v>
      </c>
      <c r="I763" s="151"/>
      <c r="L763" s="147"/>
      <c r="M763" s="152"/>
      <c r="T763" s="153"/>
      <c r="AT763" s="148" t="s">
        <v>147</v>
      </c>
      <c r="AU763" s="148" t="s">
        <v>78</v>
      </c>
      <c r="AV763" s="13" t="s">
        <v>78</v>
      </c>
      <c r="AW763" s="13" t="s">
        <v>32</v>
      </c>
      <c r="AX763" s="13" t="s">
        <v>71</v>
      </c>
      <c r="AY763" s="148" t="s">
        <v>136</v>
      </c>
    </row>
    <row r="764" spans="2:65" s="13" customFormat="1" ht="20.399999999999999">
      <c r="B764" s="147"/>
      <c r="D764" s="141" t="s">
        <v>147</v>
      </c>
      <c r="E764" s="148" t="s">
        <v>19</v>
      </c>
      <c r="F764" s="149" t="s">
        <v>1346</v>
      </c>
      <c r="H764" s="150">
        <v>41.433</v>
      </c>
      <c r="I764" s="151"/>
      <c r="L764" s="147"/>
      <c r="M764" s="152"/>
      <c r="T764" s="153"/>
      <c r="AT764" s="148" t="s">
        <v>147</v>
      </c>
      <c r="AU764" s="148" t="s">
        <v>78</v>
      </c>
      <c r="AV764" s="13" t="s">
        <v>78</v>
      </c>
      <c r="AW764" s="13" t="s">
        <v>32</v>
      </c>
      <c r="AX764" s="13" t="s">
        <v>71</v>
      </c>
      <c r="AY764" s="148" t="s">
        <v>136</v>
      </c>
    </row>
    <row r="765" spans="2:65" s="14" customFormat="1">
      <c r="B765" s="154"/>
      <c r="D765" s="141" t="s">
        <v>147</v>
      </c>
      <c r="E765" s="155" t="s">
        <v>19</v>
      </c>
      <c r="F765" s="156" t="s">
        <v>197</v>
      </c>
      <c r="H765" s="157">
        <v>73.385999999999996</v>
      </c>
      <c r="I765" s="158"/>
      <c r="L765" s="154"/>
      <c r="M765" s="159"/>
      <c r="T765" s="160"/>
      <c r="AT765" s="155" t="s">
        <v>147</v>
      </c>
      <c r="AU765" s="155" t="s">
        <v>78</v>
      </c>
      <c r="AV765" s="14" t="s">
        <v>143</v>
      </c>
      <c r="AW765" s="14" t="s">
        <v>32</v>
      </c>
      <c r="AX765" s="14" t="s">
        <v>76</v>
      </c>
      <c r="AY765" s="155" t="s">
        <v>136</v>
      </c>
    </row>
    <row r="766" spans="2:65" s="1" customFormat="1" ht="24.15" customHeight="1">
      <c r="B766" s="33"/>
      <c r="C766" s="123" t="s">
        <v>1347</v>
      </c>
      <c r="D766" s="123" t="s">
        <v>138</v>
      </c>
      <c r="E766" s="124" t="s">
        <v>1348</v>
      </c>
      <c r="F766" s="125" t="s">
        <v>1349</v>
      </c>
      <c r="G766" s="126" t="s">
        <v>180</v>
      </c>
      <c r="H766" s="127">
        <v>73.385999999999996</v>
      </c>
      <c r="I766" s="128"/>
      <c r="J766" s="129">
        <f>ROUND(I766*H766,2)</f>
        <v>0</v>
      </c>
      <c r="K766" s="125" t="s">
        <v>142</v>
      </c>
      <c r="L766" s="33"/>
      <c r="M766" s="130" t="s">
        <v>19</v>
      </c>
      <c r="N766" s="131" t="s">
        <v>42</v>
      </c>
      <c r="P766" s="132">
        <f>O766*H766</f>
        <v>0</v>
      </c>
      <c r="Q766" s="132">
        <v>3.2000000000000002E-3</v>
      </c>
      <c r="R766" s="132">
        <f>Q766*H766</f>
        <v>0.23483519999999999</v>
      </c>
      <c r="S766" s="132">
        <v>0</v>
      </c>
      <c r="T766" s="133">
        <f>S766*H766</f>
        <v>0</v>
      </c>
      <c r="AR766" s="134" t="s">
        <v>259</v>
      </c>
      <c r="AT766" s="134" t="s">
        <v>138</v>
      </c>
      <c r="AU766" s="134" t="s">
        <v>78</v>
      </c>
      <c r="AY766" s="18" t="s">
        <v>136</v>
      </c>
      <c r="BE766" s="135">
        <f>IF(N766="základní",J766,0)</f>
        <v>0</v>
      </c>
      <c r="BF766" s="135">
        <f>IF(N766="snížená",J766,0)</f>
        <v>0</v>
      </c>
      <c r="BG766" s="135">
        <f>IF(N766="zákl. přenesená",J766,0)</f>
        <v>0</v>
      </c>
      <c r="BH766" s="135">
        <f>IF(N766="sníž. přenesená",J766,0)</f>
        <v>0</v>
      </c>
      <c r="BI766" s="135">
        <f>IF(N766="nulová",J766,0)</f>
        <v>0</v>
      </c>
      <c r="BJ766" s="18" t="s">
        <v>76</v>
      </c>
      <c r="BK766" s="135">
        <f>ROUND(I766*H766,2)</f>
        <v>0</v>
      </c>
      <c r="BL766" s="18" t="s">
        <v>259</v>
      </c>
      <c r="BM766" s="134" t="s">
        <v>1350</v>
      </c>
    </row>
    <row r="767" spans="2:65" s="1" customFormat="1">
      <c r="B767" s="33"/>
      <c r="D767" s="136" t="s">
        <v>145</v>
      </c>
      <c r="F767" s="137" t="s">
        <v>1351</v>
      </c>
      <c r="I767" s="138"/>
      <c r="L767" s="33"/>
      <c r="M767" s="139"/>
      <c r="T767" s="54"/>
      <c r="AT767" s="18" t="s">
        <v>145</v>
      </c>
      <c r="AU767" s="18" t="s">
        <v>78</v>
      </c>
    </row>
    <row r="768" spans="2:65" s="12" customFormat="1">
      <c r="B768" s="140"/>
      <c r="D768" s="141" t="s">
        <v>147</v>
      </c>
      <c r="E768" s="142" t="s">
        <v>19</v>
      </c>
      <c r="F768" s="143" t="s">
        <v>297</v>
      </c>
      <c r="H768" s="142" t="s">
        <v>19</v>
      </c>
      <c r="I768" s="144"/>
      <c r="L768" s="140"/>
      <c r="M768" s="145"/>
      <c r="T768" s="146"/>
      <c r="AT768" s="142" t="s">
        <v>147</v>
      </c>
      <c r="AU768" s="142" t="s">
        <v>78</v>
      </c>
      <c r="AV768" s="12" t="s">
        <v>76</v>
      </c>
      <c r="AW768" s="12" t="s">
        <v>32</v>
      </c>
      <c r="AX768" s="12" t="s">
        <v>71</v>
      </c>
      <c r="AY768" s="142" t="s">
        <v>136</v>
      </c>
    </row>
    <row r="769" spans="2:65" s="13" customFormat="1" ht="20.399999999999999">
      <c r="B769" s="147"/>
      <c r="D769" s="141" t="s">
        <v>147</v>
      </c>
      <c r="E769" s="148" t="s">
        <v>19</v>
      </c>
      <c r="F769" s="149" t="s">
        <v>1345</v>
      </c>
      <c r="H769" s="150">
        <v>31.952999999999999</v>
      </c>
      <c r="I769" s="151"/>
      <c r="L769" s="147"/>
      <c r="M769" s="152"/>
      <c r="T769" s="153"/>
      <c r="AT769" s="148" t="s">
        <v>147</v>
      </c>
      <c r="AU769" s="148" t="s">
        <v>78</v>
      </c>
      <c r="AV769" s="13" t="s">
        <v>78</v>
      </c>
      <c r="AW769" s="13" t="s">
        <v>32</v>
      </c>
      <c r="AX769" s="13" t="s">
        <v>71</v>
      </c>
      <c r="AY769" s="148" t="s">
        <v>136</v>
      </c>
    </row>
    <row r="770" spans="2:65" s="13" customFormat="1" ht="20.399999999999999">
      <c r="B770" s="147"/>
      <c r="D770" s="141" t="s">
        <v>147</v>
      </c>
      <c r="E770" s="148" t="s">
        <v>19</v>
      </c>
      <c r="F770" s="149" t="s">
        <v>1346</v>
      </c>
      <c r="H770" s="150">
        <v>41.433</v>
      </c>
      <c r="I770" s="151"/>
      <c r="L770" s="147"/>
      <c r="M770" s="152"/>
      <c r="T770" s="153"/>
      <c r="AT770" s="148" t="s">
        <v>147</v>
      </c>
      <c r="AU770" s="148" t="s">
        <v>78</v>
      </c>
      <c r="AV770" s="13" t="s">
        <v>78</v>
      </c>
      <c r="AW770" s="13" t="s">
        <v>32</v>
      </c>
      <c r="AX770" s="13" t="s">
        <v>71</v>
      </c>
      <c r="AY770" s="148" t="s">
        <v>136</v>
      </c>
    </row>
    <row r="771" spans="2:65" s="14" customFormat="1">
      <c r="B771" s="154"/>
      <c r="D771" s="141" t="s">
        <v>147</v>
      </c>
      <c r="E771" s="155" t="s">
        <v>19</v>
      </c>
      <c r="F771" s="156" t="s">
        <v>197</v>
      </c>
      <c r="H771" s="157">
        <v>73.385999999999996</v>
      </c>
      <c r="I771" s="158"/>
      <c r="L771" s="154"/>
      <c r="M771" s="159"/>
      <c r="T771" s="160"/>
      <c r="AT771" s="155" t="s">
        <v>147</v>
      </c>
      <c r="AU771" s="155" t="s">
        <v>78</v>
      </c>
      <c r="AV771" s="14" t="s">
        <v>143</v>
      </c>
      <c r="AW771" s="14" t="s">
        <v>32</v>
      </c>
      <c r="AX771" s="14" t="s">
        <v>76</v>
      </c>
      <c r="AY771" s="155" t="s">
        <v>136</v>
      </c>
    </row>
    <row r="772" spans="2:65" s="1" customFormat="1" ht="24.15" customHeight="1">
      <c r="B772" s="33"/>
      <c r="C772" s="123" t="s">
        <v>1352</v>
      </c>
      <c r="D772" s="123" t="s">
        <v>138</v>
      </c>
      <c r="E772" s="124" t="s">
        <v>1353</v>
      </c>
      <c r="F772" s="125" t="s">
        <v>1354</v>
      </c>
      <c r="G772" s="126" t="s">
        <v>180</v>
      </c>
      <c r="H772" s="127">
        <v>29.17</v>
      </c>
      <c r="I772" s="128"/>
      <c r="J772" s="129">
        <f>ROUND(I772*H772,2)</f>
        <v>0</v>
      </c>
      <c r="K772" s="125" t="s">
        <v>142</v>
      </c>
      <c r="L772" s="33"/>
      <c r="M772" s="130" t="s">
        <v>19</v>
      </c>
      <c r="N772" s="131" t="s">
        <v>42</v>
      </c>
      <c r="P772" s="132">
        <f>O772*H772</f>
        <v>0</v>
      </c>
      <c r="Q772" s="132">
        <v>4.0000000000000001E-3</v>
      </c>
      <c r="R772" s="132">
        <f>Q772*H772</f>
        <v>0.11668000000000001</v>
      </c>
      <c r="S772" s="132">
        <v>0</v>
      </c>
      <c r="T772" s="133">
        <f>S772*H772</f>
        <v>0</v>
      </c>
      <c r="AR772" s="134" t="s">
        <v>259</v>
      </c>
      <c r="AT772" s="134" t="s">
        <v>138</v>
      </c>
      <c r="AU772" s="134" t="s">
        <v>78</v>
      </c>
      <c r="AY772" s="18" t="s">
        <v>136</v>
      </c>
      <c r="BE772" s="135">
        <f>IF(N772="základní",J772,0)</f>
        <v>0</v>
      </c>
      <c r="BF772" s="135">
        <f>IF(N772="snížená",J772,0)</f>
        <v>0</v>
      </c>
      <c r="BG772" s="135">
        <f>IF(N772="zákl. přenesená",J772,0)</f>
        <v>0</v>
      </c>
      <c r="BH772" s="135">
        <f>IF(N772="sníž. přenesená",J772,0)</f>
        <v>0</v>
      </c>
      <c r="BI772" s="135">
        <f>IF(N772="nulová",J772,0)</f>
        <v>0</v>
      </c>
      <c r="BJ772" s="18" t="s">
        <v>76</v>
      </c>
      <c r="BK772" s="135">
        <f>ROUND(I772*H772,2)</f>
        <v>0</v>
      </c>
      <c r="BL772" s="18" t="s">
        <v>259</v>
      </c>
      <c r="BM772" s="134" t="s">
        <v>1355</v>
      </c>
    </row>
    <row r="773" spans="2:65" s="1" customFormat="1">
      <c r="B773" s="33"/>
      <c r="D773" s="136" t="s">
        <v>145</v>
      </c>
      <c r="F773" s="137" t="s">
        <v>1356</v>
      </c>
      <c r="I773" s="138"/>
      <c r="L773" s="33"/>
      <c r="M773" s="139"/>
      <c r="T773" s="54"/>
      <c r="AT773" s="18" t="s">
        <v>145</v>
      </c>
      <c r="AU773" s="18" t="s">
        <v>78</v>
      </c>
    </row>
    <row r="774" spans="2:65" s="12" customFormat="1">
      <c r="B774" s="140"/>
      <c r="D774" s="141" t="s">
        <v>147</v>
      </c>
      <c r="E774" s="142" t="s">
        <v>19</v>
      </c>
      <c r="F774" s="143" t="s">
        <v>297</v>
      </c>
      <c r="H774" s="142" t="s">
        <v>19</v>
      </c>
      <c r="I774" s="144"/>
      <c r="L774" s="140"/>
      <c r="M774" s="145"/>
      <c r="T774" s="146"/>
      <c r="AT774" s="142" t="s">
        <v>147</v>
      </c>
      <c r="AU774" s="142" t="s">
        <v>78</v>
      </c>
      <c r="AV774" s="12" t="s">
        <v>76</v>
      </c>
      <c r="AW774" s="12" t="s">
        <v>32</v>
      </c>
      <c r="AX774" s="12" t="s">
        <v>71</v>
      </c>
      <c r="AY774" s="142" t="s">
        <v>136</v>
      </c>
    </row>
    <row r="775" spans="2:65" s="13" customFormat="1">
      <c r="B775" s="147"/>
      <c r="D775" s="141" t="s">
        <v>147</v>
      </c>
      <c r="E775" s="148" t="s">
        <v>19</v>
      </c>
      <c r="F775" s="149" t="s">
        <v>1357</v>
      </c>
      <c r="H775" s="150">
        <v>29.17</v>
      </c>
      <c r="I775" s="151"/>
      <c r="L775" s="147"/>
      <c r="M775" s="152"/>
      <c r="T775" s="153"/>
      <c r="AT775" s="148" t="s">
        <v>147</v>
      </c>
      <c r="AU775" s="148" t="s">
        <v>78</v>
      </c>
      <c r="AV775" s="13" t="s">
        <v>78</v>
      </c>
      <c r="AW775" s="13" t="s">
        <v>32</v>
      </c>
      <c r="AX775" s="13" t="s">
        <v>76</v>
      </c>
      <c r="AY775" s="148" t="s">
        <v>136</v>
      </c>
    </row>
    <row r="776" spans="2:65" s="1" customFormat="1" ht="33" customHeight="1">
      <c r="B776" s="33"/>
      <c r="C776" s="123" t="s">
        <v>1358</v>
      </c>
      <c r="D776" s="123" t="s">
        <v>138</v>
      </c>
      <c r="E776" s="124" t="s">
        <v>1359</v>
      </c>
      <c r="F776" s="125" t="s">
        <v>1360</v>
      </c>
      <c r="G776" s="126" t="s">
        <v>180</v>
      </c>
      <c r="H776" s="127">
        <v>6.1859999999999999</v>
      </c>
      <c r="I776" s="128"/>
      <c r="J776" s="129">
        <f>ROUND(I776*H776,2)</f>
        <v>0</v>
      </c>
      <c r="K776" s="125" t="s">
        <v>142</v>
      </c>
      <c r="L776" s="33"/>
      <c r="M776" s="130" t="s">
        <v>19</v>
      </c>
      <c r="N776" s="131" t="s">
        <v>42</v>
      </c>
      <c r="P776" s="132">
        <f>O776*H776</f>
        <v>0</v>
      </c>
      <c r="Q776" s="132">
        <v>0</v>
      </c>
      <c r="R776" s="132">
        <f>Q776*H776</f>
        <v>0</v>
      </c>
      <c r="S776" s="132">
        <v>0</v>
      </c>
      <c r="T776" s="133">
        <f>S776*H776</f>
        <v>0</v>
      </c>
      <c r="AR776" s="134" t="s">
        <v>259</v>
      </c>
      <c r="AT776" s="134" t="s">
        <v>138</v>
      </c>
      <c r="AU776" s="134" t="s">
        <v>78</v>
      </c>
      <c r="AY776" s="18" t="s">
        <v>136</v>
      </c>
      <c r="BE776" s="135">
        <f>IF(N776="základní",J776,0)</f>
        <v>0</v>
      </c>
      <c r="BF776" s="135">
        <f>IF(N776="snížená",J776,0)</f>
        <v>0</v>
      </c>
      <c r="BG776" s="135">
        <f>IF(N776="zákl. přenesená",J776,0)</f>
        <v>0</v>
      </c>
      <c r="BH776" s="135">
        <f>IF(N776="sníž. přenesená",J776,0)</f>
        <v>0</v>
      </c>
      <c r="BI776" s="135">
        <f>IF(N776="nulová",J776,0)</f>
        <v>0</v>
      </c>
      <c r="BJ776" s="18" t="s">
        <v>76</v>
      </c>
      <c r="BK776" s="135">
        <f>ROUND(I776*H776,2)</f>
        <v>0</v>
      </c>
      <c r="BL776" s="18" t="s">
        <v>259</v>
      </c>
      <c r="BM776" s="134" t="s">
        <v>1361</v>
      </c>
    </row>
    <row r="777" spans="2:65" s="1" customFormat="1">
      <c r="B777" s="33"/>
      <c r="D777" s="136" t="s">
        <v>145</v>
      </c>
      <c r="F777" s="137" t="s">
        <v>1362</v>
      </c>
      <c r="I777" s="138"/>
      <c r="L777" s="33"/>
      <c r="M777" s="139"/>
      <c r="T777" s="54"/>
      <c r="AT777" s="18" t="s">
        <v>145</v>
      </c>
      <c r="AU777" s="18" t="s">
        <v>78</v>
      </c>
    </row>
    <row r="778" spans="2:65" s="12" customFormat="1">
      <c r="B778" s="140"/>
      <c r="D778" s="141" t="s">
        <v>147</v>
      </c>
      <c r="E778" s="142" t="s">
        <v>19</v>
      </c>
      <c r="F778" s="143" t="s">
        <v>297</v>
      </c>
      <c r="H778" s="142" t="s">
        <v>19</v>
      </c>
      <c r="I778" s="144"/>
      <c r="L778" s="140"/>
      <c r="M778" s="145"/>
      <c r="T778" s="146"/>
      <c r="AT778" s="142" t="s">
        <v>147</v>
      </c>
      <c r="AU778" s="142" t="s">
        <v>78</v>
      </c>
      <c r="AV778" s="12" t="s">
        <v>76</v>
      </c>
      <c r="AW778" s="12" t="s">
        <v>32</v>
      </c>
      <c r="AX778" s="12" t="s">
        <v>71</v>
      </c>
      <c r="AY778" s="142" t="s">
        <v>136</v>
      </c>
    </row>
    <row r="779" spans="2:65" s="13" customFormat="1">
      <c r="B779" s="147"/>
      <c r="D779" s="141" t="s">
        <v>147</v>
      </c>
      <c r="E779" s="148" t="s">
        <v>19</v>
      </c>
      <c r="F779" s="149" t="s">
        <v>1363</v>
      </c>
      <c r="H779" s="150">
        <v>2.7829999999999999</v>
      </c>
      <c r="I779" s="151"/>
      <c r="L779" s="147"/>
      <c r="M779" s="152"/>
      <c r="T779" s="153"/>
      <c r="AT779" s="148" t="s">
        <v>147</v>
      </c>
      <c r="AU779" s="148" t="s">
        <v>78</v>
      </c>
      <c r="AV779" s="13" t="s">
        <v>78</v>
      </c>
      <c r="AW779" s="13" t="s">
        <v>32</v>
      </c>
      <c r="AX779" s="13" t="s">
        <v>71</v>
      </c>
      <c r="AY779" s="148" t="s">
        <v>136</v>
      </c>
    </row>
    <row r="780" spans="2:65" s="13" customFormat="1" ht="20.399999999999999">
      <c r="B780" s="147"/>
      <c r="D780" s="141" t="s">
        <v>147</v>
      </c>
      <c r="E780" s="148" t="s">
        <v>19</v>
      </c>
      <c r="F780" s="149" t="s">
        <v>1364</v>
      </c>
      <c r="H780" s="150">
        <v>3.403</v>
      </c>
      <c r="I780" s="151"/>
      <c r="L780" s="147"/>
      <c r="M780" s="152"/>
      <c r="T780" s="153"/>
      <c r="AT780" s="148" t="s">
        <v>147</v>
      </c>
      <c r="AU780" s="148" t="s">
        <v>78</v>
      </c>
      <c r="AV780" s="13" t="s">
        <v>78</v>
      </c>
      <c r="AW780" s="13" t="s">
        <v>32</v>
      </c>
      <c r="AX780" s="13" t="s">
        <v>71</v>
      </c>
      <c r="AY780" s="148" t="s">
        <v>136</v>
      </c>
    </row>
    <row r="781" spans="2:65" s="14" customFormat="1">
      <c r="B781" s="154"/>
      <c r="D781" s="141" t="s">
        <v>147</v>
      </c>
      <c r="E781" s="155" t="s">
        <v>19</v>
      </c>
      <c r="F781" s="156" t="s">
        <v>197</v>
      </c>
      <c r="H781" s="157">
        <v>6.1859999999999999</v>
      </c>
      <c r="I781" s="158"/>
      <c r="L781" s="154"/>
      <c r="M781" s="159"/>
      <c r="T781" s="160"/>
      <c r="AT781" s="155" t="s">
        <v>147</v>
      </c>
      <c r="AU781" s="155" t="s">
        <v>78</v>
      </c>
      <c r="AV781" s="14" t="s">
        <v>143</v>
      </c>
      <c r="AW781" s="14" t="s">
        <v>32</v>
      </c>
      <c r="AX781" s="14" t="s">
        <v>76</v>
      </c>
      <c r="AY781" s="155" t="s">
        <v>136</v>
      </c>
    </row>
    <row r="782" spans="2:65" s="1" customFormat="1" ht="21.75" customHeight="1">
      <c r="B782" s="33"/>
      <c r="C782" s="123" t="s">
        <v>1365</v>
      </c>
      <c r="D782" s="123" t="s">
        <v>138</v>
      </c>
      <c r="E782" s="124" t="s">
        <v>1366</v>
      </c>
      <c r="F782" s="125" t="s">
        <v>1367</v>
      </c>
      <c r="G782" s="126" t="s">
        <v>180</v>
      </c>
      <c r="H782" s="127">
        <v>1.3779999999999999</v>
      </c>
      <c r="I782" s="128"/>
      <c r="J782" s="129">
        <f>ROUND(I782*H782,2)</f>
        <v>0</v>
      </c>
      <c r="K782" s="125" t="s">
        <v>142</v>
      </c>
      <c r="L782" s="33"/>
      <c r="M782" s="130" t="s">
        <v>19</v>
      </c>
      <c r="N782" s="131" t="s">
        <v>42</v>
      </c>
      <c r="P782" s="132">
        <f>O782*H782</f>
        <v>0</v>
      </c>
      <c r="Q782" s="132">
        <v>2.5999999999999998E-4</v>
      </c>
      <c r="R782" s="132">
        <f>Q782*H782</f>
        <v>3.5827999999999994E-4</v>
      </c>
      <c r="S782" s="132">
        <v>0</v>
      </c>
      <c r="T782" s="133">
        <f>S782*H782</f>
        <v>0</v>
      </c>
      <c r="AR782" s="134" t="s">
        <v>259</v>
      </c>
      <c r="AT782" s="134" t="s">
        <v>138</v>
      </c>
      <c r="AU782" s="134" t="s">
        <v>78</v>
      </c>
      <c r="AY782" s="18" t="s">
        <v>136</v>
      </c>
      <c r="BE782" s="135">
        <f>IF(N782="základní",J782,0)</f>
        <v>0</v>
      </c>
      <c r="BF782" s="135">
        <f>IF(N782="snížená",J782,0)</f>
        <v>0</v>
      </c>
      <c r="BG782" s="135">
        <f>IF(N782="zákl. přenesená",J782,0)</f>
        <v>0</v>
      </c>
      <c r="BH782" s="135">
        <f>IF(N782="sníž. přenesená",J782,0)</f>
        <v>0</v>
      </c>
      <c r="BI782" s="135">
        <f>IF(N782="nulová",J782,0)</f>
        <v>0</v>
      </c>
      <c r="BJ782" s="18" t="s">
        <v>76</v>
      </c>
      <c r="BK782" s="135">
        <f>ROUND(I782*H782,2)</f>
        <v>0</v>
      </c>
      <c r="BL782" s="18" t="s">
        <v>259</v>
      </c>
      <c r="BM782" s="134" t="s">
        <v>1368</v>
      </c>
    </row>
    <row r="783" spans="2:65" s="1" customFormat="1">
      <c r="B783" s="33"/>
      <c r="D783" s="136" t="s">
        <v>145</v>
      </c>
      <c r="F783" s="137" t="s">
        <v>1369</v>
      </c>
      <c r="I783" s="138"/>
      <c r="L783" s="33"/>
      <c r="M783" s="139"/>
      <c r="T783" s="54"/>
      <c r="AT783" s="18" t="s">
        <v>145</v>
      </c>
      <c r="AU783" s="18" t="s">
        <v>78</v>
      </c>
    </row>
    <row r="784" spans="2:65" s="12" customFormat="1">
      <c r="B784" s="140"/>
      <c r="D784" s="141" t="s">
        <v>147</v>
      </c>
      <c r="E784" s="142" t="s">
        <v>19</v>
      </c>
      <c r="F784" s="143" t="s">
        <v>284</v>
      </c>
      <c r="H784" s="142" t="s">
        <v>19</v>
      </c>
      <c r="I784" s="144"/>
      <c r="L784" s="140"/>
      <c r="M784" s="145"/>
      <c r="T784" s="146"/>
      <c r="AT784" s="142" t="s">
        <v>147</v>
      </c>
      <c r="AU784" s="142" t="s">
        <v>78</v>
      </c>
      <c r="AV784" s="12" t="s">
        <v>76</v>
      </c>
      <c r="AW784" s="12" t="s">
        <v>32</v>
      </c>
      <c r="AX784" s="12" t="s">
        <v>71</v>
      </c>
      <c r="AY784" s="142" t="s">
        <v>136</v>
      </c>
    </row>
    <row r="785" spans="2:65" s="13" customFormat="1">
      <c r="B785" s="147"/>
      <c r="D785" s="141" t="s">
        <v>147</v>
      </c>
      <c r="E785" s="148" t="s">
        <v>19</v>
      </c>
      <c r="F785" s="149" t="s">
        <v>285</v>
      </c>
      <c r="H785" s="150">
        <v>1.3779999999999999</v>
      </c>
      <c r="I785" s="151"/>
      <c r="L785" s="147"/>
      <c r="M785" s="152"/>
      <c r="T785" s="153"/>
      <c r="AT785" s="148" t="s">
        <v>147</v>
      </c>
      <c r="AU785" s="148" t="s">
        <v>78</v>
      </c>
      <c r="AV785" s="13" t="s">
        <v>78</v>
      </c>
      <c r="AW785" s="13" t="s">
        <v>32</v>
      </c>
      <c r="AX785" s="13" t="s">
        <v>76</v>
      </c>
      <c r="AY785" s="148" t="s">
        <v>136</v>
      </c>
    </row>
    <row r="786" spans="2:65" s="1" customFormat="1" ht="24.15" customHeight="1">
      <c r="B786" s="33"/>
      <c r="C786" s="123" t="s">
        <v>1370</v>
      </c>
      <c r="D786" s="123" t="s">
        <v>138</v>
      </c>
      <c r="E786" s="124" t="s">
        <v>1371</v>
      </c>
      <c r="F786" s="125" t="s">
        <v>1372</v>
      </c>
      <c r="G786" s="126" t="s">
        <v>180</v>
      </c>
      <c r="H786" s="127">
        <v>0.52500000000000002</v>
      </c>
      <c r="I786" s="128"/>
      <c r="J786" s="129">
        <f>ROUND(I786*H786,2)</f>
        <v>0</v>
      </c>
      <c r="K786" s="125" t="s">
        <v>142</v>
      </c>
      <c r="L786" s="33"/>
      <c r="M786" s="130" t="s">
        <v>19</v>
      </c>
      <c r="N786" s="131" t="s">
        <v>42</v>
      </c>
      <c r="P786" s="132">
        <f>O786*H786</f>
        <v>0</v>
      </c>
      <c r="Q786" s="132">
        <v>3.5000000000000001E-3</v>
      </c>
      <c r="R786" s="132">
        <f>Q786*H786</f>
        <v>1.8375000000000002E-3</v>
      </c>
      <c r="S786" s="132">
        <v>0</v>
      </c>
      <c r="T786" s="133">
        <f>S786*H786</f>
        <v>0</v>
      </c>
      <c r="AR786" s="134" t="s">
        <v>259</v>
      </c>
      <c r="AT786" s="134" t="s">
        <v>138</v>
      </c>
      <c r="AU786" s="134" t="s">
        <v>78</v>
      </c>
      <c r="AY786" s="18" t="s">
        <v>136</v>
      </c>
      <c r="BE786" s="135">
        <f>IF(N786="základní",J786,0)</f>
        <v>0</v>
      </c>
      <c r="BF786" s="135">
        <f>IF(N786="snížená",J786,0)</f>
        <v>0</v>
      </c>
      <c r="BG786" s="135">
        <f>IF(N786="zákl. přenesená",J786,0)</f>
        <v>0</v>
      </c>
      <c r="BH786" s="135">
        <f>IF(N786="sníž. přenesená",J786,0)</f>
        <v>0</v>
      </c>
      <c r="BI786" s="135">
        <f>IF(N786="nulová",J786,0)</f>
        <v>0</v>
      </c>
      <c r="BJ786" s="18" t="s">
        <v>76</v>
      </c>
      <c r="BK786" s="135">
        <f>ROUND(I786*H786,2)</f>
        <v>0</v>
      </c>
      <c r="BL786" s="18" t="s">
        <v>259</v>
      </c>
      <c r="BM786" s="134" t="s">
        <v>1373</v>
      </c>
    </row>
    <row r="787" spans="2:65" s="1" customFormat="1">
      <c r="B787" s="33"/>
      <c r="D787" s="136" t="s">
        <v>145</v>
      </c>
      <c r="F787" s="137" t="s">
        <v>1374</v>
      </c>
      <c r="I787" s="138"/>
      <c r="L787" s="33"/>
      <c r="M787" s="139"/>
      <c r="T787" s="54"/>
      <c r="AT787" s="18" t="s">
        <v>145</v>
      </c>
      <c r="AU787" s="18" t="s">
        <v>78</v>
      </c>
    </row>
    <row r="788" spans="2:65" s="12" customFormat="1">
      <c r="B788" s="140"/>
      <c r="D788" s="141" t="s">
        <v>147</v>
      </c>
      <c r="E788" s="142" t="s">
        <v>19</v>
      </c>
      <c r="F788" s="143" t="s">
        <v>284</v>
      </c>
      <c r="H788" s="142" t="s">
        <v>19</v>
      </c>
      <c r="I788" s="144"/>
      <c r="L788" s="140"/>
      <c r="M788" s="145"/>
      <c r="T788" s="146"/>
      <c r="AT788" s="142" t="s">
        <v>147</v>
      </c>
      <c r="AU788" s="142" t="s">
        <v>78</v>
      </c>
      <c r="AV788" s="12" t="s">
        <v>76</v>
      </c>
      <c r="AW788" s="12" t="s">
        <v>32</v>
      </c>
      <c r="AX788" s="12" t="s">
        <v>71</v>
      </c>
      <c r="AY788" s="142" t="s">
        <v>136</v>
      </c>
    </row>
    <row r="789" spans="2:65" s="13" customFormat="1">
      <c r="B789" s="147"/>
      <c r="D789" s="141" t="s">
        <v>147</v>
      </c>
      <c r="E789" s="148" t="s">
        <v>19</v>
      </c>
      <c r="F789" s="149" t="s">
        <v>1375</v>
      </c>
      <c r="H789" s="150">
        <v>0.52500000000000002</v>
      </c>
      <c r="I789" s="151"/>
      <c r="L789" s="147"/>
      <c r="M789" s="152"/>
      <c r="T789" s="153"/>
      <c r="AT789" s="148" t="s">
        <v>147</v>
      </c>
      <c r="AU789" s="148" t="s">
        <v>78</v>
      </c>
      <c r="AV789" s="13" t="s">
        <v>78</v>
      </c>
      <c r="AW789" s="13" t="s">
        <v>32</v>
      </c>
      <c r="AX789" s="13" t="s">
        <v>76</v>
      </c>
      <c r="AY789" s="148" t="s">
        <v>136</v>
      </c>
    </row>
    <row r="790" spans="2:65" s="1" customFormat="1" ht="24.15" customHeight="1">
      <c r="B790" s="33"/>
      <c r="C790" s="123" t="s">
        <v>1376</v>
      </c>
      <c r="D790" s="123" t="s">
        <v>138</v>
      </c>
      <c r="E790" s="124" t="s">
        <v>1377</v>
      </c>
      <c r="F790" s="125" t="s">
        <v>1378</v>
      </c>
      <c r="G790" s="126" t="s">
        <v>294</v>
      </c>
      <c r="H790" s="127">
        <v>41.237000000000002</v>
      </c>
      <c r="I790" s="128"/>
      <c r="J790" s="129">
        <f>ROUND(I790*H790,2)</f>
        <v>0</v>
      </c>
      <c r="K790" s="125" t="s">
        <v>142</v>
      </c>
      <c r="L790" s="33"/>
      <c r="M790" s="130" t="s">
        <v>19</v>
      </c>
      <c r="N790" s="131" t="s">
        <v>42</v>
      </c>
      <c r="P790" s="132">
        <f>O790*H790</f>
        <v>0</v>
      </c>
      <c r="Q790" s="132">
        <v>3.1199999999999999E-3</v>
      </c>
      <c r="R790" s="132">
        <f>Q790*H790</f>
        <v>0.12865944000000001</v>
      </c>
      <c r="S790" s="132">
        <v>0</v>
      </c>
      <c r="T790" s="133">
        <f>S790*H790</f>
        <v>0</v>
      </c>
      <c r="AR790" s="134" t="s">
        <v>259</v>
      </c>
      <c r="AT790" s="134" t="s">
        <v>138</v>
      </c>
      <c r="AU790" s="134" t="s">
        <v>78</v>
      </c>
      <c r="AY790" s="18" t="s">
        <v>136</v>
      </c>
      <c r="BE790" s="135">
        <f>IF(N790="základní",J790,0)</f>
        <v>0</v>
      </c>
      <c r="BF790" s="135">
        <f>IF(N790="snížená",J790,0)</f>
        <v>0</v>
      </c>
      <c r="BG790" s="135">
        <f>IF(N790="zákl. přenesená",J790,0)</f>
        <v>0</v>
      </c>
      <c r="BH790" s="135">
        <f>IF(N790="sníž. přenesená",J790,0)</f>
        <v>0</v>
      </c>
      <c r="BI790" s="135">
        <f>IF(N790="nulová",J790,0)</f>
        <v>0</v>
      </c>
      <c r="BJ790" s="18" t="s">
        <v>76</v>
      </c>
      <c r="BK790" s="135">
        <f>ROUND(I790*H790,2)</f>
        <v>0</v>
      </c>
      <c r="BL790" s="18" t="s">
        <v>259</v>
      </c>
      <c r="BM790" s="134" t="s">
        <v>1379</v>
      </c>
    </row>
    <row r="791" spans="2:65" s="1" customFormat="1">
      <c r="B791" s="33"/>
      <c r="D791" s="136" t="s">
        <v>145</v>
      </c>
      <c r="F791" s="137" t="s">
        <v>1380</v>
      </c>
      <c r="I791" s="138"/>
      <c r="L791" s="33"/>
      <c r="M791" s="139"/>
      <c r="T791" s="54"/>
      <c r="AT791" s="18" t="s">
        <v>145</v>
      </c>
      <c r="AU791" s="18" t="s">
        <v>78</v>
      </c>
    </row>
    <row r="792" spans="2:65" s="12" customFormat="1">
      <c r="B792" s="140"/>
      <c r="D792" s="141" t="s">
        <v>147</v>
      </c>
      <c r="E792" s="142" t="s">
        <v>19</v>
      </c>
      <c r="F792" s="143" t="s">
        <v>297</v>
      </c>
      <c r="H792" s="142" t="s">
        <v>19</v>
      </c>
      <c r="I792" s="144"/>
      <c r="L792" s="140"/>
      <c r="M792" s="145"/>
      <c r="T792" s="146"/>
      <c r="AT792" s="142" t="s">
        <v>147</v>
      </c>
      <c r="AU792" s="142" t="s">
        <v>78</v>
      </c>
      <c r="AV792" s="12" t="s">
        <v>76</v>
      </c>
      <c r="AW792" s="12" t="s">
        <v>32</v>
      </c>
      <c r="AX792" s="12" t="s">
        <v>71</v>
      </c>
      <c r="AY792" s="142" t="s">
        <v>136</v>
      </c>
    </row>
    <row r="793" spans="2:65" s="13" customFormat="1">
      <c r="B793" s="147"/>
      <c r="D793" s="141" t="s">
        <v>147</v>
      </c>
      <c r="E793" s="148" t="s">
        <v>19</v>
      </c>
      <c r="F793" s="149" t="s">
        <v>1381</v>
      </c>
      <c r="H793" s="150">
        <v>18.552</v>
      </c>
      <c r="I793" s="151"/>
      <c r="L793" s="147"/>
      <c r="M793" s="152"/>
      <c r="T793" s="153"/>
      <c r="AT793" s="148" t="s">
        <v>147</v>
      </c>
      <c r="AU793" s="148" t="s">
        <v>78</v>
      </c>
      <c r="AV793" s="13" t="s">
        <v>78</v>
      </c>
      <c r="AW793" s="13" t="s">
        <v>32</v>
      </c>
      <c r="AX793" s="13" t="s">
        <v>71</v>
      </c>
      <c r="AY793" s="148" t="s">
        <v>136</v>
      </c>
    </row>
    <row r="794" spans="2:65" s="13" customFormat="1" ht="20.399999999999999">
      <c r="B794" s="147"/>
      <c r="D794" s="141" t="s">
        <v>147</v>
      </c>
      <c r="E794" s="148" t="s">
        <v>19</v>
      </c>
      <c r="F794" s="149" t="s">
        <v>1382</v>
      </c>
      <c r="H794" s="150">
        <v>22.684999999999999</v>
      </c>
      <c r="I794" s="151"/>
      <c r="L794" s="147"/>
      <c r="M794" s="152"/>
      <c r="T794" s="153"/>
      <c r="AT794" s="148" t="s">
        <v>147</v>
      </c>
      <c r="AU794" s="148" t="s">
        <v>78</v>
      </c>
      <c r="AV794" s="13" t="s">
        <v>78</v>
      </c>
      <c r="AW794" s="13" t="s">
        <v>32</v>
      </c>
      <c r="AX794" s="13" t="s">
        <v>71</v>
      </c>
      <c r="AY794" s="148" t="s">
        <v>136</v>
      </c>
    </row>
    <row r="795" spans="2:65" s="14" customFormat="1">
      <c r="B795" s="154"/>
      <c r="D795" s="141" t="s">
        <v>147</v>
      </c>
      <c r="E795" s="155" t="s">
        <v>19</v>
      </c>
      <c r="F795" s="156" t="s">
        <v>197</v>
      </c>
      <c r="H795" s="157">
        <v>41.236999999999995</v>
      </c>
      <c r="I795" s="158"/>
      <c r="L795" s="154"/>
      <c r="M795" s="159"/>
      <c r="T795" s="160"/>
      <c r="AT795" s="155" t="s">
        <v>147</v>
      </c>
      <c r="AU795" s="155" t="s">
        <v>78</v>
      </c>
      <c r="AV795" s="14" t="s">
        <v>143</v>
      </c>
      <c r="AW795" s="14" t="s">
        <v>32</v>
      </c>
      <c r="AX795" s="14" t="s">
        <v>76</v>
      </c>
      <c r="AY795" s="155" t="s">
        <v>136</v>
      </c>
    </row>
    <row r="796" spans="2:65" s="1" customFormat="1" ht="49.05" customHeight="1">
      <c r="B796" s="33"/>
      <c r="C796" s="123" t="s">
        <v>1383</v>
      </c>
      <c r="D796" s="123" t="s">
        <v>138</v>
      </c>
      <c r="E796" s="124" t="s">
        <v>1384</v>
      </c>
      <c r="F796" s="125" t="s">
        <v>1385</v>
      </c>
      <c r="G796" s="126" t="s">
        <v>172</v>
      </c>
      <c r="H796" s="127">
        <v>0.52200000000000002</v>
      </c>
      <c r="I796" s="128"/>
      <c r="J796" s="129">
        <f>ROUND(I796*H796,2)</f>
        <v>0</v>
      </c>
      <c r="K796" s="125" t="s">
        <v>142</v>
      </c>
      <c r="L796" s="33"/>
      <c r="M796" s="130" t="s">
        <v>19</v>
      </c>
      <c r="N796" s="131" t="s">
        <v>42</v>
      </c>
      <c r="P796" s="132">
        <f>O796*H796</f>
        <v>0</v>
      </c>
      <c r="Q796" s="132">
        <v>0</v>
      </c>
      <c r="R796" s="132">
        <f>Q796*H796</f>
        <v>0</v>
      </c>
      <c r="S796" s="132">
        <v>0</v>
      </c>
      <c r="T796" s="133">
        <f>S796*H796</f>
        <v>0</v>
      </c>
      <c r="AR796" s="134" t="s">
        <v>259</v>
      </c>
      <c r="AT796" s="134" t="s">
        <v>138</v>
      </c>
      <c r="AU796" s="134" t="s">
        <v>78</v>
      </c>
      <c r="AY796" s="18" t="s">
        <v>136</v>
      </c>
      <c r="BE796" s="135">
        <f>IF(N796="základní",J796,0)</f>
        <v>0</v>
      </c>
      <c r="BF796" s="135">
        <f>IF(N796="snížená",J796,0)</f>
        <v>0</v>
      </c>
      <c r="BG796" s="135">
        <f>IF(N796="zákl. přenesená",J796,0)</f>
        <v>0</v>
      </c>
      <c r="BH796" s="135">
        <f>IF(N796="sníž. přenesená",J796,0)</f>
        <v>0</v>
      </c>
      <c r="BI796" s="135">
        <f>IF(N796="nulová",J796,0)</f>
        <v>0</v>
      </c>
      <c r="BJ796" s="18" t="s">
        <v>76</v>
      </c>
      <c r="BK796" s="135">
        <f>ROUND(I796*H796,2)</f>
        <v>0</v>
      </c>
      <c r="BL796" s="18" t="s">
        <v>259</v>
      </c>
      <c r="BM796" s="134" t="s">
        <v>1386</v>
      </c>
    </row>
    <row r="797" spans="2:65" s="1" customFormat="1">
      <c r="B797" s="33"/>
      <c r="D797" s="136" t="s">
        <v>145</v>
      </c>
      <c r="F797" s="137" t="s">
        <v>1387</v>
      </c>
      <c r="I797" s="138"/>
      <c r="L797" s="33"/>
      <c r="M797" s="139"/>
      <c r="T797" s="54"/>
      <c r="AT797" s="18" t="s">
        <v>145</v>
      </c>
      <c r="AU797" s="18" t="s">
        <v>78</v>
      </c>
    </row>
    <row r="798" spans="2:65" s="11" customFormat="1" ht="22.8" customHeight="1">
      <c r="B798" s="111"/>
      <c r="D798" s="112" t="s">
        <v>70</v>
      </c>
      <c r="E798" s="121" t="s">
        <v>1388</v>
      </c>
      <c r="F798" s="121" t="s">
        <v>1389</v>
      </c>
      <c r="I798" s="114"/>
      <c r="J798" s="122">
        <f>BK798</f>
        <v>0</v>
      </c>
      <c r="L798" s="111"/>
      <c r="M798" s="116"/>
      <c r="P798" s="117">
        <f>SUM(P799:P822)</f>
        <v>0</v>
      </c>
      <c r="R798" s="117">
        <f>SUM(R799:R822)</f>
        <v>0.15536788000000001</v>
      </c>
      <c r="T798" s="118">
        <f>SUM(T799:T822)</f>
        <v>0</v>
      </c>
      <c r="AR798" s="112" t="s">
        <v>78</v>
      </c>
      <c r="AT798" s="119" t="s">
        <v>70</v>
      </c>
      <c r="AU798" s="119" t="s">
        <v>76</v>
      </c>
      <c r="AY798" s="112" t="s">
        <v>136</v>
      </c>
      <c r="BK798" s="120">
        <f>SUM(BK799:BK822)</f>
        <v>0</v>
      </c>
    </row>
    <row r="799" spans="2:65" s="1" customFormat="1" ht="24.15" customHeight="1">
      <c r="B799" s="33"/>
      <c r="C799" s="123" t="s">
        <v>1390</v>
      </c>
      <c r="D799" s="123" t="s">
        <v>138</v>
      </c>
      <c r="E799" s="124" t="s">
        <v>1391</v>
      </c>
      <c r="F799" s="125" t="s">
        <v>1392</v>
      </c>
      <c r="G799" s="126" t="s">
        <v>180</v>
      </c>
      <c r="H799" s="127">
        <v>5.1660000000000004</v>
      </c>
      <c r="I799" s="128"/>
      <c r="J799" s="129">
        <f>ROUND(I799*H799,2)</f>
        <v>0</v>
      </c>
      <c r="K799" s="125" t="s">
        <v>142</v>
      </c>
      <c r="L799" s="33"/>
      <c r="M799" s="130" t="s">
        <v>19</v>
      </c>
      <c r="N799" s="131" t="s">
        <v>42</v>
      </c>
      <c r="P799" s="132">
        <f>O799*H799</f>
        <v>0</v>
      </c>
      <c r="Q799" s="132">
        <v>2.9999999999999997E-4</v>
      </c>
      <c r="R799" s="132">
        <f>Q799*H799</f>
        <v>1.5498E-3</v>
      </c>
      <c r="S799" s="132">
        <v>0</v>
      </c>
      <c r="T799" s="133">
        <f>S799*H799</f>
        <v>0</v>
      </c>
      <c r="AR799" s="134" t="s">
        <v>259</v>
      </c>
      <c r="AT799" s="134" t="s">
        <v>138</v>
      </c>
      <c r="AU799" s="134" t="s">
        <v>78</v>
      </c>
      <c r="AY799" s="18" t="s">
        <v>136</v>
      </c>
      <c r="BE799" s="135">
        <f>IF(N799="základní",J799,0)</f>
        <v>0</v>
      </c>
      <c r="BF799" s="135">
        <f>IF(N799="snížená",J799,0)</f>
        <v>0</v>
      </c>
      <c r="BG799" s="135">
        <f>IF(N799="zákl. přenesená",J799,0)</f>
        <v>0</v>
      </c>
      <c r="BH799" s="135">
        <f>IF(N799="sníž. přenesená",J799,0)</f>
        <v>0</v>
      </c>
      <c r="BI799" s="135">
        <f>IF(N799="nulová",J799,0)</f>
        <v>0</v>
      </c>
      <c r="BJ799" s="18" t="s">
        <v>76</v>
      </c>
      <c r="BK799" s="135">
        <f>ROUND(I799*H799,2)</f>
        <v>0</v>
      </c>
      <c r="BL799" s="18" t="s">
        <v>259</v>
      </c>
      <c r="BM799" s="134" t="s">
        <v>1393</v>
      </c>
    </row>
    <row r="800" spans="2:65" s="1" customFormat="1">
      <c r="B800" s="33"/>
      <c r="D800" s="136" t="s">
        <v>145</v>
      </c>
      <c r="F800" s="137" t="s">
        <v>1394</v>
      </c>
      <c r="I800" s="138"/>
      <c r="L800" s="33"/>
      <c r="M800" s="139"/>
      <c r="T800" s="54"/>
      <c r="AT800" s="18" t="s">
        <v>145</v>
      </c>
      <c r="AU800" s="18" t="s">
        <v>78</v>
      </c>
    </row>
    <row r="801" spans="2:65" s="12" customFormat="1">
      <c r="B801" s="140"/>
      <c r="D801" s="141" t="s">
        <v>147</v>
      </c>
      <c r="E801" s="142" t="s">
        <v>19</v>
      </c>
      <c r="F801" s="143" t="s">
        <v>1395</v>
      </c>
      <c r="H801" s="142" t="s">
        <v>19</v>
      </c>
      <c r="I801" s="144"/>
      <c r="L801" s="140"/>
      <c r="M801" s="145"/>
      <c r="T801" s="146"/>
      <c r="AT801" s="142" t="s">
        <v>147</v>
      </c>
      <c r="AU801" s="142" t="s">
        <v>78</v>
      </c>
      <c r="AV801" s="12" t="s">
        <v>76</v>
      </c>
      <c r="AW801" s="12" t="s">
        <v>32</v>
      </c>
      <c r="AX801" s="12" t="s">
        <v>71</v>
      </c>
      <c r="AY801" s="142" t="s">
        <v>136</v>
      </c>
    </row>
    <row r="802" spans="2:65" s="13" customFormat="1">
      <c r="B802" s="147"/>
      <c r="D802" s="141" t="s">
        <v>147</v>
      </c>
      <c r="E802" s="148" t="s">
        <v>19</v>
      </c>
      <c r="F802" s="149" t="s">
        <v>1396</v>
      </c>
      <c r="H802" s="150">
        <v>5.1660000000000004</v>
      </c>
      <c r="I802" s="151"/>
      <c r="L802" s="147"/>
      <c r="M802" s="152"/>
      <c r="T802" s="153"/>
      <c r="AT802" s="148" t="s">
        <v>147</v>
      </c>
      <c r="AU802" s="148" t="s">
        <v>78</v>
      </c>
      <c r="AV802" s="13" t="s">
        <v>78</v>
      </c>
      <c r="AW802" s="13" t="s">
        <v>32</v>
      </c>
      <c r="AX802" s="13" t="s">
        <v>76</v>
      </c>
      <c r="AY802" s="148" t="s">
        <v>136</v>
      </c>
    </row>
    <row r="803" spans="2:65" s="1" customFormat="1" ht="24.15" customHeight="1">
      <c r="B803" s="33"/>
      <c r="C803" s="123" t="s">
        <v>1397</v>
      </c>
      <c r="D803" s="123" t="s">
        <v>138</v>
      </c>
      <c r="E803" s="124" t="s">
        <v>1398</v>
      </c>
      <c r="F803" s="125" t="s">
        <v>1399</v>
      </c>
      <c r="G803" s="126" t="s">
        <v>180</v>
      </c>
      <c r="H803" s="127">
        <v>5.04</v>
      </c>
      <c r="I803" s="128"/>
      <c r="J803" s="129">
        <f>ROUND(I803*H803,2)</f>
        <v>0</v>
      </c>
      <c r="K803" s="125" t="s">
        <v>142</v>
      </c>
      <c r="L803" s="33"/>
      <c r="M803" s="130" t="s">
        <v>19</v>
      </c>
      <c r="N803" s="131" t="s">
        <v>42</v>
      </c>
      <c r="P803" s="132">
        <f>O803*H803</f>
        <v>0</v>
      </c>
      <c r="Q803" s="132">
        <v>1.5E-3</v>
      </c>
      <c r="R803" s="132">
        <f>Q803*H803</f>
        <v>7.5599999999999999E-3</v>
      </c>
      <c r="S803" s="132">
        <v>0</v>
      </c>
      <c r="T803" s="133">
        <f>S803*H803</f>
        <v>0</v>
      </c>
      <c r="AR803" s="134" t="s">
        <v>259</v>
      </c>
      <c r="AT803" s="134" t="s">
        <v>138</v>
      </c>
      <c r="AU803" s="134" t="s">
        <v>78</v>
      </c>
      <c r="AY803" s="18" t="s">
        <v>136</v>
      </c>
      <c r="BE803" s="135">
        <f>IF(N803="základní",J803,0)</f>
        <v>0</v>
      </c>
      <c r="BF803" s="135">
        <f>IF(N803="snížená",J803,0)</f>
        <v>0</v>
      </c>
      <c r="BG803" s="135">
        <f>IF(N803="zákl. přenesená",J803,0)</f>
        <v>0</v>
      </c>
      <c r="BH803" s="135">
        <f>IF(N803="sníž. přenesená",J803,0)</f>
        <v>0</v>
      </c>
      <c r="BI803" s="135">
        <f>IF(N803="nulová",J803,0)</f>
        <v>0</v>
      </c>
      <c r="BJ803" s="18" t="s">
        <v>76</v>
      </c>
      <c r="BK803" s="135">
        <f>ROUND(I803*H803,2)</f>
        <v>0</v>
      </c>
      <c r="BL803" s="18" t="s">
        <v>259</v>
      </c>
      <c r="BM803" s="134" t="s">
        <v>1400</v>
      </c>
    </row>
    <row r="804" spans="2:65" s="1" customFormat="1">
      <c r="B804" s="33"/>
      <c r="D804" s="136" t="s">
        <v>145</v>
      </c>
      <c r="F804" s="137" t="s">
        <v>1401</v>
      </c>
      <c r="I804" s="138"/>
      <c r="L804" s="33"/>
      <c r="M804" s="139"/>
      <c r="T804" s="54"/>
      <c r="AT804" s="18" t="s">
        <v>145</v>
      </c>
      <c r="AU804" s="18" t="s">
        <v>78</v>
      </c>
    </row>
    <row r="805" spans="2:65" s="12" customFormat="1">
      <c r="B805" s="140"/>
      <c r="D805" s="141" t="s">
        <v>147</v>
      </c>
      <c r="E805" s="142" t="s">
        <v>19</v>
      </c>
      <c r="F805" s="143" t="s">
        <v>1402</v>
      </c>
      <c r="H805" s="142" t="s">
        <v>19</v>
      </c>
      <c r="I805" s="144"/>
      <c r="L805" s="140"/>
      <c r="M805" s="145"/>
      <c r="T805" s="146"/>
      <c r="AT805" s="142" t="s">
        <v>147</v>
      </c>
      <c r="AU805" s="142" t="s">
        <v>78</v>
      </c>
      <c r="AV805" s="12" t="s">
        <v>76</v>
      </c>
      <c r="AW805" s="12" t="s">
        <v>32</v>
      </c>
      <c r="AX805" s="12" t="s">
        <v>71</v>
      </c>
      <c r="AY805" s="142" t="s">
        <v>136</v>
      </c>
    </row>
    <row r="806" spans="2:65" s="13" customFormat="1">
      <c r="B806" s="147"/>
      <c r="D806" s="141" t="s">
        <v>147</v>
      </c>
      <c r="E806" s="148" t="s">
        <v>19</v>
      </c>
      <c r="F806" s="149" t="s">
        <v>1403</v>
      </c>
      <c r="H806" s="150">
        <v>5.04</v>
      </c>
      <c r="I806" s="151"/>
      <c r="L806" s="147"/>
      <c r="M806" s="152"/>
      <c r="T806" s="153"/>
      <c r="AT806" s="148" t="s">
        <v>147</v>
      </c>
      <c r="AU806" s="148" t="s">
        <v>78</v>
      </c>
      <c r="AV806" s="13" t="s">
        <v>78</v>
      </c>
      <c r="AW806" s="13" t="s">
        <v>32</v>
      </c>
      <c r="AX806" s="13" t="s">
        <v>76</v>
      </c>
      <c r="AY806" s="148" t="s">
        <v>136</v>
      </c>
    </row>
    <row r="807" spans="2:65" s="1" customFormat="1" ht="33" customHeight="1">
      <c r="B807" s="33"/>
      <c r="C807" s="123" t="s">
        <v>1404</v>
      </c>
      <c r="D807" s="123" t="s">
        <v>138</v>
      </c>
      <c r="E807" s="124" t="s">
        <v>1405</v>
      </c>
      <c r="F807" s="125" t="s">
        <v>1406</v>
      </c>
      <c r="G807" s="126" t="s">
        <v>180</v>
      </c>
      <c r="H807" s="127">
        <v>5.1660000000000004</v>
      </c>
      <c r="I807" s="128"/>
      <c r="J807" s="129">
        <f>ROUND(I807*H807,2)</f>
        <v>0</v>
      </c>
      <c r="K807" s="125" t="s">
        <v>142</v>
      </c>
      <c r="L807" s="33"/>
      <c r="M807" s="130" t="s">
        <v>19</v>
      </c>
      <c r="N807" s="131" t="s">
        <v>42</v>
      </c>
      <c r="P807" s="132">
        <f>O807*H807</f>
        <v>0</v>
      </c>
      <c r="Q807" s="132">
        <v>4.4999999999999997E-3</v>
      </c>
      <c r="R807" s="132">
        <f>Q807*H807</f>
        <v>2.3247E-2</v>
      </c>
      <c r="S807" s="132">
        <v>0</v>
      </c>
      <c r="T807" s="133">
        <f>S807*H807</f>
        <v>0</v>
      </c>
      <c r="AR807" s="134" t="s">
        <v>259</v>
      </c>
      <c r="AT807" s="134" t="s">
        <v>138</v>
      </c>
      <c r="AU807" s="134" t="s">
        <v>78</v>
      </c>
      <c r="AY807" s="18" t="s">
        <v>136</v>
      </c>
      <c r="BE807" s="135">
        <f>IF(N807="základní",J807,0)</f>
        <v>0</v>
      </c>
      <c r="BF807" s="135">
        <f>IF(N807="snížená",J807,0)</f>
        <v>0</v>
      </c>
      <c r="BG807" s="135">
        <f>IF(N807="zákl. přenesená",J807,0)</f>
        <v>0</v>
      </c>
      <c r="BH807" s="135">
        <f>IF(N807="sníž. přenesená",J807,0)</f>
        <v>0</v>
      </c>
      <c r="BI807" s="135">
        <f>IF(N807="nulová",J807,0)</f>
        <v>0</v>
      </c>
      <c r="BJ807" s="18" t="s">
        <v>76</v>
      </c>
      <c r="BK807" s="135">
        <f>ROUND(I807*H807,2)</f>
        <v>0</v>
      </c>
      <c r="BL807" s="18" t="s">
        <v>259</v>
      </c>
      <c r="BM807" s="134" t="s">
        <v>1407</v>
      </c>
    </row>
    <row r="808" spans="2:65" s="1" customFormat="1">
      <c r="B808" s="33"/>
      <c r="D808" s="136" t="s">
        <v>145</v>
      </c>
      <c r="F808" s="137" t="s">
        <v>1408</v>
      </c>
      <c r="I808" s="138"/>
      <c r="L808" s="33"/>
      <c r="M808" s="139"/>
      <c r="T808" s="54"/>
      <c r="AT808" s="18" t="s">
        <v>145</v>
      </c>
      <c r="AU808" s="18" t="s">
        <v>78</v>
      </c>
    </row>
    <row r="809" spans="2:65" s="12" customFormat="1">
      <c r="B809" s="140"/>
      <c r="D809" s="141" t="s">
        <v>147</v>
      </c>
      <c r="E809" s="142" t="s">
        <v>19</v>
      </c>
      <c r="F809" s="143" t="s">
        <v>1395</v>
      </c>
      <c r="H809" s="142" t="s">
        <v>19</v>
      </c>
      <c r="I809" s="144"/>
      <c r="L809" s="140"/>
      <c r="M809" s="145"/>
      <c r="T809" s="146"/>
      <c r="AT809" s="142" t="s">
        <v>147</v>
      </c>
      <c r="AU809" s="142" t="s">
        <v>78</v>
      </c>
      <c r="AV809" s="12" t="s">
        <v>76</v>
      </c>
      <c r="AW809" s="12" t="s">
        <v>32</v>
      </c>
      <c r="AX809" s="12" t="s">
        <v>71</v>
      </c>
      <c r="AY809" s="142" t="s">
        <v>136</v>
      </c>
    </row>
    <row r="810" spans="2:65" s="13" customFormat="1">
      <c r="B810" s="147"/>
      <c r="D810" s="141" t="s">
        <v>147</v>
      </c>
      <c r="E810" s="148" t="s">
        <v>19</v>
      </c>
      <c r="F810" s="149" t="s">
        <v>1396</v>
      </c>
      <c r="H810" s="150">
        <v>5.1660000000000004</v>
      </c>
      <c r="I810" s="151"/>
      <c r="L810" s="147"/>
      <c r="M810" s="152"/>
      <c r="T810" s="153"/>
      <c r="AT810" s="148" t="s">
        <v>147</v>
      </c>
      <c r="AU810" s="148" t="s">
        <v>78</v>
      </c>
      <c r="AV810" s="13" t="s">
        <v>78</v>
      </c>
      <c r="AW810" s="13" t="s">
        <v>32</v>
      </c>
      <c r="AX810" s="13" t="s">
        <v>76</v>
      </c>
      <c r="AY810" s="148" t="s">
        <v>136</v>
      </c>
    </row>
    <row r="811" spans="2:65" s="1" customFormat="1" ht="37.799999999999997" customHeight="1">
      <c r="B811" s="33"/>
      <c r="C811" s="123" t="s">
        <v>1409</v>
      </c>
      <c r="D811" s="123" t="s">
        <v>138</v>
      </c>
      <c r="E811" s="124" t="s">
        <v>1410</v>
      </c>
      <c r="F811" s="125" t="s">
        <v>1411</v>
      </c>
      <c r="G811" s="126" t="s">
        <v>180</v>
      </c>
      <c r="H811" s="127">
        <v>5.1660000000000004</v>
      </c>
      <c r="I811" s="128"/>
      <c r="J811" s="129">
        <f>ROUND(I811*H811,2)</f>
        <v>0</v>
      </c>
      <c r="K811" s="125" t="s">
        <v>142</v>
      </c>
      <c r="L811" s="33"/>
      <c r="M811" s="130" t="s">
        <v>19</v>
      </c>
      <c r="N811" s="131" t="s">
        <v>42</v>
      </c>
      <c r="P811" s="132">
        <f>O811*H811</f>
        <v>0</v>
      </c>
      <c r="Q811" s="132">
        <v>5.3800000000000002E-3</v>
      </c>
      <c r="R811" s="132">
        <f>Q811*H811</f>
        <v>2.7793080000000005E-2</v>
      </c>
      <c r="S811" s="132">
        <v>0</v>
      </c>
      <c r="T811" s="133">
        <f>S811*H811</f>
        <v>0</v>
      </c>
      <c r="AR811" s="134" t="s">
        <v>259</v>
      </c>
      <c r="AT811" s="134" t="s">
        <v>138</v>
      </c>
      <c r="AU811" s="134" t="s">
        <v>78</v>
      </c>
      <c r="AY811" s="18" t="s">
        <v>136</v>
      </c>
      <c r="BE811" s="135">
        <f>IF(N811="základní",J811,0)</f>
        <v>0</v>
      </c>
      <c r="BF811" s="135">
        <f>IF(N811="snížená",J811,0)</f>
        <v>0</v>
      </c>
      <c r="BG811" s="135">
        <f>IF(N811="zákl. přenesená",J811,0)</f>
        <v>0</v>
      </c>
      <c r="BH811" s="135">
        <f>IF(N811="sníž. přenesená",J811,0)</f>
        <v>0</v>
      </c>
      <c r="BI811" s="135">
        <f>IF(N811="nulová",J811,0)</f>
        <v>0</v>
      </c>
      <c r="BJ811" s="18" t="s">
        <v>76</v>
      </c>
      <c r="BK811" s="135">
        <f>ROUND(I811*H811,2)</f>
        <v>0</v>
      </c>
      <c r="BL811" s="18" t="s">
        <v>259</v>
      </c>
      <c r="BM811" s="134" t="s">
        <v>1412</v>
      </c>
    </row>
    <row r="812" spans="2:65" s="1" customFormat="1">
      <c r="B812" s="33"/>
      <c r="D812" s="136" t="s">
        <v>145</v>
      </c>
      <c r="F812" s="137" t="s">
        <v>1413</v>
      </c>
      <c r="I812" s="138"/>
      <c r="L812" s="33"/>
      <c r="M812" s="139"/>
      <c r="T812" s="54"/>
      <c r="AT812" s="18" t="s">
        <v>145</v>
      </c>
      <c r="AU812" s="18" t="s">
        <v>78</v>
      </c>
    </row>
    <row r="813" spans="2:65" s="12" customFormat="1">
      <c r="B813" s="140"/>
      <c r="D813" s="141" t="s">
        <v>147</v>
      </c>
      <c r="E813" s="142" t="s">
        <v>19</v>
      </c>
      <c r="F813" s="143" t="s">
        <v>1414</v>
      </c>
      <c r="H813" s="142" t="s">
        <v>19</v>
      </c>
      <c r="I813" s="144"/>
      <c r="L813" s="140"/>
      <c r="M813" s="145"/>
      <c r="T813" s="146"/>
      <c r="AT813" s="142" t="s">
        <v>147</v>
      </c>
      <c r="AU813" s="142" t="s">
        <v>78</v>
      </c>
      <c r="AV813" s="12" t="s">
        <v>76</v>
      </c>
      <c r="AW813" s="12" t="s">
        <v>32</v>
      </c>
      <c r="AX813" s="12" t="s">
        <v>71</v>
      </c>
      <c r="AY813" s="142" t="s">
        <v>136</v>
      </c>
    </row>
    <row r="814" spans="2:65" s="13" customFormat="1">
      <c r="B814" s="147"/>
      <c r="D814" s="141" t="s">
        <v>147</v>
      </c>
      <c r="E814" s="148" t="s">
        <v>19</v>
      </c>
      <c r="F814" s="149" t="s">
        <v>1396</v>
      </c>
      <c r="H814" s="150">
        <v>5.1660000000000004</v>
      </c>
      <c r="I814" s="151"/>
      <c r="L814" s="147"/>
      <c r="M814" s="152"/>
      <c r="T814" s="153"/>
      <c r="AT814" s="148" t="s">
        <v>147</v>
      </c>
      <c r="AU814" s="148" t="s">
        <v>78</v>
      </c>
      <c r="AV814" s="13" t="s">
        <v>78</v>
      </c>
      <c r="AW814" s="13" t="s">
        <v>32</v>
      </c>
      <c r="AX814" s="13" t="s">
        <v>76</v>
      </c>
      <c r="AY814" s="148" t="s">
        <v>136</v>
      </c>
    </row>
    <row r="815" spans="2:65" s="1" customFormat="1" ht="24.15" customHeight="1">
      <c r="B815" s="33"/>
      <c r="C815" s="161" t="s">
        <v>1415</v>
      </c>
      <c r="D815" s="161" t="s">
        <v>309</v>
      </c>
      <c r="E815" s="162" t="s">
        <v>1416</v>
      </c>
      <c r="F815" s="163" t="s">
        <v>1417</v>
      </c>
      <c r="G815" s="164" t="s">
        <v>180</v>
      </c>
      <c r="H815" s="165">
        <v>5.9409999999999998</v>
      </c>
      <c r="I815" s="166"/>
      <c r="J815" s="167">
        <f>ROUND(I815*H815,2)</f>
        <v>0</v>
      </c>
      <c r="K815" s="163" t="s">
        <v>142</v>
      </c>
      <c r="L815" s="168"/>
      <c r="M815" s="169" t="s">
        <v>19</v>
      </c>
      <c r="N815" s="170" t="s">
        <v>42</v>
      </c>
      <c r="P815" s="132">
        <f>O815*H815</f>
        <v>0</v>
      </c>
      <c r="Q815" s="132">
        <v>1.6E-2</v>
      </c>
      <c r="R815" s="132">
        <f>Q815*H815</f>
        <v>9.5056000000000002E-2</v>
      </c>
      <c r="S815" s="132">
        <v>0</v>
      </c>
      <c r="T815" s="133">
        <f>S815*H815</f>
        <v>0</v>
      </c>
      <c r="AR815" s="134" t="s">
        <v>370</v>
      </c>
      <c r="AT815" s="134" t="s">
        <v>309</v>
      </c>
      <c r="AU815" s="134" t="s">
        <v>78</v>
      </c>
      <c r="AY815" s="18" t="s">
        <v>136</v>
      </c>
      <c r="BE815" s="135">
        <f>IF(N815="základní",J815,0)</f>
        <v>0</v>
      </c>
      <c r="BF815" s="135">
        <f>IF(N815="snížená",J815,0)</f>
        <v>0</v>
      </c>
      <c r="BG815" s="135">
        <f>IF(N815="zákl. přenesená",J815,0)</f>
        <v>0</v>
      </c>
      <c r="BH815" s="135">
        <f>IF(N815="sníž. přenesená",J815,0)</f>
        <v>0</v>
      </c>
      <c r="BI815" s="135">
        <f>IF(N815="nulová",J815,0)</f>
        <v>0</v>
      </c>
      <c r="BJ815" s="18" t="s">
        <v>76</v>
      </c>
      <c r="BK815" s="135">
        <f>ROUND(I815*H815,2)</f>
        <v>0</v>
      </c>
      <c r="BL815" s="18" t="s">
        <v>259</v>
      </c>
      <c r="BM815" s="134" t="s">
        <v>1418</v>
      </c>
    </row>
    <row r="816" spans="2:65" s="13" customFormat="1">
      <c r="B816" s="147"/>
      <c r="D816" s="141" t="s">
        <v>147</v>
      </c>
      <c r="F816" s="149" t="s">
        <v>1419</v>
      </c>
      <c r="H816" s="150">
        <v>5.9409999999999998</v>
      </c>
      <c r="I816" s="151"/>
      <c r="L816" s="147"/>
      <c r="M816" s="152"/>
      <c r="T816" s="153"/>
      <c r="AT816" s="148" t="s">
        <v>147</v>
      </c>
      <c r="AU816" s="148" t="s">
        <v>78</v>
      </c>
      <c r="AV816" s="13" t="s">
        <v>78</v>
      </c>
      <c r="AW816" s="13" t="s">
        <v>4</v>
      </c>
      <c r="AX816" s="13" t="s">
        <v>76</v>
      </c>
      <c r="AY816" s="148" t="s">
        <v>136</v>
      </c>
    </row>
    <row r="817" spans="2:65" s="1" customFormat="1" ht="24.15" customHeight="1">
      <c r="B817" s="33"/>
      <c r="C817" s="123" t="s">
        <v>1420</v>
      </c>
      <c r="D817" s="123" t="s">
        <v>138</v>
      </c>
      <c r="E817" s="124" t="s">
        <v>1421</v>
      </c>
      <c r="F817" s="125" t="s">
        <v>1422</v>
      </c>
      <c r="G817" s="126" t="s">
        <v>294</v>
      </c>
      <c r="H817" s="127">
        <v>1.8</v>
      </c>
      <c r="I817" s="128"/>
      <c r="J817" s="129">
        <f>ROUND(I817*H817,2)</f>
        <v>0</v>
      </c>
      <c r="K817" s="125" t="s">
        <v>142</v>
      </c>
      <c r="L817" s="33"/>
      <c r="M817" s="130" t="s">
        <v>19</v>
      </c>
      <c r="N817" s="131" t="s">
        <v>42</v>
      </c>
      <c r="P817" s="132">
        <f>O817*H817</f>
        <v>0</v>
      </c>
      <c r="Q817" s="132">
        <v>9.0000000000000006E-5</v>
      </c>
      <c r="R817" s="132">
        <f>Q817*H817</f>
        <v>1.6200000000000001E-4</v>
      </c>
      <c r="S817" s="132">
        <v>0</v>
      </c>
      <c r="T817" s="133">
        <f>S817*H817</f>
        <v>0</v>
      </c>
      <c r="AR817" s="134" t="s">
        <v>259</v>
      </c>
      <c r="AT817" s="134" t="s">
        <v>138</v>
      </c>
      <c r="AU817" s="134" t="s">
        <v>78</v>
      </c>
      <c r="AY817" s="18" t="s">
        <v>136</v>
      </c>
      <c r="BE817" s="135">
        <f>IF(N817="základní",J817,0)</f>
        <v>0</v>
      </c>
      <c r="BF817" s="135">
        <f>IF(N817="snížená",J817,0)</f>
        <v>0</v>
      </c>
      <c r="BG817" s="135">
        <f>IF(N817="zákl. přenesená",J817,0)</f>
        <v>0</v>
      </c>
      <c r="BH817" s="135">
        <f>IF(N817="sníž. přenesená",J817,0)</f>
        <v>0</v>
      </c>
      <c r="BI817" s="135">
        <f>IF(N817="nulová",J817,0)</f>
        <v>0</v>
      </c>
      <c r="BJ817" s="18" t="s">
        <v>76</v>
      </c>
      <c r="BK817" s="135">
        <f>ROUND(I817*H817,2)</f>
        <v>0</v>
      </c>
      <c r="BL817" s="18" t="s">
        <v>259</v>
      </c>
      <c r="BM817" s="134" t="s">
        <v>1423</v>
      </c>
    </row>
    <row r="818" spans="2:65" s="1" customFormat="1">
      <c r="B818" s="33"/>
      <c r="D818" s="136" t="s">
        <v>145</v>
      </c>
      <c r="F818" s="137" t="s">
        <v>1424</v>
      </c>
      <c r="I818" s="138"/>
      <c r="L818" s="33"/>
      <c r="M818" s="139"/>
      <c r="T818" s="54"/>
      <c r="AT818" s="18" t="s">
        <v>145</v>
      </c>
      <c r="AU818" s="18" t="s">
        <v>78</v>
      </c>
    </row>
    <row r="819" spans="2:65" s="12" customFormat="1">
      <c r="B819" s="140"/>
      <c r="D819" s="141" t="s">
        <v>147</v>
      </c>
      <c r="E819" s="142" t="s">
        <v>19</v>
      </c>
      <c r="F819" s="143" t="s">
        <v>1425</v>
      </c>
      <c r="H819" s="142" t="s">
        <v>19</v>
      </c>
      <c r="I819" s="144"/>
      <c r="L819" s="140"/>
      <c r="M819" s="145"/>
      <c r="T819" s="146"/>
      <c r="AT819" s="142" t="s">
        <v>147</v>
      </c>
      <c r="AU819" s="142" t="s">
        <v>78</v>
      </c>
      <c r="AV819" s="12" t="s">
        <v>76</v>
      </c>
      <c r="AW819" s="12" t="s">
        <v>32</v>
      </c>
      <c r="AX819" s="12" t="s">
        <v>71</v>
      </c>
      <c r="AY819" s="142" t="s">
        <v>136</v>
      </c>
    </row>
    <row r="820" spans="2:65" s="13" customFormat="1">
      <c r="B820" s="147"/>
      <c r="D820" s="141" t="s">
        <v>147</v>
      </c>
      <c r="E820" s="148" t="s">
        <v>19</v>
      </c>
      <c r="F820" s="149" t="s">
        <v>1426</v>
      </c>
      <c r="H820" s="150">
        <v>1.8</v>
      </c>
      <c r="I820" s="151"/>
      <c r="L820" s="147"/>
      <c r="M820" s="152"/>
      <c r="T820" s="153"/>
      <c r="AT820" s="148" t="s">
        <v>147</v>
      </c>
      <c r="AU820" s="148" t="s">
        <v>78</v>
      </c>
      <c r="AV820" s="13" t="s">
        <v>78</v>
      </c>
      <c r="AW820" s="13" t="s">
        <v>32</v>
      </c>
      <c r="AX820" s="13" t="s">
        <v>76</v>
      </c>
      <c r="AY820" s="148" t="s">
        <v>136</v>
      </c>
    </row>
    <row r="821" spans="2:65" s="1" customFormat="1" ht="49.05" customHeight="1">
      <c r="B821" s="33"/>
      <c r="C821" s="123" t="s">
        <v>1427</v>
      </c>
      <c r="D821" s="123" t="s">
        <v>138</v>
      </c>
      <c r="E821" s="124" t="s">
        <v>1428</v>
      </c>
      <c r="F821" s="125" t="s">
        <v>1429</v>
      </c>
      <c r="G821" s="126" t="s">
        <v>172</v>
      </c>
      <c r="H821" s="127">
        <v>0.155</v>
      </c>
      <c r="I821" s="128"/>
      <c r="J821" s="129">
        <f>ROUND(I821*H821,2)</f>
        <v>0</v>
      </c>
      <c r="K821" s="125" t="s">
        <v>142</v>
      </c>
      <c r="L821" s="33"/>
      <c r="M821" s="130" t="s">
        <v>19</v>
      </c>
      <c r="N821" s="131" t="s">
        <v>42</v>
      </c>
      <c r="P821" s="132">
        <f>O821*H821</f>
        <v>0</v>
      </c>
      <c r="Q821" s="132">
        <v>0</v>
      </c>
      <c r="R821" s="132">
        <f>Q821*H821</f>
        <v>0</v>
      </c>
      <c r="S821" s="132">
        <v>0</v>
      </c>
      <c r="T821" s="133">
        <f>S821*H821</f>
        <v>0</v>
      </c>
      <c r="AR821" s="134" t="s">
        <v>259</v>
      </c>
      <c r="AT821" s="134" t="s">
        <v>138</v>
      </c>
      <c r="AU821" s="134" t="s">
        <v>78</v>
      </c>
      <c r="AY821" s="18" t="s">
        <v>136</v>
      </c>
      <c r="BE821" s="135">
        <f>IF(N821="základní",J821,0)</f>
        <v>0</v>
      </c>
      <c r="BF821" s="135">
        <f>IF(N821="snížená",J821,0)</f>
        <v>0</v>
      </c>
      <c r="BG821" s="135">
        <f>IF(N821="zákl. přenesená",J821,0)</f>
        <v>0</v>
      </c>
      <c r="BH821" s="135">
        <f>IF(N821="sníž. přenesená",J821,0)</f>
        <v>0</v>
      </c>
      <c r="BI821" s="135">
        <f>IF(N821="nulová",J821,0)</f>
        <v>0</v>
      </c>
      <c r="BJ821" s="18" t="s">
        <v>76</v>
      </c>
      <c r="BK821" s="135">
        <f>ROUND(I821*H821,2)</f>
        <v>0</v>
      </c>
      <c r="BL821" s="18" t="s">
        <v>259</v>
      </c>
      <c r="BM821" s="134" t="s">
        <v>1430</v>
      </c>
    </row>
    <row r="822" spans="2:65" s="1" customFormat="1">
      <c r="B822" s="33"/>
      <c r="D822" s="136" t="s">
        <v>145</v>
      </c>
      <c r="F822" s="137" t="s">
        <v>1431</v>
      </c>
      <c r="I822" s="138"/>
      <c r="L822" s="33"/>
      <c r="M822" s="139"/>
      <c r="T822" s="54"/>
      <c r="AT822" s="18" t="s">
        <v>145</v>
      </c>
      <c r="AU822" s="18" t="s">
        <v>78</v>
      </c>
    </row>
    <row r="823" spans="2:65" s="11" customFormat="1" ht="22.8" customHeight="1">
      <c r="B823" s="111"/>
      <c r="D823" s="112" t="s">
        <v>70</v>
      </c>
      <c r="E823" s="121" t="s">
        <v>1432</v>
      </c>
      <c r="F823" s="121" t="s">
        <v>1433</v>
      </c>
      <c r="I823" s="114"/>
      <c r="J823" s="122">
        <f>BK823</f>
        <v>0</v>
      </c>
      <c r="L823" s="111"/>
      <c r="M823" s="116"/>
      <c r="P823" s="117">
        <f>SUM(P824:P879)</f>
        <v>0</v>
      </c>
      <c r="R823" s="117">
        <f>SUM(R824:R879)</f>
        <v>6.7373899999999994E-3</v>
      </c>
      <c r="T823" s="118">
        <f>SUM(T824:T879)</f>
        <v>0</v>
      </c>
      <c r="AR823" s="112" t="s">
        <v>78</v>
      </c>
      <c r="AT823" s="119" t="s">
        <v>70</v>
      </c>
      <c r="AU823" s="119" t="s">
        <v>76</v>
      </c>
      <c r="AY823" s="112" t="s">
        <v>136</v>
      </c>
      <c r="BK823" s="120">
        <f>SUM(BK824:BK879)</f>
        <v>0</v>
      </c>
    </row>
    <row r="824" spans="2:65" s="1" customFormat="1" ht="24.15" customHeight="1">
      <c r="B824" s="33"/>
      <c r="C824" s="123" t="s">
        <v>1434</v>
      </c>
      <c r="D824" s="123" t="s">
        <v>138</v>
      </c>
      <c r="E824" s="124" t="s">
        <v>1435</v>
      </c>
      <c r="F824" s="125" t="s">
        <v>1436</v>
      </c>
      <c r="G824" s="126" t="s">
        <v>294</v>
      </c>
      <c r="H824" s="127">
        <v>3.28</v>
      </c>
      <c r="I824" s="128"/>
      <c r="J824" s="129">
        <f>ROUND(I824*H824,2)</f>
        <v>0</v>
      </c>
      <c r="K824" s="125" t="s">
        <v>142</v>
      </c>
      <c r="L824" s="33"/>
      <c r="M824" s="130" t="s">
        <v>19</v>
      </c>
      <c r="N824" s="131" t="s">
        <v>42</v>
      </c>
      <c r="P824" s="132">
        <f>O824*H824</f>
        <v>0</v>
      </c>
      <c r="Q824" s="132">
        <v>2.1000000000000001E-4</v>
      </c>
      <c r="R824" s="132">
        <f>Q824*H824</f>
        <v>6.8879999999999994E-4</v>
      </c>
      <c r="S824" s="132">
        <v>0</v>
      </c>
      <c r="T824" s="133">
        <f>S824*H824</f>
        <v>0</v>
      </c>
      <c r="AR824" s="134" t="s">
        <v>259</v>
      </c>
      <c r="AT824" s="134" t="s">
        <v>138</v>
      </c>
      <c r="AU824" s="134" t="s">
        <v>78</v>
      </c>
      <c r="AY824" s="18" t="s">
        <v>136</v>
      </c>
      <c r="BE824" s="135">
        <f>IF(N824="základní",J824,0)</f>
        <v>0</v>
      </c>
      <c r="BF824" s="135">
        <f>IF(N824="snížená",J824,0)</f>
        <v>0</v>
      </c>
      <c r="BG824" s="135">
        <f>IF(N824="zákl. přenesená",J824,0)</f>
        <v>0</v>
      </c>
      <c r="BH824" s="135">
        <f>IF(N824="sníž. přenesená",J824,0)</f>
        <v>0</v>
      </c>
      <c r="BI824" s="135">
        <f>IF(N824="nulová",J824,0)</f>
        <v>0</v>
      </c>
      <c r="BJ824" s="18" t="s">
        <v>76</v>
      </c>
      <c r="BK824" s="135">
        <f>ROUND(I824*H824,2)</f>
        <v>0</v>
      </c>
      <c r="BL824" s="18" t="s">
        <v>259</v>
      </c>
      <c r="BM824" s="134" t="s">
        <v>1437</v>
      </c>
    </row>
    <row r="825" spans="2:65" s="1" customFormat="1">
      <c r="B825" s="33"/>
      <c r="D825" s="136" t="s">
        <v>145</v>
      </c>
      <c r="F825" s="137" t="s">
        <v>1438</v>
      </c>
      <c r="I825" s="138"/>
      <c r="L825" s="33"/>
      <c r="M825" s="139"/>
      <c r="T825" s="54"/>
      <c r="AT825" s="18" t="s">
        <v>145</v>
      </c>
      <c r="AU825" s="18" t="s">
        <v>78</v>
      </c>
    </row>
    <row r="826" spans="2:65" s="12" customFormat="1">
      <c r="B826" s="140"/>
      <c r="D826" s="141" t="s">
        <v>147</v>
      </c>
      <c r="E826" s="142" t="s">
        <v>19</v>
      </c>
      <c r="F826" s="143" t="s">
        <v>1439</v>
      </c>
      <c r="H826" s="142" t="s">
        <v>19</v>
      </c>
      <c r="I826" s="144"/>
      <c r="L826" s="140"/>
      <c r="M826" s="145"/>
      <c r="T826" s="146"/>
      <c r="AT826" s="142" t="s">
        <v>147</v>
      </c>
      <c r="AU826" s="142" t="s">
        <v>78</v>
      </c>
      <c r="AV826" s="12" t="s">
        <v>76</v>
      </c>
      <c r="AW826" s="12" t="s">
        <v>32</v>
      </c>
      <c r="AX826" s="12" t="s">
        <v>71</v>
      </c>
      <c r="AY826" s="142" t="s">
        <v>136</v>
      </c>
    </row>
    <row r="827" spans="2:65" s="13" customFormat="1">
      <c r="B827" s="147"/>
      <c r="D827" s="141" t="s">
        <v>147</v>
      </c>
      <c r="E827" s="148" t="s">
        <v>19</v>
      </c>
      <c r="F827" s="149" t="s">
        <v>1440</v>
      </c>
      <c r="H827" s="150">
        <v>3.28</v>
      </c>
      <c r="I827" s="151"/>
      <c r="L827" s="147"/>
      <c r="M827" s="152"/>
      <c r="T827" s="153"/>
      <c r="AT827" s="148" t="s">
        <v>147</v>
      </c>
      <c r="AU827" s="148" t="s">
        <v>78</v>
      </c>
      <c r="AV827" s="13" t="s">
        <v>78</v>
      </c>
      <c r="AW827" s="13" t="s">
        <v>32</v>
      </c>
      <c r="AX827" s="13" t="s">
        <v>76</v>
      </c>
      <c r="AY827" s="148" t="s">
        <v>136</v>
      </c>
    </row>
    <row r="828" spans="2:65" s="1" customFormat="1" ht="37.799999999999997" customHeight="1">
      <c r="B828" s="33"/>
      <c r="C828" s="123" t="s">
        <v>1441</v>
      </c>
      <c r="D828" s="123" t="s">
        <v>138</v>
      </c>
      <c r="E828" s="124" t="s">
        <v>1442</v>
      </c>
      <c r="F828" s="125" t="s">
        <v>1443</v>
      </c>
      <c r="G828" s="126" t="s">
        <v>180</v>
      </c>
      <c r="H828" s="127">
        <v>3.4289999999999998</v>
      </c>
      <c r="I828" s="128"/>
      <c r="J828" s="129">
        <f>ROUND(I828*H828,2)</f>
        <v>0</v>
      </c>
      <c r="K828" s="125" t="s">
        <v>142</v>
      </c>
      <c r="L828" s="33"/>
      <c r="M828" s="130" t="s">
        <v>19</v>
      </c>
      <c r="N828" s="131" t="s">
        <v>42</v>
      </c>
      <c r="P828" s="132">
        <f>O828*H828</f>
        <v>0</v>
      </c>
      <c r="Q828" s="132">
        <v>2.0000000000000002E-5</v>
      </c>
      <c r="R828" s="132">
        <f>Q828*H828</f>
        <v>6.8579999999999997E-5</v>
      </c>
      <c r="S828" s="132">
        <v>0</v>
      </c>
      <c r="T828" s="133">
        <f>S828*H828</f>
        <v>0</v>
      </c>
      <c r="AR828" s="134" t="s">
        <v>259</v>
      </c>
      <c r="AT828" s="134" t="s">
        <v>138</v>
      </c>
      <c r="AU828" s="134" t="s">
        <v>78</v>
      </c>
      <c r="AY828" s="18" t="s">
        <v>136</v>
      </c>
      <c r="BE828" s="135">
        <f>IF(N828="základní",J828,0)</f>
        <v>0</v>
      </c>
      <c r="BF828" s="135">
        <f>IF(N828="snížená",J828,0)</f>
        <v>0</v>
      </c>
      <c r="BG828" s="135">
        <f>IF(N828="zákl. přenesená",J828,0)</f>
        <v>0</v>
      </c>
      <c r="BH828" s="135">
        <f>IF(N828="sníž. přenesená",J828,0)</f>
        <v>0</v>
      </c>
      <c r="BI828" s="135">
        <f>IF(N828="nulová",J828,0)</f>
        <v>0</v>
      </c>
      <c r="BJ828" s="18" t="s">
        <v>76</v>
      </c>
      <c r="BK828" s="135">
        <f>ROUND(I828*H828,2)</f>
        <v>0</v>
      </c>
      <c r="BL828" s="18" t="s">
        <v>259</v>
      </c>
      <c r="BM828" s="134" t="s">
        <v>1444</v>
      </c>
    </row>
    <row r="829" spans="2:65" s="1" customFormat="1">
      <c r="B829" s="33"/>
      <c r="D829" s="136" t="s">
        <v>145</v>
      </c>
      <c r="F829" s="137" t="s">
        <v>1445</v>
      </c>
      <c r="I829" s="138"/>
      <c r="L829" s="33"/>
      <c r="M829" s="139"/>
      <c r="T829" s="54"/>
      <c r="AT829" s="18" t="s">
        <v>145</v>
      </c>
      <c r="AU829" s="18" t="s">
        <v>78</v>
      </c>
    </row>
    <row r="830" spans="2:65" s="13" customFormat="1">
      <c r="B830" s="147"/>
      <c r="D830" s="141" t="s">
        <v>147</v>
      </c>
      <c r="E830" s="148" t="s">
        <v>19</v>
      </c>
      <c r="F830" s="149" t="s">
        <v>1446</v>
      </c>
      <c r="H830" s="150">
        <v>3.4289999999999998</v>
      </c>
      <c r="I830" s="151"/>
      <c r="L830" s="147"/>
      <c r="M830" s="152"/>
      <c r="T830" s="153"/>
      <c r="AT830" s="148" t="s">
        <v>147</v>
      </c>
      <c r="AU830" s="148" t="s">
        <v>78</v>
      </c>
      <c r="AV830" s="13" t="s">
        <v>78</v>
      </c>
      <c r="AW830" s="13" t="s">
        <v>32</v>
      </c>
      <c r="AX830" s="13" t="s">
        <v>76</v>
      </c>
      <c r="AY830" s="148" t="s">
        <v>136</v>
      </c>
    </row>
    <row r="831" spans="2:65" s="1" customFormat="1" ht="24.15" customHeight="1">
      <c r="B831" s="33"/>
      <c r="C831" s="123" t="s">
        <v>1447</v>
      </c>
      <c r="D831" s="123" t="s">
        <v>138</v>
      </c>
      <c r="E831" s="124" t="s">
        <v>1448</v>
      </c>
      <c r="F831" s="125" t="s">
        <v>1449</v>
      </c>
      <c r="G831" s="126" t="s">
        <v>180</v>
      </c>
      <c r="H831" s="127">
        <v>3.4289999999999998</v>
      </c>
      <c r="I831" s="128"/>
      <c r="J831" s="129">
        <f>ROUND(I831*H831,2)</f>
        <v>0</v>
      </c>
      <c r="K831" s="125" t="s">
        <v>142</v>
      </c>
      <c r="L831" s="33"/>
      <c r="M831" s="130" t="s">
        <v>19</v>
      </c>
      <c r="N831" s="131" t="s">
        <v>42</v>
      </c>
      <c r="P831" s="132">
        <f>O831*H831</f>
        <v>0</v>
      </c>
      <c r="Q831" s="132">
        <v>2.9E-4</v>
      </c>
      <c r="R831" s="132">
        <f>Q831*H831</f>
        <v>9.9441000000000004E-4</v>
      </c>
      <c r="S831" s="132">
        <v>0</v>
      </c>
      <c r="T831" s="133">
        <f>S831*H831</f>
        <v>0</v>
      </c>
      <c r="AR831" s="134" t="s">
        <v>259</v>
      </c>
      <c r="AT831" s="134" t="s">
        <v>138</v>
      </c>
      <c r="AU831" s="134" t="s">
        <v>78</v>
      </c>
      <c r="AY831" s="18" t="s">
        <v>136</v>
      </c>
      <c r="BE831" s="135">
        <f>IF(N831="základní",J831,0)</f>
        <v>0</v>
      </c>
      <c r="BF831" s="135">
        <f>IF(N831="snížená",J831,0)</f>
        <v>0</v>
      </c>
      <c r="BG831" s="135">
        <f>IF(N831="zákl. přenesená",J831,0)</f>
        <v>0</v>
      </c>
      <c r="BH831" s="135">
        <f>IF(N831="sníž. přenesená",J831,0)</f>
        <v>0</v>
      </c>
      <c r="BI831" s="135">
        <f>IF(N831="nulová",J831,0)</f>
        <v>0</v>
      </c>
      <c r="BJ831" s="18" t="s">
        <v>76</v>
      </c>
      <c r="BK831" s="135">
        <f>ROUND(I831*H831,2)</f>
        <v>0</v>
      </c>
      <c r="BL831" s="18" t="s">
        <v>259</v>
      </c>
      <c r="BM831" s="134" t="s">
        <v>1450</v>
      </c>
    </row>
    <row r="832" spans="2:65" s="1" customFormat="1">
      <c r="B832" s="33"/>
      <c r="D832" s="136" t="s">
        <v>145</v>
      </c>
      <c r="F832" s="137" t="s">
        <v>1451</v>
      </c>
      <c r="I832" s="138"/>
      <c r="L832" s="33"/>
      <c r="M832" s="139"/>
      <c r="T832" s="54"/>
      <c r="AT832" s="18" t="s">
        <v>145</v>
      </c>
      <c r="AU832" s="18" t="s">
        <v>78</v>
      </c>
    </row>
    <row r="833" spans="2:65" s="13" customFormat="1">
      <c r="B833" s="147"/>
      <c r="D833" s="141" t="s">
        <v>147</v>
      </c>
      <c r="E833" s="148" t="s">
        <v>19</v>
      </c>
      <c r="F833" s="149" t="s">
        <v>1446</v>
      </c>
      <c r="H833" s="150">
        <v>3.4289999999999998</v>
      </c>
      <c r="I833" s="151"/>
      <c r="L833" s="147"/>
      <c r="M833" s="152"/>
      <c r="T833" s="153"/>
      <c r="AT833" s="148" t="s">
        <v>147</v>
      </c>
      <c r="AU833" s="148" t="s">
        <v>78</v>
      </c>
      <c r="AV833" s="13" t="s">
        <v>78</v>
      </c>
      <c r="AW833" s="13" t="s">
        <v>32</v>
      </c>
      <c r="AX833" s="13" t="s">
        <v>76</v>
      </c>
      <c r="AY833" s="148" t="s">
        <v>136</v>
      </c>
    </row>
    <row r="834" spans="2:65" s="1" customFormat="1" ht="37.799999999999997" customHeight="1">
      <c r="B834" s="33"/>
      <c r="C834" s="123" t="s">
        <v>1452</v>
      </c>
      <c r="D834" s="123" t="s">
        <v>138</v>
      </c>
      <c r="E834" s="124" t="s">
        <v>1453</v>
      </c>
      <c r="F834" s="125" t="s">
        <v>1454</v>
      </c>
      <c r="G834" s="126" t="s">
        <v>180</v>
      </c>
      <c r="H834" s="127">
        <v>1.88</v>
      </c>
      <c r="I834" s="128"/>
      <c r="J834" s="129">
        <f>ROUND(I834*H834,2)</f>
        <v>0</v>
      </c>
      <c r="K834" s="125" t="s">
        <v>142</v>
      </c>
      <c r="L834" s="33"/>
      <c r="M834" s="130" t="s">
        <v>19</v>
      </c>
      <c r="N834" s="131" t="s">
        <v>42</v>
      </c>
      <c r="P834" s="132">
        <f>O834*H834</f>
        <v>0</v>
      </c>
      <c r="Q834" s="132">
        <v>8.0000000000000007E-5</v>
      </c>
      <c r="R834" s="132">
        <f>Q834*H834</f>
        <v>1.504E-4</v>
      </c>
      <c r="S834" s="132">
        <v>0</v>
      </c>
      <c r="T834" s="133">
        <f>S834*H834</f>
        <v>0</v>
      </c>
      <c r="AR834" s="134" t="s">
        <v>259</v>
      </c>
      <c r="AT834" s="134" t="s">
        <v>138</v>
      </c>
      <c r="AU834" s="134" t="s">
        <v>78</v>
      </c>
      <c r="AY834" s="18" t="s">
        <v>136</v>
      </c>
      <c r="BE834" s="135">
        <f>IF(N834="základní",J834,0)</f>
        <v>0</v>
      </c>
      <c r="BF834" s="135">
        <f>IF(N834="snížená",J834,0)</f>
        <v>0</v>
      </c>
      <c r="BG834" s="135">
        <f>IF(N834="zákl. přenesená",J834,0)</f>
        <v>0</v>
      </c>
      <c r="BH834" s="135">
        <f>IF(N834="sníž. přenesená",J834,0)</f>
        <v>0</v>
      </c>
      <c r="BI834" s="135">
        <f>IF(N834="nulová",J834,0)</f>
        <v>0</v>
      </c>
      <c r="BJ834" s="18" t="s">
        <v>76</v>
      </c>
      <c r="BK834" s="135">
        <f>ROUND(I834*H834,2)</f>
        <v>0</v>
      </c>
      <c r="BL834" s="18" t="s">
        <v>259</v>
      </c>
      <c r="BM834" s="134" t="s">
        <v>1455</v>
      </c>
    </row>
    <row r="835" spans="2:65" s="1" customFormat="1">
      <c r="B835" s="33"/>
      <c r="D835" s="136" t="s">
        <v>145</v>
      </c>
      <c r="F835" s="137" t="s">
        <v>1456</v>
      </c>
      <c r="I835" s="138"/>
      <c r="L835" s="33"/>
      <c r="M835" s="139"/>
      <c r="T835" s="54"/>
      <c r="AT835" s="18" t="s">
        <v>145</v>
      </c>
      <c r="AU835" s="18" t="s">
        <v>78</v>
      </c>
    </row>
    <row r="836" spans="2:65" s="12" customFormat="1">
      <c r="B836" s="140"/>
      <c r="D836" s="141" t="s">
        <v>147</v>
      </c>
      <c r="E836" s="142" t="s">
        <v>19</v>
      </c>
      <c r="F836" s="143" t="s">
        <v>1457</v>
      </c>
      <c r="H836" s="142" t="s">
        <v>19</v>
      </c>
      <c r="I836" s="144"/>
      <c r="L836" s="140"/>
      <c r="M836" s="145"/>
      <c r="T836" s="146"/>
      <c r="AT836" s="142" t="s">
        <v>147</v>
      </c>
      <c r="AU836" s="142" t="s">
        <v>78</v>
      </c>
      <c r="AV836" s="12" t="s">
        <v>76</v>
      </c>
      <c r="AW836" s="12" t="s">
        <v>32</v>
      </c>
      <c r="AX836" s="12" t="s">
        <v>71</v>
      </c>
      <c r="AY836" s="142" t="s">
        <v>136</v>
      </c>
    </row>
    <row r="837" spans="2:65" s="13" customFormat="1">
      <c r="B837" s="147"/>
      <c r="D837" s="141" t="s">
        <v>147</v>
      </c>
      <c r="E837" s="148" t="s">
        <v>19</v>
      </c>
      <c r="F837" s="149" t="s">
        <v>1458</v>
      </c>
      <c r="H837" s="150">
        <v>0.92</v>
      </c>
      <c r="I837" s="151"/>
      <c r="L837" s="147"/>
      <c r="M837" s="152"/>
      <c r="T837" s="153"/>
      <c r="AT837" s="148" t="s">
        <v>147</v>
      </c>
      <c r="AU837" s="148" t="s">
        <v>78</v>
      </c>
      <c r="AV837" s="13" t="s">
        <v>78</v>
      </c>
      <c r="AW837" s="13" t="s">
        <v>32</v>
      </c>
      <c r="AX837" s="13" t="s">
        <v>71</v>
      </c>
      <c r="AY837" s="148" t="s">
        <v>136</v>
      </c>
    </row>
    <row r="838" spans="2:65" s="13" customFormat="1">
      <c r="B838" s="147"/>
      <c r="D838" s="141" t="s">
        <v>147</v>
      </c>
      <c r="E838" s="148" t="s">
        <v>19</v>
      </c>
      <c r="F838" s="149" t="s">
        <v>1459</v>
      </c>
      <c r="H838" s="150">
        <v>0.96</v>
      </c>
      <c r="I838" s="151"/>
      <c r="L838" s="147"/>
      <c r="M838" s="152"/>
      <c r="T838" s="153"/>
      <c r="AT838" s="148" t="s">
        <v>147</v>
      </c>
      <c r="AU838" s="148" t="s">
        <v>78</v>
      </c>
      <c r="AV838" s="13" t="s">
        <v>78</v>
      </c>
      <c r="AW838" s="13" t="s">
        <v>32</v>
      </c>
      <c r="AX838" s="13" t="s">
        <v>71</v>
      </c>
      <c r="AY838" s="148" t="s">
        <v>136</v>
      </c>
    </row>
    <row r="839" spans="2:65" s="14" customFormat="1">
      <c r="B839" s="154"/>
      <c r="D839" s="141" t="s">
        <v>147</v>
      </c>
      <c r="E839" s="155" t="s">
        <v>19</v>
      </c>
      <c r="F839" s="156" t="s">
        <v>197</v>
      </c>
      <c r="H839" s="157">
        <v>1.88</v>
      </c>
      <c r="I839" s="158"/>
      <c r="L839" s="154"/>
      <c r="M839" s="159"/>
      <c r="T839" s="160"/>
      <c r="AT839" s="155" t="s">
        <v>147</v>
      </c>
      <c r="AU839" s="155" t="s">
        <v>78</v>
      </c>
      <c r="AV839" s="14" t="s">
        <v>143</v>
      </c>
      <c r="AW839" s="14" t="s">
        <v>32</v>
      </c>
      <c r="AX839" s="14" t="s">
        <v>76</v>
      </c>
      <c r="AY839" s="155" t="s">
        <v>136</v>
      </c>
    </row>
    <row r="840" spans="2:65" s="1" customFormat="1" ht="24.15" customHeight="1">
      <c r="B840" s="33"/>
      <c r="C840" s="123" t="s">
        <v>1460</v>
      </c>
      <c r="D840" s="123" t="s">
        <v>138</v>
      </c>
      <c r="E840" s="124" t="s">
        <v>1461</v>
      </c>
      <c r="F840" s="125" t="s">
        <v>1462</v>
      </c>
      <c r="G840" s="126" t="s">
        <v>180</v>
      </c>
      <c r="H840" s="127">
        <v>11.42</v>
      </c>
      <c r="I840" s="128"/>
      <c r="J840" s="129">
        <f>ROUND(I840*H840,2)</f>
        <v>0</v>
      </c>
      <c r="K840" s="125" t="s">
        <v>142</v>
      </c>
      <c r="L840" s="33"/>
      <c r="M840" s="130" t="s">
        <v>19</v>
      </c>
      <c r="N840" s="131" t="s">
        <v>42</v>
      </c>
      <c r="P840" s="132">
        <f>O840*H840</f>
        <v>0</v>
      </c>
      <c r="Q840" s="132">
        <v>1.3999999999999999E-4</v>
      </c>
      <c r="R840" s="132">
        <f>Q840*H840</f>
        <v>1.5987999999999998E-3</v>
      </c>
      <c r="S840" s="132">
        <v>0</v>
      </c>
      <c r="T840" s="133">
        <f>S840*H840</f>
        <v>0</v>
      </c>
      <c r="AR840" s="134" t="s">
        <v>259</v>
      </c>
      <c r="AT840" s="134" t="s">
        <v>138</v>
      </c>
      <c r="AU840" s="134" t="s">
        <v>78</v>
      </c>
      <c r="AY840" s="18" t="s">
        <v>136</v>
      </c>
      <c r="BE840" s="135">
        <f>IF(N840="základní",J840,0)</f>
        <v>0</v>
      </c>
      <c r="BF840" s="135">
        <f>IF(N840="snížená",J840,0)</f>
        <v>0</v>
      </c>
      <c r="BG840" s="135">
        <f>IF(N840="zákl. přenesená",J840,0)</f>
        <v>0</v>
      </c>
      <c r="BH840" s="135">
        <f>IF(N840="sníž. přenesená",J840,0)</f>
        <v>0</v>
      </c>
      <c r="BI840" s="135">
        <f>IF(N840="nulová",J840,0)</f>
        <v>0</v>
      </c>
      <c r="BJ840" s="18" t="s">
        <v>76</v>
      </c>
      <c r="BK840" s="135">
        <f>ROUND(I840*H840,2)</f>
        <v>0</v>
      </c>
      <c r="BL840" s="18" t="s">
        <v>259</v>
      </c>
      <c r="BM840" s="134" t="s">
        <v>1463</v>
      </c>
    </row>
    <row r="841" spans="2:65" s="1" customFormat="1">
      <c r="B841" s="33"/>
      <c r="D841" s="136" t="s">
        <v>145</v>
      </c>
      <c r="F841" s="137" t="s">
        <v>1464</v>
      </c>
      <c r="I841" s="138"/>
      <c r="L841" s="33"/>
      <c r="M841" s="139"/>
      <c r="T841" s="54"/>
      <c r="AT841" s="18" t="s">
        <v>145</v>
      </c>
      <c r="AU841" s="18" t="s">
        <v>78</v>
      </c>
    </row>
    <row r="842" spans="2:65" s="12" customFormat="1">
      <c r="B842" s="140"/>
      <c r="D842" s="141" t="s">
        <v>147</v>
      </c>
      <c r="E842" s="142" t="s">
        <v>19</v>
      </c>
      <c r="F842" s="143" t="s">
        <v>1465</v>
      </c>
      <c r="H842" s="142" t="s">
        <v>19</v>
      </c>
      <c r="I842" s="144"/>
      <c r="L842" s="140"/>
      <c r="M842" s="145"/>
      <c r="T842" s="146"/>
      <c r="AT842" s="142" t="s">
        <v>147</v>
      </c>
      <c r="AU842" s="142" t="s">
        <v>78</v>
      </c>
      <c r="AV842" s="12" t="s">
        <v>76</v>
      </c>
      <c r="AW842" s="12" t="s">
        <v>32</v>
      </c>
      <c r="AX842" s="12" t="s">
        <v>71</v>
      </c>
      <c r="AY842" s="142" t="s">
        <v>136</v>
      </c>
    </row>
    <row r="843" spans="2:65" s="13" customFormat="1">
      <c r="B843" s="147"/>
      <c r="D843" s="141" t="s">
        <v>147</v>
      </c>
      <c r="E843" s="148" t="s">
        <v>19</v>
      </c>
      <c r="F843" s="149" t="s">
        <v>1458</v>
      </c>
      <c r="H843" s="150">
        <v>0.92</v>
      </c>
      <c r="I843" s="151"/>
      <c r="L843" s="147"/>
      <c r="M843" s="152"/>
      <c r="T843" s="153"/>
      <c r="AT843" s="148" t="s">
        <v>147</v>
      </c>
      <c r="AU843" s="148" t="s">
        <v>78</v>
      </c>
      <c r="AV843" s="13" t="s">
        <v>78</v>
      </c>
      <c r="AW843" s="13" t="s">
        <v>32</v>
      </c>
      <c r="AX843" s="13" t="s">
        <v>71</v>
      </c>
      <c r="AY843" s="148" t="s">
        <v>136</v>
      </c>
    </row>
    <row r="844" spans="2:65" s="13" customFormat="1">
      <c r="B844" s="147"/>
      <c r="D844" s="141" t="s">
        <v>147</v>
      </c>
      <c r="E844" s="148" t="s">
        <v>19</v>
      </c>
      <c r="F844" s="149" t="s">
        <v>1459</v>
      </c>
      <c r="H844" s="150">
        <v>0.96</v>
      </c>
      <c r="I844" s="151"/>
      <c r="L844" s="147"/>
      <c r="M844" s="152"/>
      <c r="T844" s="153"/>
      <c r="AT844" s="148" t="s">
        <v>147</v>
      </c>
      <c r="AU844" s="148" t="s">
        <v>78</v>
      </c>
      <c r="AV844" s="13" t="s">
        <v>78</v>
      </c>
      <c r="AW844" s="13" t="s">
        <v>32</v>
      </c>
      <c r="AX844" s="13" t="s">
        <v>71</v>
      </c>
      <c r="AY844" s="148" t="s">
        <v>136</v>
      </c>
    </row>
    <row r="845" spans="2:65" s="15" customFormat="1">
      <c r="B845" s="172"/>
      <c r="D845" s="141" t="s">
        <v>147</v>
      </c>
      <c r="E845" s="173" t="s">
        <v>19</v>
      </c>
      <c r="F845" s="174" t="s">
        <v>1466</v>
      </c>
      <c r="H845" s="175">
        <v>1.88</v>
      </c>
      <c r="I845" s="176"/>
      <c r="L845" s="172"/>
      <c r="M845" s="177"/>
      <c r="T845" s="178"/>
      <c r="AT845" s="173" t="s">
        <v>147</v>
      </c>
      <c r="AU845" s="173" t="s">
        <v>78</v>
      </c>
      <c r="AV845" s="15" t="s">
        <v>155</v>
      </c>
      <c r="AW845" s="15" t="s">
        <v>32</v>
      </c>
      <c r="AX845" s="15" t="s">
        <v>71</v>
      </c>
      <c r="AY845" s="173" t="s">
        <v>136</v>
      </c>
    </row>
    <row r="846" spans="2:65" s="12" customFormat="1">
      <c r="B846" s="140"/>
      <c r="D846" s="141" t="s">
        <v>147</v>
      </c>
      <c r="E846" s="142" t="s">
        <v>19</v>
      </c>
      <c r="F846" s="143" t="s">
        <v>1467</v>
      </c>
      <c r="H846" s="142" t="s">
        <v>19</v>
      </c>
      <c r="I846" s="144"/>
      <c r="L846" s="140"/>
      <c r="M846" s="145"/>
      <c r="T846" s="146"/>
      <c r="AT846" s="142" t="s">
        <v>147</v>
      </c>
      <c r="AU846" s="142" t="s">
        <v>78</v>
      </c>
      <c r="AV846" s="12" t="s">
        <v>76</v>
      </c>
      <c r="AW846" s="12" t="s">
        <v>32</v>
      </c>
      <c r="AX846" s="12" t="s">
        <v>71</v>
      </c>
      <c r="AY846" s="142" t="s">
        <v>136</v>
      </c>
    </row>
    <row r="847" spans="2:65" s="13" customFormat="1">
      <c r="B847" s="147"/>
      <c r="D847" s="141" t="s">
        <v>147</v>
      </c>
      <c r="E847" s="148" t="s">
        <v>19</v>
      </c>
      <c r="F847" s="149" t="s">
        <v>1468</v>
      </c>
      <c r="H847" s="150">
        <v>2.4</v>
      </c>
      <c r="I847" s="151"/>
      <c r="L847" s="147"/>
      <c r="M847" s="152"/>
      <c r="T847" s="153"/>
      <c r="AT847" s="148" t="s">
        <v>147</v>
      </c>
      <c r="AU847" s="148" t="s">
        <v>78</v>
      </c>
      <c r="AV847" s="13" t="s">
        <v>78</v>
      </c>
      <c r="AW847" s="13" t="s">
        <v>32</v>
      </c>
      <c r="AX847" s="13" t="s">
        <v>71</v>
      </c>
      <c r="AY847" s="148" t="s">
        <v>136</v>
      </c>
    </row>
    <row r="848" spans="2:65" s="13" customFormat="1">
      <c r="B848" s="147"/>
      <c r="D848" s="141" t="s">
        <v>147</v>
      </c>
      <c r="E848" s="148" t="s">
        <v>19</v>
      </c>
      <c r="F848" s="149" t="s">
        <v>1469</v>
      </c>
      <c r="H848" s="150">
        <v>7.14</v>
      </c>
      <c r="I848" s="151"/>
      <c r="L848" s="147"/>
      <c r="M848" s="152"/>
      <c r="T848" s="153"/>
      <c r="AT848" s="148" t="s">
        <v>147</v>
      </c>
      <c r="AU848" s="148" t="s">
        <v>78</v>
      </c>
      <c r="AV848" s="13" t="s">
        <v>78</v>
      </c>
      <c r="AW848" s="13" t="s">
        <v>32</v>
      </c>
      <c r="AX848" s="13" t="s">
        <v>71</v>
      </c>
      <c r="AY848" s="148" t="s">
        <v>136</v>
      </c>
    </row>
    <row r="849" spans="2:65" s="15" customFormat="1">
      <c r="B849" s="172"/>
      <c r="D849" s="141" t="s">
        <v>147</v>
      </c>
      <c r="E849" s="173" t="s">
        <v>19</v>
      </c>
      <c r="F849" s="174" t="s">
        <v>1466</v>
      </c>
      <c r="H849" s="175">
        <v>9.5399999999999991</v>
      </c>
      <c r="I849" s="176"/>
      <c r="L849" s="172"/>
      <c r="M849" s="177"/>
      <c r="T849" s="178"/>
      <c r="AT849" s="173" t="s">
        <v>147</v>
      </c>
      <c r="AU849" s="173" t="s">
        <v>78</v>
      </c>
      <c r="AV849" s="15" t="s">
        <v>155</v>
      </c>
      <c r="AW849" s="15" t="s">
        <v>32</v>
      </c>
      <c r="AX849" s="15" t="s">
        <v>71</v>
      </c>
      <c r="AY849" s="173" t="s">
        <v>136</v>
      </c>
    </row>
    <row r="850" spans="2:65" s="14" customFormat="1">
      <c r="B850" s="154"/>
      <c r="D850" s="141" t="s">
        <v>147</v>
      </c>
      <c r="E850" s="155" t="s">
        <v>19</v>
      </c>
      <c r="F850" s="156" t="s">
        <v>197</v>
      </c>
      <c r="H850" s="157">
        <v>11.419999999999998</v>
      </c>
      <c r="I850" s="158"/>
      <c r="L850" s="154"/>
      <c r="M850" s="159"/>
      <c r="T850" s="160"/>
      <c r="AT850" s="155" t="s">
        <v>147</v>
      </c>
      <c r="AU850" s="155" t="s">
        <v>78</v>
      </c>
      <c r="AV850" s="14" t="s">
        <v>143</v>
      </c>
      <c r="AW850" s="14" t="s">
        <v>32</v>
      </c>
      <c r="AX850" s="14" t="s">
        <v>76</v>
      </c>
      <c r="AY850" s="155" t="s">
        <v>136</v>
      </c>
    </row>
    <row r="851" spans="2:65" s="1" customFormat="1" ht="24.15" customHeight="1">
      <c r="B851" s="33"/>
      <c r="C851" s="123" t="s">
        <v>1470</v>
      </c>
      <c r="D851" s="123" t="s">
        <v>138</v>
      </c>
      <c r="E851" s="124" t="s">
        <v>1471</v>
      </c>
      <c r="F851" s="125" t="s">
        <v>1472</v>
      </c>
      <c r="G851" s="126" t="s">
        <v>180</v>
      </c>
      <c r="H851" s="127">
        <v>11.42</v>
      </c>
      <c r="I851" s="128"/>
      <c r="J851" s="129">
        <f>ROUND(I851*H851,2)</f>
        <v>0</v>
      </c>
      <c r="K851" s="125" t="s">
        <v>142</v>
      </c>
      <c r="L851" s="33"/>
      <c r="M851" s="130" t="s">
        <v>19</v>
      </c>
      <c r="N851" s="131" t="s">
        <v>42</v>
      </c>
      <c r="P851" s="132">
        <f>O851*H851</f>
        <v>0</v>
      </c>
      <c r="Q851" s="132">
        <v>1.2E-4</v>
      </c>
      <c r="R851" s="132">
        <f>Q851*H851</f>
        <v>1.3704000000000001E-3</v>
      </c>
      <c r="S851" s="132">
        <v>0</v>
      </c>
      <c r="T851" s="133">
        <f>S851*H851</f>
        <v>0</v>
      </c>
      <c r="AR851" s="134" t="s">
        <v>259</v>
      </c>
      <c r="AT851" s="134" t="s">
        <v>138</v>
      </c>
      <c r="AU851" s="134" t="s">
        <v>78</v>
      </c>
      <c r="AY851" s="18" t="s">
        <v>136</v>
      </c>
      <c r="BE851" s="135">
        <f>IF(N851="základní",J851,0)</f>
        <v>0</v>
      </c>
      <c r="BF851" s="135">
        <f>IF(N851="snížená",J851,0)</f>
        <v>0</v>
      </c>
      <c r="BG851" s="135">
        <f>IF(N851="zákl. přenesená",J851,0)</f>
        <v>0</v>
      </c>
      <c r="BH851" s="135">
        <f>IF(N851="sníž. přenesená",J851,0)</f>
        <v>0</v>
      </c>
      <c r="BI851" s="135">
        <f>IF(N851="nulová",J851,0)</f>
        <v>0</v>
      </c>
      <c r="BJ851" s="18" t="s">
        <v>76</v>
      </c>
      <c r="BK851" s="135">
        <f>ROUND(I851*H851,2)</f>
        <v>0</v>
      </c>
      <c r="BL851" s="18" t="s">
        <v>259</v>
      </c>
      <c r="BM851" s="134" t="s">
        <v>1473</v>
      </c>
    </row>
    <row r="852" spans="2:65" s="1" customFormat="1">
      <c r="B852" s="33"/>
      <c r="D852" s="136" t="s">
        <v>145</v>
      </c>
      <c r="F852" s="137" t="s">
        <v>1474</v>
      </c>
      <c r="I852" s="138"/>
      <c r="L852" s="33"/>
      <c r="M852" s="139"/>
      <c r="T852" s="54"/>
      <c r="AT852" s="18" t="s">
        <v>145</v>
      </c>
      <c r="AU852" s="18" t="s">
        <v>78</v>
      </c>
    </row>
    <row r="853" spans="2:65" s="12" customFormat="1">
      <c r="B853" s="140"/>
      <c r="D853" s="141" t="s">
        <v>147</v>
      </c>
      <c r="E853" s="142" t="s">
        <v>19</v>
      </c>
      <c r="F853" s="143" t="s">
        <v>1457</v>
      </c>
      <c r="H853" s="142" t="s">
        <v>19</v>
      </c>
      <c r="I853" s="144"/>
      <c r="L853" s="140"/>
      <c r="M853" s="145"/>
      <c r="T853" s="146"/>
      <c r="AT853" s="142" t="s">
        <v>147</v>
      </c>
      <c r="AU853" s="142" t="s">
        <v>78</v>
      </c>
      <c r="AV853" s="12" t="s">
        <v>76</v>
      </c>
      <c r="AW853" s="12" t="s">
        <v>32</v>
      </c>
      <c r="AX853" s="12" t="s">
        <v>71</v>
      </c>
      <c r="AY853" s="142" t="s">
        <v>136</v>
      </c>
    </row>
    <row r="854" spans="2:65" s="13" customFormat="1">
      <c r="B854" s="147"/>
      <c r="D854" s="141" t="s">
        <v>147</v>
      </c>
      <c r="E854" s="148" t="s">
        <v>19</v>
      </c>
      <c r="F854" s="149" t="s">
        <v>1458</v>
      </c>
      <c r="H854" s="150">
        <v>0.92</v>
      </c>
      <c r="I854" s="151"/>
      <c r="L854" s="147"/>
      <c r="M854" s="152"/>
      <c r="T854" s="153"/>
      <c r="AT854" s="148" t="s">
        <v>147</v>
      </c>
      <c r="AU854" s="148" t="s">
        <v>78</v>
      </c>
      <c r="AV854" s="13" t="s">
        <v>78</v>
      </c>
      <c r="AW854" s="13" t="s">
        <v>32</v>
      </c>
      <c r="AX854" s="13" t="s">
        <v>71</v>
      </c>
      <c r="AY854" s="148" t="s">
        <v>136</v>
      </c>
    </row>
    <row r="855" spans="2:65" s="13" customFormat="1">
      <c r="B855" s="147"/>
      <c r="D855" s="141" t="s">
        <v>147</v>
      </c>
      <c r="E855" s="148" t="s">
        <v>19</v>
      </c>
      <c r="F855" s="149" t="s">
        <v>1459</v>
      </c>
      <c r="H855" s="150">
        <v>0.96</v>
      </c>
      <c r="I855" s="151"/>
      <c r="L855" s="147"/>
      <c r="M855" s="152"/>
      <c r="T855" s="153"/>
      <c r="AT855" s="148" t="s">
        <v>147</v>
      </c>
      <c r="AU855" s="148" t="s">
        <v>78</v>
      </c>
      <c r="AV855" s="13" t="s">
        <v>78</v>
      </c>
      <c r="AW855" s="13" t="s">
        <v>32</v>
      </c>
      <c r="AX855" s="13" t="s">
        <v>71</v>
      </c>
      <c r="AY855" s="148" t="s">
        <v>136</v>
      </c>
    </row>
    <row r="856" spans="2:65" s="15" customFormat="1">
      <c r="B856" s="172"/>
      <c r="D856" s="141" t="s">
        <v>147</v>
      </c>
      <c r="E856" s="173" t="s">
        <v>19</v>
      </c>
      <c r="F856" s="174" t="s">
        <v>1466</v>
      </c>
      <c r="H856" s="175">
        <v>1.88</v>
      </c>
      <c r="I856" s="176"/>
      <c r="L856" s="172"/>
      <c r="M856" s="177"/>
      <c r="T856" s="178"/>
      <c r="AT856" s="173" t="s">
        <v>147</v>
      </c>
      <c r="AU856" s="173" t="s">
        <v>78</v>
      </c>
      <c r="AV856" s="15" t="s">
        <v>155</v>
      </c>
      <c r="AW856" s="15" t="s">
        <v>32</v>
      </c>
      <c r="AX856" s="15" t="s">
        <v>71</v>
      </c>
      <c r="AY856" s="173" t="s">
        <v>136</v>
      </c>
    </row>
    <row r="857" spans="2:65" s="12" customFormat="1">
      <c r="B857" s="140"/>
      <c r="D857" s="141" t="s">
        <v>147</v>
      </c>
      <c r="E857" s="142" t="s">
        <v>19</v>
      </c>
      <c r="F857" s="143" t="s">
        <v>1467</v>
      </c>
      <c r="H857" s="142" t="s">
        <v>19</v>
      </c>
      <c r="I857" s="144"/>
      <c r="L857" s="140"/>
      <c r="M857" s="145"/>
      <c r="T857" s="146"/>
      <c r="AT857" s="142" t="s">
        <v>147</v>
      </c>
      <c r="AU857" s="142" t="s">
        <v>78</v>
      </c>
      <c r="AV857" s="12" t="s">
        <v>76</v>
      </c>
      <c r="AW857" s="12" t="s">
        <v>32</v>
      </c>
      <c r="AX857" s="12" t="s">
        <v>71</v>
      </c>
      <c r="AY857" s="142" t="s">
        <v>136</v>
      </c>
    </row>
    <row r="858" spans="2:65" s="13" customFormat="1">
      <c r="B858" s="147"/>
      <c r="D858" s="141" t="s">
        <v>147</v>
      </c>
      <c r="E858" s="148" t="s">
        <v>19</v>
      </c>
      <c r="F858" s="149" t="s">
        <v>1468</v>
      </c>
      <c r="H858" s="150">
        <v>2.4</v>
      </c>
      <c r="I858" s="151"/>
      <c r="L858" s="147"/>
      <c r="M858" s="152"/>
      <c r="T858" s="153"/>
      <c r="AT858" s="148" t="s">
        <v>147</v>
      </c>
      <c r="AU858" s="148" t="s">
        <v>78</v>
      </c>
      <c r="AV858" s="13" t="s">
        <v>78</v>
      </c>
      <c r="AW858" s="13" t="s">
        <v>32</v>
      </c>
      <c r="AX858" s="13" t="s">
        <v>71</v>
      </c>
      <c r="AY858" s="148" t="s">
        <v>136</v>
      </c>
    </row>
    <row r="859" spans="2:65" s="13" customFormat="1">
      <c r="B859" s="147"/>
      <c r="D859" s="141" t="s">
        <v>147</v>
      </c>
      <c r="E859" s="148" t="s">
        <v>19</v>
      </c>
      <c r="F859" s="149" t="s">
        <v>1469</v>
      </c>
      <c r="H859" s="150">
        <v>7.14</v>
      </c>
      <c r="I859" s="151"/>
      <c r="L859" s="147"/>
      <c r="M859" s="152"/>
      <c r="T859" s="153"/>
      <c r="AT859" s="148" t="s">
        <v>147</v>
      </c>
      <c r="AU859" s="148" t="s">
        <v>78</v>
      </c>
      <c r="AV859" s="13" t="s">
        <v>78</v>
      </c>
      <c r="AW859" s="13" t="s">
        <v>32</v>
      </c>
      <c r="AX859" s="13" t="s">
        <v>71</v>
      </c>
      <c r="AY859" s="148" t="s">
        <v>136</v>
      </c>
    </row>
    <row r="860" spans="2:65" s="15" customFormat="1">
      <c r="B860" s="172"/>
      <c r="D860" s="141" t="s">
        <v>147</v>
      </c>
      <c r="E860" s="173" t="s">
        <v>19</v>
      </c>
      <c r="F860" s="174" t="s">
        <v>1466</v>
      </c>
      <c r="H860" s="175">
        <v>9.5399999999999991</v>
      </c>
      <c r="I860" s="176"/>
      <c r="L860" s="172"/>
      <c r="M860" s="177"/>
      <c r="T860" s="178"/>
      <c r="AT860" s="173" t="s">
        <v>147</v>
      </c>
      <c r="AU860" s="173" t="s">
        <v>78</v>
      </c>
      <c r="AV860" s="15" t="s">
        <v>155</v>
      </c>
      <c r="AW860" s="15" t="s">
        <v>32</v>
      </c>
      <c r="AX860" s="15" t="s">
        <v>71</v>
      </c>
      <c r="AY860" s="173" t="s">
        <v>136</v>
      </c>
    </row>
    <row r="861" spans="2:65" s="14" customFormat="1">
      <c r="B861" s="154"/>
      <c r="D861" s="141" t="s">
        <v>147</v>
      </c>
      <c r="E861" s="155" t="s">
        <v>19</v>
      </c>
      <c r="F861" s="156" t="s">
        <v>197</v>
      </c>
      <c r="H861" s="157">
        <v>11.419999999999998</v>
      </c>
      <c r="I861" s="158"/>
      <c r="L861" s="154"/>
      <c r="M861" s="159"/>
      <c r="T861" s="160"/>
      <c r="AT861" s="155" t="s">
        <v>147</v>
      </c>
      <c r="AU861" s="155" t="s">
        <v>78</v>
      </c>
      <c r="AV861" s="14" t="s">
        <v>143</v>
      </c>
      <c r="AW861" s="14" t="s">
        <v>32</v>
      </c>
      <c r="AX861" s="14" t="s">
        <v>76</v>
      </c>
      <c r="AY861" s="155" t="s">
        <v>136</v>
      </c>
    </row>
    <row r="862" spans="2:65" s="1" customFormat="1" ht="37.799999999999997" customHeight="1">
      <c r="B862" s="33"/>
      <c r="C862" s="123" t="s">
        <v>1475</v>
      </c>
      <c r="D862" s="123" t="s">
        <v>138</v>
      </c>
      <c r="E862" s="124" t="s">
        <v>1476</v>
      </c>
      <c r="F862" s="125" t="s">
        <v>1477</v>
      </c>
      <c r="G862" s="126" t="s">
        <v>180</v>
      </c>
      <c r="H862" s="127">
        <v>1.88</v>
      </c>
      <c r="I862" s="128"/>
      <c r="J862" s="129">
        <f>ROUND(I862*H862,2)</f>
        <v>0</v>
      </c>
      <c r="K862" s="125" t="s">
        <v>142</v>
      </c>
      <c r="L862" s="33"/>
      <c r="M862" s="130" t="s">
        <v>19</v>
      </c>
      <c r="N862" s="131" t="s">
        <v>42</v>
      </c>
      <c r="P862" s="132">
        <f>O862*H862</f>
        <v>0</v>
      </c>
      <c r="Q862" s="132">
        <v>3.0000000000000001E-5</v>
      </c>
      <c r="R862" s="132">
        <f>Q862*H862</f>
        <v>5.6399999999999995E-5</v>
      </c>
      <c r="S862" s="132">
        <v>0</v>
      </c>
      <c r="T862" s="133">
        <f>S862*H862</f>
        <v>0</v>
      </c>
      <c r="AR862" s="134" t="s">
        <v>259</v>
      </c>
      <c r="AT862" s="134" t="s">
        <v>138</v>
      </c>
      <c r="AU862" s="134" t="s">
        <v>78</v>
      </c>
      <c r="AY862" s="18" t="s">
        <v>136</v>
      </c>
      <c r="BE862" s="135">
        <f>IF(N862="základní",J862,0)</f>
        <v>0</v>
      </c>
      <c r="BF862" s="135">
        <f>IF(N862="snížená",J862,0)</f>
        <v>0</v>
      </c>
      <c r="BG862" s="135">
        <f>IF(N862="zákl. přenesená",J862,0)</f>
        <v>0</v>
      </c>
      <c r="BH862" s="135">
        <f>IF(N862="sníž. přenesená",J862,0)</f>
        <v>0</v>
      </c>
      <c r="BI862" s="135">
        <f>IF(N862="nulová",J862,0)</f>
        <v>0</v>
      </c>
      <c r="BJ862" s="18" t="s">
        <v>76</v>
      </c>
      <c r="BK862" s="135">
        <f>ROUND(I862*H862,2)</f>
        <v>0</v>
      </c>
      <c r="BL862" s="18" t="s">
        <v>259</v>
      </c>
      <c r="BM862" s="134" t="s">
        <v>1478</v>
      </c>
    </row>
    <row r="863" spans="2:65" s="1" customFormat="1">
      <c r="B863" s="33"/>
      <c r="D863" s="136" t="s">
        <v>145</v>
      </c>
      <c r="F863" s="137" t="s">
        <v>1479</v>
      </c>
      <c r="I863" s="138"/>
      <c r="L863" s="33"/>
      <c r="M863" s="139"/>
      <c r="T863" s="54"/>
      <c r="AT863" s="18" t="s">
        <v>145</v>
      </c>
      <c r="AU863" s="18" t="s">
        <v>78</v>
      </c>
    </row>
    <row r="864" spans="2:65" s="12" customFormat="1">
      <c r="B864" s="140"/>
      <c r="D864" s="141" t="s">
        <v>147</v>
      </c>
      <c r="E864" s="142" t="s">
        <v>19</v>
      </c>
      <c r="F864" s="143" t="s">
        <v>1457</v>
      </c>
      <c r="H864" s="142" t="s">
        <v>19</v>
      </c>
      <c r="I864" s="144"/>
      <c r="L864" s="140"/>
      <c r="M864" s="145"/>
      <c r="T864" s="146"/>
      <c r="AT864" s="142" t="s">
        <v>147</v>
      </c>
      <c r="AU864" s="142" t="s">
        <v>78</v>
      </c>
      <c r="AV864" s="12" t="s">
        <v>76</v>
      </c>
      <c r="AW864" s="12" t="s">
        <v>32</v>
      </c>
      <c r="AX864" s="12" t="s">
        <v>71</v>
      </c>
      <c r="AY864" s="142" t="s">
        <v>136</v>
      </c>
    </row>
    <row r="865" spans="2:65" s="13" customFormat="1">
      <c r="B865" s="147"/>
      <c r="D865" s="141" t="s">
        <v>147</v>
      </c>
      <c r="E865" s="148" t="s">
        <v>19</v>
      </c>
      <c r="F865" s="149" t="s">
        <v>1458</v>
      </c>
      <c r="H865" s="150">
        <v>0.92</v>
      </c>
      <c r="I865" s="151"/>
      <c r="L865" s="147"/>
      <c r="M865" s="152"/>
      <c r="T865" s="153"/>
      <c r="AT865" s="148" t="s">
        <v>147</v>
      </c>
      <c r="AU865" s="148" t="s">
        <v>78</v>
      </c>
      <c r="AV865" s="13" t="s">
        <v>78</v>
      </c>
      <c r="AW865" s="13" t="s">
        <v>32</v>
      </c>
      <c r="AX865" s="13" t="s">
        <v>71</v>
      </c>
      <c r="AY865" s="148" t="s">
        <v>136</v>
      </c>
    </row>
    <row r="866" spans="2:65" s="13" customFormat="1">
      <c r="B866" s="147"/>
      <c r="D866" s="141" t="s">
        <v>147</v>
      </c>
      <c r="E866" s="148" t="s">
        <v>19</v>
      </c>
      <c r="F866" s="149" t="s">
        <v>1459</v>
      </c>
      <c r="H866" s="150">
        <v>0.96</v>
      </c>
      <c r="I866" s="151"/>
      <c r="L866" s="147"/>
      <c r="M866" s="152"/>
      <c r="T866" s="153"/>
      <c r="AT866" s="148" t="s">
        <v>147</v>
      </c>
      <c r="AU866" s="148" t="s">
        <v>78</v>
      </c>
      <c r="AV866" s="13" t="s">
        <v>78</v>
      </c>
      <c r="AW866" s="13" t="s">
        <v>32</v>
      </c>
      <c r="AX866" s="13" t="s">
        <v>71</v>
      </c>
      <c r="AY866" s="148" t="s">
        <v>136</v>
      </c>
    </row>
    <row r="867" spans="2:65" s="14" customFormat="1">
      <c r="B867" s="154"/>
      <c r="D867" s="141" t="s">
        <v>147</v>
      </c>
      <c r="E867" s="155" t="s">
        <v>19</v>
      </c>
      <c r="F867" s="156" t="s">
        <v>197</v>
      </c>
      <c r="H867" s="157">
        <v>1.88</v>
      </c>
      <c r="I867" s="158"/>
      <c r="L867" s="154"/>
      <c r="M867" s="159"/>
      <c r="T867" s="160"/>
      <c r="AT867" s="155" t="s">
        <v>147</v>
      </c>
      <c r="AU867" s="155" t="s">
        <v>78</v>
      </c>
      <c r="AV867" s="14" t="s">
        <v>143</v>
      </c>
      <c r="AW867" s="14" t="s">
        <v>32</v>
      </c>
      <c r="AX867" s="14" t="s">
        <v>76</v>
      </c>
      <c r="AY867" s="155" t="s">
        <v>136</v>
      </c>
    </row>
    <row r="868" spans="2:65" s="1" customFormat="1" ht="33" customHeight="1">
      <c r="B868" s="33"/>
      <c r="C868" s="123" t="s">
        <v>1480</v>
      </c>
      <c r="D868" s="123" t="s">
        <v>138</v>
      </c>
      <c r="E868" s="124" t="s">
        <v>1481</v>
      </c>
      <c r="F868" s="125" t="s">
        <v>1482</v>
      </c>
      <c r="G868" s="126" t="s">
        <v>180</v>
      </c>
      <c r="H868" s="127">
        <v>3.12</v>
      </c>
      <c r="I868" s="128"/>
      <c r="J868" s="129">
        <f>ROUND(I868*H868,2)</f>
        <v>0</v>
      </c>
      <c r="K868" s="125" t="s">
        <v>142</v>
      </c>
      <c r="L868" s="33"/>
      <c r="M868" s="130" t="s">
        <v>19</v>
      </c>
      <c r="N868" s="131" t="s">
        <v>42</v>
      </c>
      <c r="P868" s="132">
        <f>O868*H868</f>
        <v>0</v>
      </c>
      <c r="Q868" s="132">
        <v>2.4000000000000001E-4</v>
      </c>
      <c r="R868" s="132">
        <f>Q868*H868</f>
        <v>7.4880000000000009E-4</v>
      </c>
      <c r="S868" s="132">
        <v>0</v>
      </c>
      <c r="T868" s="133">
        <f>S868*H868</f>
        <v>0</v>
      </c>
      <c r="AR868" s="134" t="s">
        <v>259</v>
      </c>
      <c r="AT868" s="134" t="s">
        <v>138</v>
      </c>
      <c r="AU868" s="134" t="s">
        <v>78</v>
      </c>
      <c r="AY868" s="18" t="s">
        <v>136</v>
      </c>
      <c r="BE868" s="135">
        <f>IF(N868="základní",J868,0)</f>
        <v>0</v>
      </c>
      <c r="BF868" s="135">
        <f>IF(N868="snížená",J868,0)</f>
        <v>0</v>
      </c>
      <c r="BG868" s="135">
        <f>IF(N868="zákl. přenesená",J868,0)</f>
        <v>0</v>
      </c>
      <c r="BH868" s="135">
        <f>IF(N868="sníž. přenesená",J868,0)</f>
        <v>0</v>
      </c>
      <c r="BI868" s="135">
        <f>IF(N868="nulová",J868,0)</f>
        <v>0</v>
      </c>
      <c r="BJ868" s="18" t="s">
        <v>76</v>
      </c>
      <c r="BK868" s="135">
        <f>ROUND(I868*H868,2)</f>
        <v>0</v>
      </c>
      <c r="BL868" s="18" t="s">
        <v>259</v>
      </c>
      <c r="BM868" s="134" t="s">
        <v>1483</v>
      </c>
    </row>
    <row r="869" spans="2:65" s="1" customFormat="1">
      <c r="B869" s="33"/>
      <c r="D869" s="136" t="s">
        <v>145</v>
      </c>
      <c r="F869" s="137" t="s">
        <v>1484</v>
      </c>
      <c r="I869" s="138"/>
      <c r="L869" s="33"/>
      <c r="M869" s="139"/>
      <c r="T869" s="54"/>
      <c r="AT869" s="18" t="s">
        <v>145</v>
      </c>
      <c r="AU869" s="18" t="s">
        <v>78</v>
      </c>
    </row>
    <row r="870" spans="2:65" s="12" customFormat="1">
      <c r="B870" s="140"/>
      <c r="D870" s="141" t="s">
        <v>147</v>
      </c>
      <c r="E870" s="142" t="s">
        <v>19</v>
      </c>
      <c r="F870" s="143" t="s">
        <v>1485</v>
      </c>
      <c r="H870" s="142" t="s">
        <v>19</v>
      </c>
      <c r="I870" s="144"/>
      <c r="L870" s="140"/>
      <c r="M870" s="145"/>
      <c r="T870" s="146"/>
      <c r="AT870" s="142" t="s">
        <v>147</v>
      </c>
      <c r="AU870" s="142" t="s">
        <v>78</v>
      </c>
      <c r="AV870" s="12" t="s">
        <v>76</v>
      </c>
      <c r="AW870" s="12" t="s">
        <v>32</v>
      </c>
      <c r="AX870" s="12" t="s">
        <v>71</v>
      </c>
      <c r="AY870" s="142" t="s">
        <v>136</v>
      </c>
    </row>
    <row r="871" spans="2:65" s="13" customFormat="1">
      <c r="B871" s="147"/>
      <c r="D871" s="141" t="s">
        <v>147</v>
      </c>
      <c r="E871" s="148" t="s">
        <v>19</v>
      </c>
      <c r="F871" s="149" t="s">
        <v>863</v>
      </c>
      <c r="H871" s="150">
        <v>3.12</v>
      </c>
      <c r="I871" s="151"/>
      <c r="L871" s="147"/>
      <c r="M871" s="152"/>
      <c r="T871" s="153"/>
      <c r="AT871" s="148" t="s">
        <v>147</v>
      </c>
      <c r="AU871" s="148" t="s">
        <v>78</v>
      </c>
      <c r="AV871" s="13" t="s">
        <v>78</v>
      </c>
      <c r="AW871" s="13" t="s">
        <v>32</v>
      </c>
      <c r="AX871" s="13" t="s">
        <v>76</v>
      </c>
      <c r="AY871" s="148" t="s">
        <v>136</v>
      </c>
    </row>
    <row r="872" spans="2:65" s="1" customFormat="1" ht="33" customHeight="1">
      <c r="B872" s="33"/>
      <c r="C872" s="123" t="s">
        <v>1486</v>
      </c>
      <c r="D872" s="123" t="s">
        <v>138</v>
      </c>
      <c r="E872" s="124" t="s">
        <v>1487</v>
      </c>
      <c r="F872" s="125" t="s">
        <v>1488</v>
      </c>
      <c r="G872" s="126" t="s">
        <v>180</v>
      </c>
      <c r="H872" s="127">
        <v>3.12</v>
      </c>
      <c r="I872" s="128"/>
      <c r="J872" s="129">
        <f>ROUND(I872*H872,2)</f>
        <v>0</v>
      </c>
      <c r="K872" s="125" t="s">
        <v>142</v>
      </c>
      <c r="L872" s="33"/>
      <c r="M872" s="130" t="s">
        <v>19</v>
      </c>
      <c r="N872" s="131" t="s">
        <v>42</v>
      </c>
      <c r="P872" s="132">
        <f>O872*H872</f>
        <v>0</v>
      </c>
      <c r="Q872" s="132">
        <v>0</v>
      </c>
      <c r="R872" s="132">
        <f>Q872*H872</f>
        <v>0</v>
      </c>
      <c r="S872" s="132">
        <v>0</v>
      </c>
      <c r="T872" s="133">
        <f>S872*H872</f>
        <v>0</v>
      </c>
      <c r="AR872" s="134" t="s">
        <v>259</v>
      </c>
      <c r="AT872" s="134" t="s">
        <v>138</v>
      </c>
      <c r="AU872" s="134" t="s">
        <v>78</v>
      </c>
      <c r="AY872" s="18" t="s">
        <v>136</v>
      </c>
      <c r="BE872" s="135">
        <f>IF(N872="základní",J872,0)</f>
        <v>0</v>
      </c>
      <c r="BF872" s="135">
        <f>IF(N872="snížená",J872,0)</f>
        <v>0</v>
      </c>
      <c r="BG872" s="135">
        <f>IF(N872="zákl. přenesená",J872,0)</f>
        <v>0</v>
      </c>
      <c r="BH872" s="135">
        <f>IF(N872="sníž. přenesená",J872,0)</f>
        <v>0</v>
      </c>
      <c r="BI872" s="135">
        <f>IF(N872="nulová",J872,0)</f>
        <v>0</v>
      </c>
      <c r="BJ872" s="18" t="s">
        <v>76</v>
      </c>
      <c r="BK872" s="135">
        <f>ROUND(I872*H872,2)</f>
        <v>0</v>
      </c>
      <c r="BL872" s="18" t="s">
        <v>259</v>
      </c>
      <c r="BM872" s="134" t="s">
        <v>1489</v>
      </c>
    </row>
    <row r="873" spans="2:65" s="1" customFormat="1">
      <c r="B873" s="33"/>
      <c r="D873" s="136" t="s">
        <v>145</v>
      </c>
      <c r="F873" s="137" t="s">
        <v>1490</v>
      </c>
      <c r="I873" s="138"/>
      <c r="L873" s="33"/>
      <c r="M873" s="139"/>
      <c r="T873" s="54"/>
      <c r="AT873" s="18" t="s">
        <v>145</v>
      </c>
      <c r="AU873" s="18" t="s">
        <v>78</v>
      </c>
    </row>
    <row r="874" spans="2:65" s="12" customFormat="1">
      <c r="B874" s="140"/>
      <c r="D874" s="141" t="s">
        <v>147</v>
      </c>
      <c r="E874" s="142" t="s">
        <v>19</v>
      </c>
      <c r="F874" s="143" t="s">
        <v>862</v>
      </c>
      <c r="H874" s="142" t="s">
        <v>19</v>
      </c>
      <c r="I874" s="144"/>
      <c r="L874" s="140"/>
      <c r="M874" s="145"/>
      <c r="T874" s="146"/>
      <c r="AT874" s="142" t="s">
        <v>147</v>
      </c>
      <c r="AU874" s="142" t="s">
        <v>78</v>
      </c>
      <c r="AV874" s="12" t="s">
        <v>76</v>
      </c>
      <c r="AW874" s="12" t="s">
        <v>32</v>
      </c>
      <c r="AX874" s="12" t="s">
        <v>71</v>
      </c>
      <c r="AY874" s="142" t="s">
        <v>136</v>
      </c>
    </row>
    <row r="875" spans="2:65" s="13" customFormat="1">
      <c r="B875" s="147"/>
      <c r="D875" s="141" t="s">
        <v>147</v>
      </c>
      <c r="E875" s="148" t="s">
        <v>19</v>
      </c>
      <c r="F875" s="149" t="s">
        <v>863</v>
      </c>
      <c r="H875" s="150">
        <v>3.12</v>
      </c>
      <c r="I875" s="151"/>
      <c r="L875" s="147"/>
      <c r="M875" s="152"/>
      <c r="T875" s="153"/>
      <c r="AT875" s="148" t="s">
        <v>147</v>
      </c>
      <c r="AU875" s="148" t="s">
        <v>78</v>
      </c>
      <c r="AV875" s="13" t="s">
        <v>78</v>
      </c>
      <c r="AW875" s="13" t="s">
        <v>32</v>
      </c>
      <c r="AX875" s="13" t="s">
        <v>76</v>
      </c>
      <c r="AY875" s="148" t="s">
        <v>136</v>
      </c>
    </row>
    <row r="876" spans="2:65" s="1" customFormat="1" ht="24.15" customHeight="1">
      <c r="B876" s="33"/>
      <c r="C876" s="123" t="s">
        <v>1491</v>
      </c>
      <c r="D876" s="123" t="s">
        <v>138</v>
      </c>
      <c r="E876" s="124" t="s">
        <v>1492</v>
      </c>
      <c r="F876" s="125" t="s">
        <v>1493</v>
      </c>
      <c r="G876" s="126" t="s">
        <v>180</v>
      </c>
      <c r="H876" s="127">
        <v>3.12</v>
      </c>
      <c r="I876" s="128"/>
      <c r="J876" s="129">
        <f>ROUND(I876*H876,2)</f>
        <v>0</v>
      </c>
      <c r="K876" s="125" t="s">
        <v>142</v>
      </c>
      <c r="L876" s="33"/>
      <c r="M876" s="130" t="s">
        <v>19</v>
      </c>
      <c r="N876" s="131" t="s">
        <v>42</v>
      </c>
      <c r="P876" s="132">
        <f>O876*H876</f>
        <v>0</v>
      </c>
      <c r="Q876" s="132">
        <v>3.4000000000000002E-4</v>
      </c>
      <c r="R876" s="132">
        <f>Q876*H876</f>
        <v>1.0608000000000002E-3</v>
      </c>
      <c r="S876" s="132">
        <v>0</v>
      </c>
      <c r="T876" s="133">
        <f>S876*H876</f>
        <v>0</v>
      </c>
      <c r="AR876" s="134" t="s">
        <v>259</v>
      </c>
      <c r="AT876" s="134" t="s">
        <v>138</v>
      </c>
      <c r="AU876" s="134" t="s">
        <v>78</v>
      </c>
      <c r="AY876" s="18" t="s">
        <v>136</v>
      </c>
      <c r="BE876" s="135">
        <f>IF(N876="základní",J876,0)</f>
        <v>0</v>
      </c>
      <c r="BF876" s="135">
        <f>IF(N876="snížená",J876,0)</f>
        <v>0</v>
      </c>
      <c r="BG876" s="135">
        <f>IF(N876="zákl. přenesená",J876,0)</f>
        <v>0</v>
      </c>
      <c r="BH876" s="135">
        <f>IF(N876="sníž. přenesená",J876,0)</f>
        <v>0</v>
      </c>
      <c r="BI876" s="135">
        <f>IF(N876="nulová",J876,0)</f>
        <v>0</v>
      </c>
      <c r="BJ876" s="18" t="s">
        <v>76</v>
      </c>
      <c r="BK876" s="135">
        <f>ROUND(I876*H876,2)</f>
        <v>0</v>
      </c>
      <c r="BL876" s="18" t="s">
        <v>259</v>
      </c>
      <c r="BM876" s="134" t="s">
        <v>1494</v>
      </c>
    </row>
    <row r="877" spans="2:65" s="1" customFormat="1">
      <c r="B877" s="33"/>
      <c r="D877" s="136" t="s">
        <v>145</v>
      </c>
      <c r="F877" s="137" t="s">
        <v>1495</v>
      </c>
      <c r="I877" s="138"/>
      <c r="L877" s="33"/>
      <c r="M877" s="139"/>
      <c r="T877" s="54"/>
      <c r="AT877" s="18" t="s">
        <v>145</v>
      </c>
      <c r="AU877" s="18" t="s">
        <v>78</v>
      </c>
    </row>
    <row r="878" spans="2:65" s="12" customFormat="1">
      <c r="B878" s="140"/>
      <c r="D878" s="141" t="s">
        <v>147</v>
      </c>
      <c r="E878" s="142" t="s">
        <v>19</v>
      </c>
      <c r="F878" s="143" t="s">
        <v>862</v>
      </c>
      <c r="H878" s="142" t="s">
        <v>19</v>
      </c>
      <c r="I878" s="144"/>
      <c r="L878" s="140"/>
      <c r="M878" s="145"/>
      <c r="T878" s="146"/>
      <c r="AT878" s="142" t="s">
        <v>147</v>
      </c>
      <c r="AU878" s="142" t="s">
        <v>78</v>
      </c>
      <c r="AV878" s="12" t="s">
        <v>76</v>
      </c>
      <c r="AW878" s="12" t="s">
        <v>32</v>
      </c>
      <c r="AX878" s="12" t="s">
        <v>71</v>
      </c>
      <c r="AY878" s="142" t="s">
        <v>136</v>
      </c>
    </row>
    <row r="879" spans="2:65" s="13" customFormat="1">
      <c r="B879" s="147"/>
      <c r="D879" s="141" t="s">
        <v>147</v>
      </c>
      <c r="E879" s="148" t="s">
        <v>19</v>
      </c>
      <c r="F879" s="149" t="s">
        <v>863</v>
      </c>
      <c r="H879" s="150">
        <v>3.12</v>
      </c>
      <c r="I879" s="151"/>
      <c r="L879" s="147"/>
      <c r="M879" s="152"/>
      <c r="T879" s="153"/>
      <c r="AT879" s="148" t="s">
        <v>147</v>
      </c>
      <c r="AU879" s="148" t="s">
        <v>78</v>
      </c>
      <c r="AV879" s="13" t="s">
        <v>78</v>
      </c>
      <c r="AW879" s="13" t="s">
        <v>32</v>
      </c>
      <c r="AX879" s="13" t="s">
        <v>76</v>
      </c>
      <c r="AY879" s="148" t="s">
        <v>136</v>
      </c>
    </row>
    <row r="880" spans="2:65" s="11" customFormat="1" ht="22.8" customHeight="1">
      <c r="B880" s="111"/>
      <c r="D880" s="112" t="s">
        <v>70</v>
      </c>
      <c r="E880" s="121" t="s">
        <v>1496</v>
      </c>
      <c r="F880" s="121" t="s">
        <v>1497</v>
      </c>
      <c r="I880" s="114"/>
      <c r="J880" s="122">
        <f>BK880</f>
        <v>0</v>
      </c>
      <c r="L880" s="111"/>
      <c r="M880" s="116"/>
      <c r="P880" s="117">
        <f>SUM(P881:P905)</f>
        <v>0</v>
      </c>
      <c r="R880" s="117">
        <f>SUM(R881:R905)</f>
        <v>0.22986880000000001</v>
      </c>
      <c r="T880" s="118">
        <f>SUM(T881:T905)</f>
        <v>5.3001010000000001E-2</v>
      </c>
      <c r="AR880" s="112" t="s">
        <v>78</v>
      </c>
      <c r="AT880" s="119" t="s">
        <v>70</v>
      </c>
      <c r="AU880" s="119" t="s">
        <v>76</v>
      </c>
      <c r="AY880" s="112" t="s">
        <v>136</v>
      </c>
      <c r="BK880" s="120">
        <f>SUM(BK881:BK905)</f>
        <v>0</v>
      </c>
    </row>
    <row r="881" spans="2:65" s="1" customFormat="1" ht="16.5" customHeight="1">
      <c r="B881" s="33"/>
      <c r="C881" s="123" t="s">
        <v>1498</v>
      </c>
      <c r="D881" s="123" t="s">
        <v>138</v>
      </c>
      <c r="E881" s="124" t="s">
        <v>1499</v>
      </c>
      <c r="F881" s="125" t="s">
        <v>1500</v>
      </c>
      <c r="G881" s="126" t="s">
        <v>180</v>
      </c>
      <c r="H881" s="127">
        <v>170.971</v>
      </c>
      <c r="I881" s="128"/>
      <c r="J881" s="129">
        <f>ROUND(I881*H881,2)</f>
        <v>0</v>
      </c>
      <c r="K881" s="125" t="s">
        <v>142</v>
      </c>
      <c r="L881" s="33"/>
      <c r="M881" s="130" t="s">
        <v>19</v>
      </c>
      <c r="N881" s="131" t="s">
        <v>42</v>
      </c>
      <c r="P881" s="132">
        <f>O881*H881</f>
        <v>0</v>
      </c>
      <c r="Q881" s="132">
        <v>1E-3</v>
      </c>
      <c r="R881" s="132">
        <f>Q881*H881</f>
        <v>0.17097100000000001</v>
      </c>
      <c r="S881" s="132">
        <v>3.1E-4</v>
      </c>
      <c r="T881" s="133">
        <f>S881*H881</f>
        <v>5.3001010000000001E-2</v>
      </c>
      <c r="AR881" s="134" t="s">
        <v>259</v>
      </c>
      <c r="AT881" s="134" t="s">
        <v>138</v>
      </c>
      <c r="AU881" s="134" t="s">
        <v>78</v>
      </c>
      <c r="AY881" s="18" t="s">
        <v>136</v>
      </c>
      <c r="BE881" s="135">
        <f>IF(N881="základní",J881,0)</f>
        <v>0</v>
      </c>
      <c r="BF881" s="135">
        <f>IF(N881="snížená",J881,0)</f>
        <v>0</v>
      </c>
      <c r="BG881" s="135">
        <f>IF(N881="zákl. přenesená",J881,0)</f>
        <v>0</v>
      </c>
      <c r="BH881" s="135">
        <f>IF(N881="sníž. přenesená",J881,0)</f>
        <v>0</v>
      </c>
      <c r="BI881" s="135">
        <f>IF(N881="nulová",J881,0)</f>
        <v>0</v>
      </c>
      <c r="BJ881" s="18" t="s">
        <v>76</v>
      </c>
      <c r="BK881" s="135">
        <f>ROUND(I881*H881,2)</f>
        <v>0</v>
      </c>
      <c r="BL881" s="18" t="s">
        <v>259</v>
      </c>
      <c r="BM881" s="134" t="s">
        <v>1501</v>
      </c>
    </row>
    <row r="882" spans="2:65" s="1" customFormat="1">
      <c r="B882" s="33"/>
      <c r="D882" s="136" t="s">
        <v>145</v>
      </c>
      <c r="F882" s="137" t="s">
        <v>1502</v>
      </c>
      <c r="I882" s="138"/>
      <c r="L882" s="33"/>
      <c r="M882" s="139"/>
      <c r="T882" s="54"/>
      <c r="AT882" s="18" t="s">
        <v>145</v>
      </c>
      <c r="AU882" s="18" t="s">
        <v>78</v>
      </c>
    </row>
    <row r="883" spans="2:65" s="12" customFormat="1">
      <c r="B883" s="140"/>
      <c r="D883" s="141" t="s">
        <v>147</v>
      </c>
      <c r="E883" s="142" t="s">
        <v>19</v>
      </c>
      <c r="F883" s="143" t="s">
        <v>1503</v>
      </c>
      <c r="H883" s="142" t="s">
        <v>19</v>
      </c>
      <c r="I883" s="144"/>
      <c r="L883" s="140"/>
      <c r="M883" s="145"/>
      <c r="T883" s="146"/>
      <c r="AT883" s="142" t="s">
        <v>147</v>
      </c>
      <c r="AU883" s="142" t="s">
        <v>78</v>
      </c>
      <c r="AV883" s="12" t="s">
        <v>76</v>
      </c>
      <c r="AW883" s="12" t="s">
        <v>32</v>
      </c>
      <c r="AX883" s="12" t="s">
        <v>71</v>
      </c>
      <c r="AY883" s="142" t="s">
        <v>136</v>
      </c>
    </row>
    <row r="884" spans="2:65" s="12" customFormat="1">
      <c r="B884" s="140"/>
      <c r="D884" s="141" t="s">
        <v>147</v>
      </c>
      <c r="E884" s="142" t="s">
        <v>19</v>
      </c>
      <c r="F884" s="143" t="s">
        <v>226</v>
      </c>
      <c r="H884" s="142" t="s">
        <v>19</v>
      </c>
      <c r="I884" s="144"/>
      <c r="L884" s="140"/>
      <c r="M884" s="145"/>
      <c r="T884" s="146"/>
      <c r="AT884" s="142" t="s">
        <v>147</v>
      </c>
      <c r="AU884" s="142" t="s">
        <v>78</v>
      </c>
      <c r="AV884" s="12" t="s">
        <v>76</v>
      </c>
      <c r="AW884" s="12" t="s">
        <v>32</v>
      </c>
      <c r="AX884" s="12" t="s">
        <v>71</v>
      </c>
      <c r="AY884" s="142" t="s">
        <v>136</v>
      </c>
    </row>
    <row r="885" spans="2:65" s="13" customFormat="1" ht="20.399999999999999">
      <c r="B885" s="147"/>
      <c r="D885" s="141" t="s">
        <v>147</v>
      </c>
      <c r="E885" s="148" t="s">
        <v>19</v>
      </c>
      <c r="F885" s="149" t="s">
        <v>227</v>
      </c>
      <c r="H885" s="150">
        <v>48.323</v>
      </c>
      <c r="I885" s="151"/>
      <c r="L885" s="147"/>
      <c r="M885" s="152"/>
      <c r="T885" s="153"/>
      <c r="AT885" s="148" t="s">
        <v>147</v>
      </c>
      <c r="AU885" s="148" t="s">
        <v>78</v>
      </c>
      <c r="AV885" s="13" t="s">
        <v>78</v>
      </c>
      <c r="AW885" s="13" t="s">
        <v>32</v>
      </c>
      <c r="AX885" s="13" t="s">
        <v>71</v>
      </c>
      <c r="AY885" s="148" t="s">
        <v>136</v>
      </c>
    </row>
    <row r="886" spans="2:65" s="13" customFormat="1" ht="30.6">
      <c r="B886" s="147"/>
      <c r="D886" s="141" t="s">
        <v>147</v>
      </c>
      <c r="E886" s="148" t="s">
        <v>19</v>
      </c>
      <c r="F886" s="149" t="s">
        <v>1504</v>
      </c>
      <c r="H886" s="150">
        <v>55.448</v>
      </c>
      <c r="I886" s="151"/>
      <c r="L886" s="147"/>
      <c r="M886" s="152"/>
      <c r="T886" s="153"/>
      <c r="AT886" s="148" t="s">
        <v>147</v>
      </c>
      <c r="AU886" s="148" t="s">
        <v>78</v>
      </c>
      <c r="AV886" s="13" t="s">
        <v>78</v>
      </c>
      <c r="AW886" s="13" t="s">
        <v>32</v>
      </c>
      <c r="AX886" s="13" t="s">
        <v>71</v>
      </c>
      <c r="AY886" s="148" t="s">
        <v>136</v>
      </c>
    </row>
    <row r="887" spans="2:65" s="15" customFormat="1">
      <c r="B887" s="172"/>
      <c r="D887" s="141" t="s">
        <v>147</v>
      </c>
      <c r="E887" s="173" t="s">
        <v>19</v>
      </c>
      <c r="F887" s="174" t="s">
        <v>1466</v>
      </c>
      <c r="H887" s="175">
        <v>103.771</v>
      </c>
      <c r="I887" s="176"/>
      <c r="L887" s="172"/>
      <c r="M887" s="177"/>
      <c r="T887" s="178"/>
      <c r="AT887" s="173" t="s">
        <v>147</v>
      </c>
      <c r="AU887" s="173" t="s">
        <v>78</v>
      </c>
      <c r="AV887" s="15" t="s">
        <v>155</v>
      </c>
      <c r="AW887" s="15" t="s">
        <v>32</v>
      </c>
      <c r="AX887" s="15" t="s">
        <v>71</v>
      </c>
      <c r="AY887" s="173" t="s">
        <v>136</v>
      </c>
    </row>
    <row r="888" spans="2:65" s="12" customFormat="1">
      <c r="B888" s="140"/>
      <c r="D888" s="141" t="s">
        <v>147</v>
      </c>
      <c r="E888" s="142" t="s">
        <v>19</v>
      </c>
      <c r="F888" s="143" t="s">
        <v>1505</v>
      </c>
      <c r="H888" s="142" t="s">
        <v>19</v>
      </c>
      <c r="I888" s="144"/>
      <c r="L888" s="140"/>
      <c r="M888" s="145"/>
      <c r="T888" s="146"/>
      <c r="AT888" s="142" t="s">
        <v>147</v>
      </c>
      <c r="AU888" s="142" t="s">
        <v>78</v>
      </c>
      <c r="AV888" s="12" t="s">
        <v>76</v>
      </c>
      <c r="AW888" s="12" t="s">
        <v>32</v>
      </c>
      <c r="AX888" s="12" t="s">
        <v>71</v>
      </c>
      <c r="AY888" s="142" t="s">
        <v>136</v>
      </c>
    </row>
    <row r="889" spans="2:65" s="13" customFormat="1">
      <c r="B889" s="147"/>
      <c r="D889" s="141" t="s">
        <v>147</v>
      </c>
      <c r="E889" s="148" t="s">
        <v>19</v>
      </c>
      <c r="F889" s="149" t="s">
        <v>1506</v>
      </c>
      <c r="H889" s="150">
        <v>67.2</v>
      </c>
      <c r="I889" s="151"/>
      <c r="L889" s="147"/>
      <c r="M889" s="152"/>
      <c r="T889" s="153"/>
      <c r="AT889" s="148" t="s">
        <v>147</v>
      </c>
      <c r="AU889" s="148" t="s">
        <v>78</v>
      </c>
      <c r="AV889" s="13" t="s">
        <v>78</v>
      </c>
      <c r="AW889" s="13" t="s">
        <v>32</v>
      </c>
      <c r="AX889" s="13" t="s">
        <v>71</v>
      </c>
      <c r="AY889" s="148" t="s">
        <v>136</v>
      </c>
    </row>
    <row r="890" spans="2:65" s="15" customFormat="1">
      <c r="B890" s="172"/>
      <c r="D890" s="141" t="s">
        <v>147</v>
      </c>
      <c r="E890" s="173" t="s">
        <v>19</v>
      </c>
      <c r="F890" s="174" t="s">
        <v>1466</v>
      </c>
      <c r="H890" s="175">
        <v>67.2</v>
      </c>
      <c r="I890" s="176"/>
      <c r="L890" s="172"/>
      <c r="M890" s="177"/>
      <c r="T890" s="178"/>
      <c r="AT890" s="173" t="s">
        <v>147</v>
      </c>
      <c r="AU890" s="173" t="s">
        <v>78</v>
      </c>
      <c r="AV890" s="15" t="s">
        <v>155</v>
      </c>
      <c r="AW890" s="15" t="s">
        <v>32</v>
      </c>
      <c r="AX890" s="15" t="s">
        <v>71</v>
      </c>
      <c r="AY890" s="173" t="s">
        <v>136</v>
      </c>
    </row>
    <row r="891" spans="2:65" s="14" customFormat="1">
      <c r="B891" s="154"/>
      <c r="D891" s="141" t="s">
        <v>147</v>
      </c>
      <c r="E891" s="155" t="s">
        <v>19</v>
      </c>
      <c r="F891" s="156" t="s">
        <v>197</v>
      </c>
      <c r="H891" s="157">
        <v>170.971</v>
      </c>
      <c r="I891" s="158"/>
      <c r="L891" s="154"/>
      <c r="M891" s="159"/>
      <c r="T891" s="160"/>
      <c r="AT891" s="155" t="s">
        <v>147</v>
      </c>
      <c r="AU891" s="155" t="s">
        <v>78</v>
      </c>
      <c r="AV891" s="14" t="s">
        <v>143</v>
      </c>
      <c r="AW891" s="14" t="s">
        <v>32</v>
      </c>
      <c r="AX891" s="14" t="s">
        <v>76</v>
      </c>
      <c r="AY891" s="155" t="s">
        <v>136</v>
      </c>
    </row>
    <row r="892" spans="2:65" s="1" customFormat="1" ht="37.799999999999997" customHeight="1">
      <c r="B892" s="33"/>
      <c r="C892" s="123" t="s">
        <v>1507</v>
      </c>
      <c r="D892" s="123" t="s">
        <v>138</v>
      </c>
      <c r="E892" s="124" t="s">
        <v>1508</v>
      </c>
      <c r="F892" s="125" t="s">
        <v>1509</v>
      </c>
      <c r="G892" s="126" t="s">
        <v>180</v>
      </c>
      <c r="H892" s="127">
        <v>196.32599999999999</v>
      </c>
      <c r="I892" s="128"/>
      <c r="J892" s="129">
        <f>ROUND(I892*H892,2)</f>
        <v>0</v>
      </c>
      <c r="K892" s="125" t="s">
        <v>142</v>
      </c>
      <c r="L892" s="33"/>
      <c r="M892" s="130" t="s">
        <v>19</v>
      </c>
      <c r="N892" s="131" t="s">
        <v>42</v>
      </c>
      <c r="P892" s="132">
        <f>O892*H892</f>
        <v>0</v>
      </c>
      <c r="Q892" s="132">
        <v>2.9999999999999997E-4</v>
      </c>
      <c r="R892" s="132">
        <f>Q892*H892</f>
        <v>5.8897799999999993E-2</v>
      </c>
      <c r="S892" s="132">
        <v>0</v>
      </c>
      <c r="T892" s="133">
        <f>S892*H892</f>
        <v>0</v>
      </c>
      <c r="AR892" s="134" t="s">
        <v>259</v>
      </c>
      <c r="AT892" s="134" t="s">
        <v>138</v>
      </c>
      <c r="AU892" s="134" t="s">
        <v>78</v>
      </c>
      <c r="AY892" s="18" t="s">
        <v>136</v>
      </c>
      <c r="BE892" s="135">
        <f>IF(N892="základní",J892,0)</f>
        <v>0</v>
      </c>
      <c r="BF892" s="135">
        <f>IF(N892="snížená",J892,0)</f>
        <v>0</v>
      </c>
      <c r="BG892" s="135">
        <f>IF(N892="zákl. přenesená",J892,0)</f>
        <v>0</v>
      </c>
      <c r="BH892" s="135">
        <f>IF(N892="sníž. přenesená",J892,0)</f>
        <v>0</v>
      </c>
      <c r="BI892" s="135">
        <f>IF(N892="nulová",J892,0)</f>
        <v>0</v>
      </c>
      <c r="BJ892" s="18" t="s">
        <v>76</v>
      </c>
      <c r="BK892" s="135">
        <f>ROUND(I892*H892,2)</f>
        <v>0</v>
      </c>
      <c r="BL892" s="18" t="s">
        <v>259</v>
      </c>
      <c r="BM892" s="134" t="s">
        <v>1510</v>
      </c>
    </row>
    <row r="893" spans="2:65" s="1" customFormat="1">
      <c r="B893" s="33"/>
      <c r="D893" s="136" t="s">
        <v>145</v>
      </c>
      <c r="F893" s="137" t="s">
        <v>1511</v>
      </c>
      <c r="I893" s="138"/>
      <c r="L893" s="33"/>
      <c r="M893" s="139"/>
      <c r="T893" s="54"/>
      <c r="AT893" s="18" t="s">
        <v>145</v>
      </c>
      <c r="AU893" s="18" t="s">
        <v>78</v>
      </c>
    </row>
    <row r="894" spans="2:65" s="12" customFormat="1">
      <c r="B894" s="140"/>
      <c r="D894" s="141" t="s">
        <v>147</v>
      </c>
      <c r="E894" s="142" t="s">
        <v>19</v>
      </c>
      <c r="F894" s="143" t="s">
        <v>1505</v>
      </c>
      <c r="H894" s="142" t="s">
        <v>19</v>
      </c>
      <c r="I894" s="144"/>
      <c r="L894" s="140"/>
      <c r="M894" s="145"/>
      <c r="T894" s="146"/>
      <c r="AT894" s="142" t="s">
        <v>147</v>
      </c>
      <c r="AU894" s="142" t="s">
        <v>78</v>
      </c>
      <c r="AV894" s="12" t="s">
        <v>76</v>
      </c>
      <c r="AW894" s="12" t="s">
        <v>32</v>
      </c>
      <c r="AX894" s="12" t="s">
        <v>71</v>
      </c>
      <c r="AY894" s="142" t="s">
        <v>136</v>
      </c>
    </row>
    <row r="895" spans="2:65" s="13" customFormat="1">
      <c r="B895" s="147"/>
      <c r="D895" s="141" t="s">
        <v>147</v>
      </c>
      <c r="E895" s="148" t="s">
        <v>19</v>
      </c>
      <c r="F895" s="149" t="s">
        <v>1506</v>
      </c>
      <c r="H895" s="150">
        <v>67.2</v>
      </c>
      <c r="I895" s="151"/>
      <c r="L895" s="147"/>
      <c r="M895" s="152"/>
      <c r="T895" s="153"/>
      <c r="AT895" s="148" t="s">
        <v>147</v>
      </c>
      <c r="AU895" s="148" t="s">
        <v>78</v>
      </c>
      <c r="AV895" s="13" t="s">
        <v>78</v>
      </c>
      <c r="AW895" s="13" t="s">
        <v>32</v>
      </c>
      <c r="AX895" s="13" t="s">
        <v>71</v>
      </c>
      <c r="AY895" s="148" t="s">
        <v>136</v>
      </c>
    </row>
    <row r="896" spans="2:65" s="15" customFormat="1">
      <c r="B896" s="172"/>
      <c r="D896" s="141" t="s">
        <v>147</v>
      </c>
      <c r="E896" s="173" t="s">
        <v>19</v>
      </c>
      <c r="F896" s="174" t="s">
        <v>1466</v>
      </c>
      <c r="H896" s="175">
        <v>67.2</v>
      </c>
      <c r="I896" s="176"/>
      <c r="L896" s="172"/>
      <c r="M896" s="177"/>
      <c r="T896" s="178"/>
      <c r="AT896" s="173" t="s">
        <v>147</v>
      </c>
      <c r="AU896" s="173" t="s">
        <v>78</v>
      </c>
      <c r="AV896" s="15" t="s">
        <v>155</v>
      </c>
      <c r="AW896" s="15" t="s">
        <v>32</v>
      </c>
      <c r="AX896" s="15" t="s">
        <v>71</v>
      </c>
      <c r="AY896" s="173" t="s">
        <v>136</v>
      </c>
    </row>
    <row r="897" spans="2:65" s="12" customFormat="1">
      <c r="B897" s="140"/>
      <c r="D897" s="141" t="s">
        <v>147</v>
      </c>
      <c r="E897" s="142" t="s">
        <v>19</v>
      </c>
      <c r="F897" s="143" t="s">
        <v>1512</v>
      </c>
      <c r="H897" s="142" t="s">
        <v>19</v>
      </c>
      <c r="I897" s="144"/>
      <c r="L897" s="140"/>
      <c r="M897" s="145"/>
      <c r="T897" s="146"/>
      <c r="AT897" s="142" t="s">
        <v>147</v>
      </c>
      <c r="AU897" s="142" t="s">
        <v>78</v>
      </c>
      <c r="AV897" s="12" t="s">
        <v>76</v>
      </c>
      <c r="AW897" s="12" t="s">
        <v>32</v>
      </c>
      <c r="AX897" s="12" t="s">
        <v>71</v>
      </c>
      <c r="AY897" s="142" t="s">
        <v>136</v>
      </c>
    </row>
    <row r="898" spans="2:65" s="12" customFormat="1">
      <c r="B898" s="140"/>
      <c r="D898" s="141" t="s">
        <v>147</v>
      </c>
      <c r="E898" s="142" t="s">
        <v>19</v>
      </c>
      <c r="F898" s="143" t="s">
        <v>1513</v>
      </c>
      <c r="H898" s="142" t="s">
        <v>19</v>
      </c>
      <c r="I898" s="144"/>
      <c r="L898" s="140"/>
      <c r="M898" s="145"/>
      <c r="T898" s="146"/>
      <c r="AT898" s="142" t="s">
        <v>147</v>
      </c>
      <c r="AU898" s="142" t="s">
        <v>78</v>
      </c>
      <c r="AV898" s="12" t="s">
        <v>76</v>
      </c>
      <c r="AW898" s="12" t="s">
        <v>32</v>
      </c>
      <c r="AX898" s="12" t="s">
        <v>71</v>
      </c>
      <c r="AY898" s="142" t="s">
        <v>136</v>
      </c>
    </row>
    <row r="899" spans="2:65" s="13" customFormat="1" ht="20.399999999999999">
      <c r="B899" s="147"/>
      <c r="D899" s="141" t="s">
        <v>147</v>
      </c>
      <c r="E899" s="148" t="s">
        <v>19</v>
      </c>
      <c r="F899" s="149" t="s">
        <v>1514</v>
      </c>
      <c r="H899" s="150">
        <v>51.122999999999998</v>
      </c>
      <c r="I899" s="151"/>
      <c r="L899" s="147"/>
      <c r="M899" s="152"/>
      <c r="T899" s="153"/>
      <c r="AT899" s="148" t="s">
        <v>147</v>
      </c>
      <c r="AU899" s="148" t="s">
        <v>78</v>
      </c>
      <c r="AV899" s="13" t="s">
        <v>78</v>
      </c>
      <c r="AW899" s="13" t="s">
        <v>32</v>
      </c>
      <c r="AX899" s="13" t="s">
        <v>71</v>
      </c>
      <c r="AY899" s="148" t="s">
        <v>136</v>
      </c>
    </row>
    <row r="900" spans="2:65" s="13" customFormat="1" ht="30.6">
      <c r="B900" s="147"/>
      <c r="D900" s="141" t="s">
        <v>147</v>
      </c>
      <c r="E900" s="148" t="s">
        <v>19</v>
      </c>
      <c r="F900" s="149" t="s">
        <v>1515</v>
      </c>
      <c r="H900" s="150">
        <v>55.786999999999999</v>
      </c>
      <c r="I900" s="151"/>
      <c r="L900" s="147"/>
      <c r="M900" s="152"/>
      <c r="T900" s="153"/>
      <c r="AT900" s="148" t="s">
        <v>147</v>
      </c>
      <c r="AU900" s="148" t="s">
        <v>78</v>
      </c>
      <c r="AV900" s="13" t="s">
        <v>78</v>
      </c>
      <c r="AW900" s="13" t="s">
        <v>32</v>
      </c>
      <c r="AX900" s="13" t="s">
        <v>71</v>
      </c>
      <c r="AY900" s="148" t="s">
        <v>136</v>
      </c>
    </row>
    <row r="901" spans="2:65" s="15" customFormat="1">
      <c r="B901" s="172"/>
      <c r="D901" s="141" t="s">
        <v>147</v>
      </c>
      <c r="E901" s="173" t="s">
        <v>19</v>
      </c>
      <c r="F901" s="174" t="s">
        <v>1466</v>
      </c>
      <c r="H901" s="175">
        <v>106.91</v>
      </c>
      <c r="I901" s="176"/>
      <c r="L901" s="172"/>
      <c r="M901" s="177"/>
      <c r="T901" s="178"/>
      <c r="AT901" s="173" t="s">
        <v>147</v>
      </c>
      <c r="AU901" s="173" t="s">
        <v>78</v>
      </c>
      <c r="AV901" s="15" t="s">
        <v>155</v>
      </c>
      <c r="AW901" s="15" t="s">
        <v>32</v>
      </c>
      <c r="AX901" s="15" t="s">
        <v>71</v>
      </c>
      <c r="AY901" s="173" t="s">
        <v>136</v>
      </c>
    </row>
    <row r="902" spans="2:65" s="12" customFormat="1">
      <c r="B902" s="140"/>
      <c r="D902" s="141" t="s">
        <v>147</v>
      </c>
      <c r="E902" s="142" t="s">
        <v>19</v>
      </c>
      <c r="F902" s="143" t="s">
        <v>1516</v>
      </c>
      <c r="H902" s="142" t="s">
        <v>19</v>
      </c>
      <c r="I902" s="144"/>
      <c r="L902" s="140"/>
      <c r="M902" s="145"/>
      <c r="T902" s="146"/>
      <c r="AT902" s="142" t="s">
        <v>147</v>
      </c>
      <c r="AU902" s="142" t="s">
        <v>78</v>
      </c>
      <c r="AV902" s="12" t="s">
        <v>76</v>
      </c>
      <c r="AW902" s="12" t="s">
        <v>32</v>
      </c>
      <c r="AX902" s="12" t="s">
        <v>71</v>
      </c>
      <c r="AY902" s="142" t="s">
        <v>136</v>
      </c>
    </row>
    <row r="903" spans="2:65" s="13" customFormat="1">
      <c r="B903" s="147"/>
      <c r="D903" s="141" t="s">
        <v>147</v>
      </c>
      <c r="E903" s="148" t="s">
        <v>19</v>
      </c>
      <c r="F903" s="149" t="s">
        <v>1244</v>
      </c>
      <c r="H903" s="150">
        <v>22.216000000000001</v>
      </c>
      <c r="I903" s="151"/>
      <c r="L903" s="147"/>
      <c r="M903" s="152"/>
      <c r="T903" s="153"/>
      <c r="AT903" s="148" t="s">
        <v>147</v>
      </c>
      <c r="AU903" s="148" t="s">
        <v>78</v>
      </c>
      <c r="AV903" s="13" t="s">
        <v>78</v>
      </c>
      <c r="AW903" s="13" t="s">
        <v>32</v>
      </c>
      <c r="AX903" s="13" t="s">
        <v>71</v>
      </c>
      <c r="AY903" s="148" t="s">
        <v>136</v>
      </c>
    </row>
    <row r="904" spans="2:65" s="15" customFormat="1">
      <c r="B904" s="172"/>
      <c r="D904" s="141" t="s">
        <v>147</v>
      </c>
      <c r="E904" s="173" t="s">
        <v>19</v>
      </c>
      <c r="F904" s="174" t="s">
        <v>1466</v>
      </c>
      <c r="H904" s="175">
        <v>22.216000000000001</v>
      </c>
      <c r="I904" s="176"/>
      <c r="L904" s="172"/>
      <c r="M904" s="177"/>
      <c r="T904" s="178"/>
      <c r="AT904" s="173" t="s">
        <v>147</v>
      </c>
      <c r="AU904" s="173" t="s">
        <v>78</v>
      </c>
      <c r="AV904" s="15" t="s">
        <v>155</v>
      </c>
      <c r="AW904" s="15" t="s">
        <v>32</v>
      </c>
      <c r="AX904" s="15" t="s">
        <v>71</v>
      </c>
      <c r="AY904" s="173" t="s">
        <v>136</v>
      </c>
    </row>
    <row r="905" spans="2:65" s="14" customFormat="1">
      <c r="B905" s="154"/>
      <c r="D905" s="141" t="s">
        <v>147</v>
      </c>
      <c r="E905" s="155" t="s">
        <v>19</v>
      </c>
      <c r="F905" s="156" t="s">
        <v>197</v>
      </c>
      <c r="H905" s="157">
        <v>196.32600000000002</v>
      </c>
      <c r="I905" s="158"/>
      <c r="L905" s="154"/>
      <c r="M905" s="159"/>
      <c r="T905" s="160"/>
      <c r="AT905" s="155" t="s">
        <v>147</v>
      </c>
      <c r="AU905" s="155" t="s">
        <v>78</v>
      </c>
      <c r="AV905" s="14" t="s">
        <v>143</v>
      </c>
      <c r="AW905" s="14" t="s">
        <v>32</v>
      </c>
      <c r="AX905" s="14" t="s">
        <v>76</v>
      </c>
      <c r="AY905" s="155" t="s">
        <v>136</v>
      </c>
    </row>
    <row r="906" spans="2:65" s="11" customFormat="1" ht="25.95" customHeight="1">
      <c r="B906" s="111"/>
      <c r="D906" s="112" t="s">
        <v>70</v>
      </c>
      <c r="E906" s="113" t="s">
        <v>1517</v>
      </c>
      <c r="F906" s="113" t="s">
        <v>1518</v>
      </c>
      <c r="I906" s="114"/>
      <c r="J906" s="115">
        <f>BK906</f>
        <v>0</v>
      </c>
      <c r="L906" s="111"/>
      <c r="M906" s="116"/>
      <c r="P906" s="117">
        <f>P907+P916+P930+P939+P944+P949</f>
        <v>0</v>
      </c>
      <c r="R906" s="117">
        <f>R907+R916+R930+R939+R944+R949</f>
        <v>0</v>
      </c>
      <c r="T906" s="118">
        <f>T907+T916+T930+T939+T944+T949</f>
        <v>0</v>
      </c>
      <c r="AR906" s="112" t="s">
        <v>169</v>
      </c>
      <c r="AT906" s="119" t="s">
        <v>70</v>
      </c>
      <c r="AU906" s="119" t="s">
        <v>71</v>
      </c>
      <c r="AY906" s="112" t="s">
        <v>136</v>
      </c>
      <c r="BK906" s="120">
        <f>BK907+BK916+BK930+BK939+BK944+BK949</f>
        <v>0</v>
      </c>
    </row>
    <row r="907" spans="2:65" s="11" customFormat="1" ht="22.8" customHeight="1">
      <c r="B907" s="111"/>
      <c r="D907" s="112" t="s">
        <v>70</v>
      </c>
      <c r="E907" s="121" t="s">
        <v>1519</v>
      </c>
      <c r="F907" s="121" t="s">
        <v>1520</v>
      </c>
      <c r="I907" s="114"/>
      <c r="J907" s="122">
        <f>BK907</f>
        <v>0</v>
      </c>
      <c r="L907" s="111"/>
      <c r="M907" s="116"/>
      <c r="P907" s="117">
        <f>SUM(P908:P915)</f>
        <v>0</v>
      </c>
      <c r="R907" s="117">
        <f>SUM(R908:R915)</f>
        <v>0</v>
      </c>
      <c r="T907" s="118">
        <f>SUM(T908:T915)</f>
        <v>0</v>
      </c>
      <c r="AR907" s="112" t="s">
        <v>169</v>
      </c>
      <c r="AT907" s="119" t="s">
        <v>70</v>
      </c>
      <c r="AU907" s="119" t="s">
        <v>76</v>
      </c>
      <c r="AY907" s="112" t="s">
        <v>136</v>
      </c>
      <c r="BK907" s="120">
        <f>SUM(BK908:BK915)</f>
        <v>0</v>
      </c>
    </row>
    <row r="908" spans="2:65" s="1" customFormat="1" ht="16.5" customHeight="1">
      <c r="B908" s="33"/>
      <c r="C908" s="123" t="s">
        <v>1521</v>
      </c>
      <c r="D908" s="123" t="s">
        <v>138</v>
      </c>
      <c r="E908" s="124" t="s">
        <v>1522</v>
      </c>
      <c r="F908" s="125" t="s">
        <v>1523</v>
      </c>
      <c r="G908" s="126" t="s">
        <v>649</v>
      </c>
      <c r="H908" s="127">
        <v>1</v>
      </c>
      <c r="I908" s="128"/>
      <c r="J908" s="129">
        <f>ROUND(I908*H908,2)</f>
        <v>0</v>
      </c>
      <c r="K908" s="125" t="s">
        <v>142</v>
      </c>
      <c r="L908" s="33"/>
      <c r="M908" s="130" t="s">
        <v>19</v>
      </c>
      <c r="N908" s="131" t="s">
        <v>42</v>
      </c>
      <c r="P908" s="132">
        <f>O908*H908</f>
        <v>0</v>
      </c>
      <c r="Q908" s="132">
        <v>0</v>
      </c>
      <c r="R908" s="132">
        <f>Q908*H908</f>
        <v>0</v>
      </c>
      <c r="S908" s="132">
        <v>0</v>
      </c>
      <c r="T908" s="133">
        <f>S908*H908</f>
        <v>0</v>
      </c>
      <c r="AR908" s="134" t="s">
        <v>1524</v>
      </c>
      <c r="AT908" s="134" t="s">
        <v>138</v>
      </c>
      <c r="AU908" s="134" t="s">
        <v>78</v>
      </c>
      <c r="AY908" s="18" t="s">
        <v>136</v>
      </c>
      <c r="BE908" s="135">
        <f>IF(N908="základní",J908,0)</f>
        <v>0</v>
      </c>
      <c r="BF908" s="135">
        <f>IF(N908="snížená",J908,0)</f>
        <v>0</v>
      </c>
      <c r="BG908" s="135">
        <f>IF(N908="zákl. přenesená",J908,0)</f>
        <v>0</v>
      </c>
      <c r="BH908" s="135">
        <f>IF(N908="sníž. přenesená",J908,0)</f>
        <v>0</v>
      </c>
      <c r="BI908" s="135">
        <f>IF(N908="nulová",J908,0)</f>
        <v>0</v>
      </c>
      <c r="BJ908" s="18" t="s">
        <v>76</v>
      </c>
      <c r="BK908" s="135">
        <f>ROUND(I908*H908,2)</f>
        <v>0</v>
      </c>
      <c r="BL908" s="18" t="s">
        <v>1524</v>
      </c>
      <c r="BM908" s="134" t="s">
        <v>1525</v>
      </c>
    </row>
    <row r="909" spans="2:65" s="1" customFormat="1">
      <c r="B909" s="33"/>
      <c r="D909" s="136" t="s">
        <v>145</v>
      </c>
      <c r="F909" s="137" t="s">
        <v>1526</v>
      </c>
      <c r="I909" s="138"/>
      <c r="L909" s="33"/>
      <c r="M909" s="139"/>
      <c r="T909" s="54"/>
      <c r="AT909" s="18" t="s">
        <v>145</v>
      </c>
      <c r="AU909" s="18" t="s">
        <v>78</v>
      </c>
    </row>
    <row r="910" spans="2:65" s="1" customFormat="1" ht="37.799999999999997" customHeight="1">
      <c r="B910" s="33"/>
      <c r="C910" s="123" t="s">
        <v>1527</v>
      </c>
      <c r="D910" s="123" t="s">
        <v>138</v>
      </c>
      <c r="E910" s="124" t="s">
        <v>1528</v>
      </c>
      <c r="F910" s="125" t="s">
        <v>1529</v>
      </c>
      <c r="G910" s="126" t="s">
        <v>649</v>
      </c>
      <c r="H910" s="127">
        <v>1</v>
      </c>
      <c r="I910" s="128"/>
      <c r="J910" s="129">
        <f>ROUND(I910*H910,2)</f>
        <v>0</v>
      </c>
      <c r="K910" s="125" t="s">
        <v>142</v>
      </c>
      <c r="L910" s="33"/>
      <c r="M910" s="130" t="s">
        <v>19</v>
      </c>
      <c r="N910" s="131" t="s">
        <v>42</v>
      </c>
      <c r="P910" s="132">
        <f>O910*H910</f>
        <v>0</v>
      </c>
      <c r="Q910" s="132">
        <v>0</v>
      </c>
      <c r="R910" s="132">
        <f>Q910*H910</f>
        <v>0</v>
      </c>
      <c r="S910" s="132">
        <v>0</v>
      </c>
      <c r="T910" s="133">
        <f>S910*H910</f>
        <v>0</v>
      </c>
      <c r="AR910" s="134" t="s">
        <v>1524</v>
      </c>
      <c r="AT910" s="134" t="s">
        <v>138</v>
      </c>
      <c r="AU910" s="134" t="s">
        <v>78</v>
      </c>
      <c r="AY910" s="18" t="s">
        <v>136</v>
      </c>
      <c r="BE910" s="135">
        <f>IF(N910="základní",J910,0)</f>
        <v>0</v>
      </c>
      <c r="BF910" s="135">
        <f>IF(N910="snížená",J910,0)</f>
        <v>0</v>
      </c>
      <c r="BG910" s="135">
        <f>IF(N910="zákl. přenesená",J910,0)</f>
        <v>0</v>
      </c>
      <c r="BH910" s="135">
        <f>IF(N910="sníž. přenesená",J910,0)</f>
        <v>0</v>
      </c>
      <c r="BI910" s="135">
        <f>IF(N910="nulová",J910,0)</f>
        <v>0</v>
      </c>
      <c r="BJ910" s="18" t="s">
        <v>76</v>
      </c>
      <c r="BK910" s="135">
        <f>ROUND(I910*H910,2)</f>
        <v>0</v>
      </c>
      <c r="BL910" s="18" t="s">
        <v>1524</v>
      </c>
      <c r="BM910" s="134" t="s">
        <v>1530</v>
      </c>
    </row>
    <row r="911" spans="2:65" s="1" customFormat="1">
      <c r="B911" s="33"/>
      <c r="D911" s="136" t="s">
        <v>145</v>
      </c>
      <c r="F911" s="137" t="s">
        <v>1531</v>
      </c>
      <c r="I911" s="138"/>
      <c r="L911" s="33"/>
      <c r="M911" s="139"/>
      <c r="T911" s="54"/>
      <c r="AT911" s="18" t="s">
        <v>145</v>
      </c>
      <c r="AU911" s="18" t="s">
        <v>78</v>
      </c>
    </row>
    <row r="912" spans="2:65" s="1" customFormat="1" ht="16.5" customHeight="1">
      <c r="B912" s="33"/>
      <c r="C912" s="123" t="s">
        <v>1532</v>
      </c>
      <c r="D912" s="123" t="s">
        <v>138</v>
      </c>
      <c r="E912" s="124" t="s">
        <v>1533</v>
      </c>
      <c r="F912" s="125" t="s">
        <v>1534</v>
      </c>
      <c r="G912" s="126" t="s">
        <v>649</v>
      </c>
      <c r="H912" s="127">
        <v>1</v>
      </c>
      <c r="I912" s="128"/>
      <c r="J912" s="129">
        <f>ROUND(I912*H912,2)</f>
        <v>0</v>
      </c>
      <c r="K912" s="125" t="s">
        <v>142</v>
      </c>
      <c r="L912" s="33"/>
      <c r="M912" s="130" t="s">
        <v>19</v>
      </c>
      <c r="N912" s="131" t="s">
        <v>42</v>
      </c>
      <c r="P912" s="132">
        <f>O912*H912</f>
        <v>0</v>
      </c>
      <c r="Q912" s="132">
        <v>0</v>
      </c>
      <c r="R912" s="132">
        <f>Q912*H912</f>
        <v>0</v>
      </c>
      <c r="S912" s="132">
        <v>0</v>
      </c>
      <c r="T912" s="133">
        <f>S912*H912</f>
        <v>0</v>
      </c>
      <c r="AR912" s="134" t="s">
        <v>1524</v>
      </c>
      <c r="AT912" s="134" t="s">
        <v>138</v>
      </c>
      <c r="AU912" s="134" t="s">
        <v>78</v>
      </c>
      <c r="AY912" s="18" t="s">
        <v>136</v>
      </c>
      <c r="BE912" s="135">
        <f>IF(N912="základní",J912,0)</f>
        <v>0</v>
      </c>
      <c r="BF912" s="135">
        <f>IF(N912="snížená",J912,0)</f>
        <v>0</v>
      </c>
      <c r="BG912" s="135">
        <f>IF(N912="zákl. přenesená",J912,0)</f>
        <v>0</v>
      </c>
      <c r="BH912" s="135">
        <f>IF(N912="sníž. přenesená",J912,0)</f>
        <v>0</v>
      </c>
      <c r="BI912" s="135">
        <f>IF(N912="nulová",J912,0)</f>
        <v>0</v>
      </c>
      <c r="BJ912" s="18" t="s">
        <v>76</v>
      </c>
      <c r="BK912" s="135">
        <f>ROUND(I912*H912,2)</f>
        <v>0</v>
      </c>
      <c r="BL912" s="18" t="s">
        <v>1524</v>
      </c>
      <c r="BM912" s="134" t="s">
        <v>1535</v>
      </c>
    </row>
    <row r="913" spans="2:65" s="1" customFormat="1">
      <c r="B913" s="33"/>
      <c r="D913" s="136" t="s">
        <v>145</v>
      </c>
      <c r="F913" s="137" t="s">
        <v>1536</v>
      </c>
      <c r="I913" s="138"/>
      <c r="L913" s="33"/>
      <c r="M913" s="139"/>
      <c r="T913" s="54"/>
      <c r="AT913" s="18" t="s">
        <v>145</v>
      </c>
      <c r="AU913" s="18" t="s">
        <v>78</v>
      </c>
    </row>
    <row r="914" spans="2:65" s="12" customFormat="1" ht="20.399999999999999">
      <c r="B914" s="140"/>
      <c r="D914" s="141" t="s">
        <v>147</v>
      </c>
      <c r="E914" s="142" t="s">
        <v>19</v>
      </c>
      <c r="F914" s="143" t="s">
        <v>1537</v>
      </c>
      <c r="H914" s="142" t="s">
        <v>19</v>
      </c>
      <c r="I914" s="144"/>
      <c r="L914" s="140"/>
      <c r="M914" s="145"/>
      <c r="T914" s="146"/>
      <c r="AT914" s="142" t="s">
        <v>147</v>
      </c>
      <c r="AU914" s="142" t="s">
        <v>78</v>
      </c>
      <c r="AV914" s="12" t="s">
        <v>76</v>
      </c>
      <c r="AW914" s="12" t="s">
        <v>32</v>
      </c>
      <c r="AX914" s="12" t="s">
        <v>71</v>
      </c>
      <c r="AY914" s="142" t="s">
        <v>136</v>
      </c>
    </row>
    <row r="915" spans="2:65" s="13" customFormat="1">
      <c r="B915" s="147"/>
      <c r="D915" s="141" t="s">
        <v>147</v>
      </c>
      <c r="E915" s="148" t="s">
        <v>19</v>
      </c>
      <c r="F915" s="149" t="s">
        <v>76</v>
      </c>
      <c r="H915" s="150">
        <v>1</v>
      </c>
      <c r="I915" s="151"/>
      <c r="L915" s="147"/>
      <c r="M915" s="152"/>
      <c r="T915" s="153"/>
      <c r="AT915" s="148" t="s">
        <v>147</v>
      </c>
      <c r="AU915" s="148" t="s">
        <v>78</v>
      </c>
      <c r="AV915" s="13" t="s">
        <v>78</v>
      </c>
      <c r="AW915" s="13" t="s">
        <v>32</v>
      </c>
      <c r="AX915" s="13" t="s">
        <v>76</v>
      </c>
      <c r="AY915" s="148" t="s">
        <v>136</v>
      </c>
    </row>
    <row r="916" spans="2:65" s="11" customFormat="1" ht="22.8" customHeight="1">
      <c r="B916" s="111"/>
      <c r="D916" s="112" t="s">
        <v>70</v>
      </c>
      <c r="E916" s="121" t="s">
        <v>1538</v>
      </c>
      <c r="F916" s="121" t="s">
        <v>1539</v>
      </c>
      <c r="I916" s="114"/>
      <c r="J916" s="122">
        <f>BK916</f>
        <v>0</v>
      </c>
      <c r="L916" s="111"/>
      <c r="M916" s="116"/>
      <c r="P916" s="117">
        <f>SUM(P917:P929)</f>
        <v>0</v>
      </c>
      <c r="R916" s="117">
        <f>SUM(R917:R929)</f>
        <v>0</v>
      </c>
      <c r="T916" s="118">
        <f>SUM(T917:T929)</f>
        <v>0</v>
      </c>
      <c r="AR916" s="112" t="s">
        <v>169</v>
      </c>
      <c r="AT916" s="119" t="s">
        <v>70</v>
      </c>
      <c r="AU916" s="119" t="s">
        <v>76</v>
      </c>
      <c r="AY916" s="112" t="s">
        <v>136</v>
      </c>
      <c r="BK916" s="120">
        <f>SUM(BK917:BK929)</f>
        <v>0</v>
      </c>
    </row>
    <row r="917" spans="2:65" s="1" customFormat="1" ht="16.5" customHeight="1">
      <c r="B917" s="33"/>
      <c r="C917" s="123" t="s">
        <v>1540</v>
      </c>
      <c r="D917" s="123" t="s">
        <v>138</v>
      </c>
      <c r="E917" s="124" t="s">
        <v>1541</v>
      </c>
      <c r="F917" s="125" t="s">
        <v>1542</v>
      </c>
      <c r="G917" s="126" t="s">
        <v>649</v>
      </c>
      <c r="H917" s="127">
        <v>1</v>
      </c>
      <c r="I917" s="128"/>
      <c r="J917" s="129">
        <f>ROUND(I917*H917,2)</f>
        <v>0</v>
      </c>
      <c r="K917" s="125" t="s">
        <v>142</v>
      </c>
      <c r="L917" s="33"/>
      <c r="M917" s="130" t="s">
        <v>19</v>
      </c>
      <c r="N917" s="131" t="s">
        <v>42</v>
      </c>
      <c r="P917" s="132">
        <f>O917*H917</f>
        <v>0</v>
      </c>
      <c r="Q917" s="132">
        <v>0</v>
      </c>
      <c r="R917" s="132">
        <f>Q917*H917</f>
        <v>0</v>
      </c>
      <c r="S917" s="132">
        <v>0</v>
      </c>
      <c r="T917" s="133">
        <f>S917*H917</f>
        <v>0</v>
      </c>
      <c r="AR917" s="134" t="s">
        <v>1524</v>
      </c>
      <c r="AT917" s="134" t="s">
        <v>138</v>
      </c>
      <c r="AU917" s="134" t="s">
        <v>78</v>
      </c>
      <c r="AY917" s="18" t="s">
        <v>136</v>
      </c>
      <c r="BE917" s="135">
        <f>IF(N917="základní",J917,0)</f>
        <v>0</v>
      </c>
      <c r="BF917" s="135">
        <f>IF(N917="snížená",J917,0)</f>
        <v>0</v>
      </c>
      <c r="BG917" s="135">
        <f>IF(N917="zákl. přenesená",J917,0)</f>
        <v>0</v>
      </c>
      <c r="BH917" s="135">
        <f>IF(N917="sníž. přenesená",J917,0)</f>
        <v>0</v>
      </c>
      <c r="BI917" s="135">
        <f>IF(N917="nulová",J917,0)</f>
        <v>0</v>
      </c>
      <c r="BJ917" s="18" t="s">
        <v>76</v>
      </c>
      <c r="BK917" s="135">
        <f>ROUND(I917*H917,2)</f>
        <v>0</v>
      </c>
      <c r="BL917" s="18" t="s">
        <v>1524</v>
      </c>
      <c r="BM917" s="134" t="s">
        <v>1543</v>
      </c>
    </row>
    <row r="918" spans="2:65" s="1" customFormat="1">
      <c r="B918" s="33"/>
      <c r="D918" s="136" t="s">
        <v>145</v>
      </c>
      <c r="F918" s="137" t="s">
        <v>1544</v>
      </c>
      <c r="I918" s="138"/>
      <c r="L918" s="33"/>
      <c r="M918" s="139"/>
      <c r="T918" s="54"/>
      <c r="AT918" s="18" t="s">
        <v>145</v>
      </c>
      <c r="AU918" s="18" t="s">
        <v>78</v>
      </c>
    </row>
    <row r="919" spans="2:65" s="12" customFormat="1" ht="20.399999999999999">
      <c r="B919" s="140"/>
      <c r="D919" s="141" t="s">
        <v>147</v>
      </c>
      <c r="E919" s="142" t="s">
        <v>19</v>
      </c>
      <c r="F919" s="143" t="s">
        <v>1545</v>
      </c>
      <c r="H919" s="142" t="s">
        <v>19</v>
      </c>
      <c r="I919" s="144"/>
      <c r="L919" s="140"/>
      <c r="M919" s="145"/>
      <c r="T919" s="146"/>
      <c r="AT919" s="142" t="s">
        <v>147</v>
      </c>
      <c r="AU919" s="142" t="s">
        <v>78</v>
      </c>
      <c r="AV919" s="12" t="s">
        <v>76</v>
      </c>
      <c r="AW919" s="12" t="s">
        <v>32</v>
      </c>
      <c r="AX919" s="12" t="s">
        <v>71</v>
      </c>
      <c r="AY919" s="142" t="s">
        <v>136</v>
      </c>
    </row>
    <row r="920" spans="2:65" s="12" customFormat="1" ht="20.399999999999999">
      <c r="B920" s="140"/>
      <c r="D920" s="141" t="s">
        <v>147</v>
      </c>
      <c r="E920" s="142" t="s">
        <v>19</v>
      </c>
      <c r="F920" s="143" t="s">
        <v>1546</v>
      </c>
      <c r="H920" s="142" t="s">
        <v>19</v>
      </c>
      <c r="I920" s="144"/>
      <c r="L920" s="140"/>
      <c r="M920" s="145"/>
      <c r="T920" s="146"/>
      <c r="AT920" s="142" t="s">
        <v>147</v>
      </c>
      <c r="AU920" s="142" t="s">
        <v>78</v>
      </c>
      <c r="AV920" s="12" t="s">
        <v>76</v>
      </c>
      <c r="AW920" s="12" t="s">
        <v>32</v>
      </c>
      <c r="AX920" s="12" t="s">
        <v>71</v>
      </c>
      <c r="AY920" s="142" t="s">
        <v>136</v>
      </c>
    </row>
    <row r="921" spans="2:65" s="12" customFormat="1">
      <c r="B921" s="140"/>
      <c r="D921" s="141" t="s">
        <v>147</v>
      </c>
      <c r="E921" s="142" t="s">
        <v>19</v>
      </c>
      <c r="F921" s="143" t="s">
        <v>1547</v>
      </c>
      <c r="H921" s="142" t="s">
        <v>19</v>
      </c>
      <c r="I921" s="144"/>
      <c r="L921" s="140"/>
      <c r="M921" s="145"/>
      <c r="T921" s="146"/>
      <c r="AT921" s="142" t="s">
        <v>147</v>
      </c>
      <c r="AU921" s="142" t="s">
        <v>78</v>
      </c>
      <c r="AV921" s="12" t="s">
        <v>76</v>
      </c>
      <c r="AW921" s="12" t="s">
        <v>32</v>
      </c>
      <c r="AX921" s="12" t="s">
        <v>71</v>
      </c>
      <c r="AY921" s="142" t="s">
        <v>136</v>
      </c>
    </row>
    <row r="922" spans="2:65" s="12" customFormat="1">
      <c r="B922" s="140"/>
      <c r="D922" s="141" t="s">
        <v>147</v>
      </c>
      <c r="E922" s="142" t="s">
        <v>19</v>
      </c>
      <c r="F922" s="143" t="s">
        <v>1548</v>
      </c>
      <c r="H922" s="142" t="s">
        <v>19</v>
      </c>
      <c r="I922" s="144"/>
      <c r="L922" s="140"/>
      <c r="M922" s="145"/>
      <c r="T922" s="146"/>
      <c r="AT922" s="142" t="s">
        <v>147</v>
      </c>
      <c r="AU922" s="142" t="s">
        <v>78</v>
      </c>
      <c r="AV922" s="12" t="s">
        <v>76</v>
      </c>
      <c r="AW922" s="12" t="s">
        <v>32</v>
      </c>
      <c r="AX922" s="12" t="s">
        <v>71</v>
      </c>
      <c r="AY922" s="142" t="s">
        <v>136</v>
      </c>
    </row>
    <row r="923" spans="2:65" s="13" customFormat="1">
      <c r="B923" s="147"/>
      <c r="D923" s="141" t="s">
        <v>147</v>
      </c>
      <c r="E923" s="148" t="s">
        <v>19</v>
      </c>
      <c r="F923" s="149" t="s">
        <v>76</v>
      </c>
      <c r="H923" s="150">
        <v>1</v>
      </c>
      <c r="I923" s="151"/>
      <c r="L923" s="147"/>
      <c r="M923" s="152"/>
      <c r="T923" s="153"/>
      <c r="AT923" s="148" t="s">
        <v>147</v>
      </c>
      <c r="AU923" s="148" t="s">
        <v>78</v>
      </c>
      <c r="AV923" s="13" t="s">
        <v>78</v>
      </c>
      <c r="AW923" s="13" t="s">
        <v>32</v>
      </c>
      <c r="AX923" s="13" t="s">
        <v>76</v>
      </c>
      <c r="AY923" s="148" t="s">
        <v>136</v>
      </c>
    </row>
    <row r="924" spans="2:65" s="1" customFormat="1" ht="16.5" customHeight="1">
      <c r="B924" s="33"/>
      <c r="C924" s="123" t="s">
        <v>1549</v>
      </c>
      <c r="D924" s="123" t="s">
        <v>138</v>
      </c>
      <c r="E924" s="124" t="s">
        <v>1550</v>
      </c>
      <c r="F924" s="125" t="s">
        <v>1551</v>
      </c>
      <c r="G924" s="126" t="s">
        <v>649</v>
      </c>
      <c r="H924" s="127">
        <v>1</v>
      </c>
      <c r="I924" s="128"/>
      <c r="J924" s="129">
        <f>ROUND(I924*H924,2)</f>
        <v>0</v>
      </c>
      <c r="K924" s="125" t="s">
        <v>142</v>
      </c>
      <c r="L924" s="33"/>
      <c r="M924" s="130" t="s">
        <v>19</v>
      </c>
      <c r="N924" s="131" t="s">
        <v>42</v>
      </c>
      <c r="P924" s="132">
        <f>O924*H924</f>
        <v>0</v>
      </c>
      <c r="Q924" s="132">
        <v>0</v>
      </c>
      <c r="R924" s="132">
        <f>Q924*H924</f>
        <v>0</v>
      </c>
      <c r="S924" s="132">
        <v>0</v>
      </c>
      <c r="T924" s="133">
        <f>S924*H924</f>
        <v>0</v>
      </c>
      <c r="AR924" s="134" t="s">
        <v>1524</v>
      </c>
      <c r="AT924" s="134" t="s">
        <v>138</v>
      </c>
      <c r="AU924" s="134" t="s">
        <v>78</v>
      </c>
      <c r="AY924" s="18" t="s">
        <v>136</v>
      </c>
      <c r="BE924" s="135">
        <f>IF(N924="základní",J924,0)</f>
        <v>0</v>
      </c>
      <c r="BF924" s="135">
        <f>IF(N924="snížená",J924,0)</f>
        <v>0</v>
      </c>
      <c r="BG924" s="135">
        <f>IF(N924="zákl. přenesená",J924,0)</f>
        <v>0</v>
      </c>
      <c r="BH924" s="135">
        <f>IF(N924="sníž. přenesená",J924,0)</f>
        <v>0</v>
      </c>
      <c r="BI924" s="135">
        <f>IF(N924="nulová",J924,0)</f>
        <v>0</v>
      </c>
      <c r="BJ924" s="18" t="s">
        <v>76</v>
      </c>
      <c r="BK924" s="135">
        <f>ROUND(I924*H924,2)</f>
        <v>0</v>
      </c>
      <c r="BL924" s="18" t="s">
        <v>1524</v>
      </c>
      <c r="BM924" s="134" t="s">
        <v>1552</v>
      </c>
    </row>
    <row r="925" spans="2:65" s="1" customFormat="1">
      <c r="B925" s="33"/>
      <c r="D925" s="136" t="s">
        <v>145</v>
      </c>
      <c r="F925" s="137" t="s">
        <v>1553</v>
      </c>
      <c r="I925" s="138"/>
      <c r="L925" s="33"/>
      <c r="M925" s="139"/>
      <c r="T925" s="54"/>
      <c r="AT925" s="18" t="s">
        <v>145</v>
      </c>
      <c r="AU925" s="18" t="s">
        <v>78</v>
      </c>
    </row>
    <row r="926" spans="2:65" s="12" customFormat="1" ht="20.399999999999999">
      <c r="B926" s="140"/>
      <c r="D926" s="141" t="s">
        <v>147</v>
      </c>
      <c r="E926" s="142" t="s">
        <v>19</v>
      </c>
      <c r="F926" s="143" t="s">
        <v>1554</v>
      </c>
      <c r="H926" s="142" t="s">
        <v>19</v>
      </c>
      <c r="I926" s="144"/>
      <c r="L926" s="140"/>
      <c r="M926" s="145"/>
      <c r="T926" s="146"/>
      <c r="AT926" s="142" t="s">
        <v>147</v>
      </c>
      <c r="AU926" s="142" t="s">
        <v>78</v>
      </c>
      <c r="AV926" s="12" t="s">
        <v>76</v>
      </c>
      <c r="AW926" s="12" t="s">
        <v>32</v>
      </c>
      <c r="AX926" s="12" t="s">
        <v>71</v>
      </c>
      <c r="AY926" s="142" t="s">
        <v>136</v>
      </c>
    </row>
    <row r="927" spans="2:65" s="13" customFormat="1">
      <c r="B927" s="147"/>
      <c r="D927" s="141" t="s">
        <v>147</v>
      </c>
      <c r="E927" s="148" t="s">
        <v>19</v>
      </c>
      <c r="F927" s="149" t="s">
        <v>76</v>
      </c>
      <c r="H927" s="150">
        <v>1</v>
      </c>
      <c r="I927" s="151"/>
      <c r="L927" s="147"/>
      <c r="M927" s="152"/>
      <c r="T927" s="153"/>
      <c r="AT927" s="148" t="s">
        <v>147</v>
      </c>
      <c r="AU927" s="148" t="s">
        <v>78</v>
      </c>
      <c r="AV927" s="13" t="s">
        <v>78</v>
      </c>
      <c r="AW927" s="13" t="s">
        <v>32</v>
      </c>
      <c r="AX927" s="13" t="s">
        <v>76</v>
      </c>
      <c r="AY927" s="148" t="s">
        <v>136</v>
      </c>
    </row>
    <row r="928" spans="2:65" s="1" customFormat="1" ht="16.5" customHeight="1">
      <c r="B928" s="33"/>
      <c r="C928" s="123" t="s">
        <v>1555</v>
      </c>
      <c r="D928" s="123" t="s">
        <v>138</v>
      </c>
      <c r="E928" s="124" t="s">
        <v>1556</v>
      </c>
      <c r="F928" s="125" t="s">
        <v>1557</v>
      </c>
      <c r="G928" s="126" t="s">
        <v>649</v>
      </c>
      <c r="H928" s="127">
        <v>1</v>
      </c>
      <c r="I928" s="128"/>
      <c r="J928" s="129">
        <f>ROUND(I928*H928,2)</f>
        <v>0</v>
      </c>
      <c r="K928" s="125" t="s">
        <v>142</v>
      </c>
      <c r="L928" s="33"/>
      <c r="M928" s="130" t="s">
        <v>19</v>
      </c>
      <c r="N928" s="131" t="s">
        <v>42</v>
      </c>
      <c r="P928" s="132">
        <f>O928*H928</f>
        <v>0</v>
      </c>
      <c r="Q928" s="132">
        <v>0</v>
      </c>
      <c r="R928" s="132">
        <f>Q928*H928</f>
        <v>0</v>
      </c>
      <c r="S928" s="132">
        <v>0</v>
      </c>
      <c r="T928" s="133">
        <f>S928*H928</f>
        <v>0</v>
      </c>
      <c r="AR928" s="134" t="s">
        <v>1524</v>
      </c>
      <c r="AT928" s="134" t="s">
        <v>138</v>
      </c>
      <c r="AU928" s="134" t="s">
        <v>78</v>
      </c>
      <c r="AY928" s="18" t="s">
        <v>136</v>
      </c>
      <c r="BE928" s="135">
        <f>IF(N928="základní",J928,0)</f>
        <v>0</v>
      </c>
      <c r="BF928" s="135">
        <f>IF(N928="snížená",J928,0)</f>
        <v>0</v>
      </c>
      <c r="BG928" s="135">
        <f>IF(N928="zákl. přenesená",J928,0)</f>
        <v>0</v>
      </c>
      <c r="BH928" s="135">
        <f>IF(N928="sníž. přenesená",J928,0)</f>
        <v>0</v>
      </c>
      <c r="BI928" s="135">
        <f>IF(N928="nulová",J928,0)</f>
        <v>0</v>
      </c>
      <c r="BJ928" s="18" t="s">
        <v>76</v>
      </c>
      <c r="BK928" s="135">
        <f>ROUND(I928*H928,2)</f>
        <v>0</v>
      </c>
      <c r="BL928" s="18" t="s">
        <v>1524</v>
      </c>
      <c r="BM928" s="134" t="s">
        <v>1558</v>
      </c>
    </row>
    <row r="929" spans="2:65" s="1" customFormat="1">
      <c r="B929" s="33"/>
      <c r="D929" s="136" t="s">
        <v>145</v>
      </c>
      <c r="F929" s="137" t="s">
        <v>1559</v>
      </c>
      <c r="I929" s="138"/>
      <c r="L929" s="33"/>
      <c r="M929" s="139"/>
      <c r="T929" s="54"/>
      <c r="AT929" s="18" t="s">
        <v>145</v>
      </c>
      <c r="AU929" s="18" t="s">
        <v>78</v>
      </c>
    </row>
    <row r="930" spans="2:65" s="11" customFormat="1" ht="22.8" customHeight="1">
      <c r="B930" s="111"/>
      <c r="D930" s="112" t="s">
        <v>70</v>
      </c>
      <c r="E930" s="121" t="s">
        <v>1560</v>
      </c>
      <c r="F930" s="121" t="s">
        <v>1561</v>
      </c>
      <c r="I930" s="114"/>
      <c r="J930" s="122">
        <f>BK930</f>
        <v>0</v>
      </c>
      <c r="L930" s="111"/>
      <c r="M930" s="116"/>
      <c r="P930" s="117">
        <f>SUM(P931:P938)</f>
        <v>0</v>
      </c>
      <c r="R930" s="117">
        <f>SUM(R931:R938)</f>
        <v>0</v>
      </c>
      <c r="T930" s="118">
        <f>SUM(T931:T938)</f>
        <v>0</v>
      </c>
      <c r="AR930" s="112" t="s">
        <v>169</v>
      </c>
      <c r="AT930" s="119" t="s">
        <v>70</v>
      </c>
      <c r="AU930" s="119" t="s">
        <v>76</v>
      </c>
      <c r="AY930" s="112" t="s">
        <v>136</v>
      </c>
      <c r="BK930" s="120">
        <f>SUM(BK931:BK938)</f>
        <v>0</v>
      </c>
    </row>
    <row r="931" spans="2:65" s="1" customFormat="1" ht="16.5" customHeight="1">
      <c r="B931" s="33"/>
      <c r="C931" s="123" t="s">
        <v>1562</v>
      </c>
      <c r="D931" s="123" t="s">
        <v>138</v>
      </c>
      <c r="E931" s="124" t="s">
        <v>1563</v>
      </c>
      <c r="F931" s="125" t="s">
        <v>1564</v>
      </c>
      <c r="G931" s="126" t="s">
        <v>649</v>
      </c>
      <c r="H931" s="127">
        <v>1</v>
      </c>
      <c r="I931" s="128"/>
      <c r="J931" s="129">
        <f>ROUND(I931*H931,2)</f>
        <v>0</v>
      </c>
      <c r="K931" s="125" t="s">
        <v>142</v>
      </c>
      <c r="L931" s="33"/>
      <c r="M931" s="130" t="s">
        <v>19</v>
      </c>
      <c r="N931" s="131" t="s">
        <v>42</v>
      </c>
      <c r="P931" s="132">
        <f>O931*H931</f>
        <v>0</v>
      </c>
      <c r="Q931" s="132">
        <v>0</v>
      </c>
      <c r="R931" s="132">
        <f>Q931*H931</f>
        <v>0</v>
      </c>
      <c r="S931" s="132">
        <v>0</v>
      </c>
      <c r="T931" s="133">
        <f>S931*H931</f>
        <v>0</v>
      </c>
      <c r="AR931" s="134" t="s">
        <v>1524</v>
      </c>
      <c r="AT931" s="134" t="s">
        <v>138</v>
      </c>
      <c r="AU931" s="134" t="s">
        <v>78</v>
      </c>
      <c r="AY931" s="18" t="s">
        <v>136</v>
      </c>
      <c r="BE931" s="135">
        <f>IF(N931="základní",J931,0)</f>
        <v>0</v>
      </c>
      <c r="BF931" s="135">
        <f>IF(N931="snížená",J931,0)</f>
        <v>0</v>
      </c>
      <c r="BG931" s="135">
        <f>IF(N931="zákl. přenesená",J931,0)</f>
        <v>0</v>
      </c>
      <c r="BH931" s="135">
        <f>IF(N931="sníž. přenesená",J931,0)</f>
        <v>0</v>
      </c>
      <c r="BI931" s="135">
        <f>IF(N931="nulová",J931,0)</f>
        <v>0</v>
      </c>
      <c r="BJ931" s="18" t="s">
        <v>76</v>
      </c>
      <c r="BK931" s="135">
        <f>ROUND(I931*H931,2)</f>
        <v>0</v>
      </c>
      <c r="BL931" s="18" t="s">
        <v>1524</v>
      </c>
      <c r="BM931" s="134" t="s">
        <v>1565</v>
      </c>
    </row>
    <row r="932" spans="2:65" s="1" customFormat="1">
      <c r="B932" s="33"/>
      <c r="D932" s="136" t="s">
        <v>145</v>
      </c>
      <c r="F932" s="137" t="s">
        <v>1566</v>
      </c>
      <c r="I932" s="138"/>
      <c r="L932" s="33"/>
      <c r="M932" s="139"/>
      <c r="T932" s="54"/>
      <c r="AT932" s="18" t="s">
        <v>145</v>
      </c>
      <c r="AU932" s="18" t="s">
        <v>78</v>
      </c>
    </row>
    <row r="933" spans="2:65" s="12" customFormat="1" ht="20.399999999999999">
      <c r="B933" s="140"/>
      <c r="D933" s="141" t="s">
        <v>147</v>
      </c>
      <c r="E933" s="142" t="s">
        <v>19</v>
      </c>
      <c r="F933" s="143" t="s">
        <v>1567</v>
      </c>
      <c r="H933" s="142" t="s">
        <v>19</v>
      </c>
      <c r="I933" s="144"/>
      <c r="L933" s="140"/>
      <c r="M933" s="145"/>
      <c r="T933" s="146"/>
      <c r="AT933" s="142" t="s">
        <v>147</v>
      </c>
      <c r="AU933" s="142" t="s">
        <v>78</v>
      </c>
      <c r="AV933" s="12" t="s">
        <v>76</v>
      </c>
      <c r="AW933" s="12" t="s">
        <v>32</v>
      </c>
      <c r="AX933" s="12" t="s">
        <v>71</v>
      </c>
      <c r="AY933" s="142" t="s">
        <v>136</v>
      </c>
    </row>
    <row r="934" spans="2:65" s="13" customFormat="1">
      <c r="B934" s="147"/>
      <c r="D934" s="141" t="s">
        <v>147</v>
      </c>
      <c r="E934" s="148" t="s">
        <v>19</v>
      </c>
      <c r="F934" s="149" t="s">
        <v>76</v>
      </c>
      <c r="H934" s="150">
        <v>1</v>
      </c>
      <c r="I934" s="151"/>
      <c r="L934" s="147"/>
      <c r="M934" s="152"/>
      <c r="T934" s="153"/>
      <c r="AT934" s="148" t="s">
        <v>147</v>
      </c>
      <c r="AU934" s="148" t="s">
        <v>78</v>
      </c>
      <c r="AV934" s="13" t="s">
        <v>78</v>
      </c>
      <c r="AW934" s="13" t="s">
        <v>32</v>
      </c>
      <c r="AX934" s="13" t="s">
        <v>76</v>
      </c>
      <c r="AY934" s="148" t="s">
        <v>136</v>
      </c>
    </row>
    <row r="935" spans="2:65" s="1" customFormat="1" ht="16.5" customHeight="1">
      <c r="B935" s="33"/>
      <c r="C935" s="123" t="s">
        <v>1568</v>
      </c>
      <c r="D935" s="123" t="s">
        <v>138</v>
      </c>
      <c r="E935" s="124" t="s">
        <v>1569</v>
      </c>
      <c r="F935" s="125" t="s">
        <v>1570</v>
      </c>
      <c r="G935" s="126" t="s">
        <v>649</v>
      </c>
      <c r="H935" s="127">
        <v>1</v>
      </c>
      <c r="I935" s="128"/>
      <c r="J935" s="129">
        <f>ROUND(I935*H935,2)</f>
        <v>0</v>
      </c>
      <c r="K935" s="125" t="s">
        <v>142</v>
      </c>
      <c r="L935" s="33"/>
      <c r="M935" s="130" t="s">
        <v>19</v>
      </c>
      <c r="N935" s="131" t="s">
        <v>42</v>
      </c>
      <c r="P935" s="132">
        <f>O935*H935</f>
        <v>0</v>
      </c>
      <c r="Q935" s="132">
        <v>0</v>
      </c>
      <c r="R935" s="132">
        <f>Q935*H935</f>
        <v>0</v>
      </c>
      <c r="S935" s="132">
        <v>0</v>
      </c>
      <c r="T935" s="133">
        <f>S935*H935</f>
        <v>0</v>
      </c>
      <c r="AR935" s="134" t="s">
        <v>1524</v>
      </c>
      <c r="AT935" s="134" t="s">
        <v>138</v>
      </c>
      <c r="AU935" s="134" t="s">
        <v>78</v>
      </c>
      <c r="AY935" s="18" t="s">
        <v>136</v>
      </c>
      <c r="BE935" s="135">
        <f>IF(N935="základní",J935,0)</f>
        <v>0</v>
      </c>
      <c r="BF935" s="135">
        <f>IF(N935="snížená",J935,0)</f>
        <v>0</v>
      </c>
      <c r="BG935" s="135">
        <f>IF(N935="zákl. přenesená",J935,0)</f>
        <v>0</v>
      </c>
      <c r="BH935" s="135">
        <f>IF(N935="sníž. přenesená",J935,0)</f>
        <v>0</v>
      </c>
      <c r="BI935" s="135">
        <f>IF(N935="nulová",J935,0)</f>
        <v>0</v>
      </c>
      <c r="BJ935" s="18" t="s">
        <v>76</v>
      </c>
      <c r="BK935" s="135">
        <f>ROUND(I935*H935,2)</f>
        <v>0</v>
      </c>
      <c r="BL935" s="18" t="s">
        <v>1524</v>
      </c>
      <c r="BM935" s="134" t="s">
        <v>1571</v>
      </c>
    </row>
    <row r="936" spans="2:65" s="1" customFormat="1">
      <c r="B936" s="33"/>
      <c r="D936" s="136" t="s">
        <v>145</v>
      </c>
      <c r="F936" s="137" t="s">
        <v>1572</v>
      </c>
      <c r="I936" s="138"/>
      <c r="L936" s="33"/>
      <c r="M936" s="139"/>
      <c r="T936" s="54"/>
      <c r="AT936" s="18" t="s">
        <v>145</v>
      </c>
      <c r="AU936" s="18" t="s">
        <v>78</v>
      </c>
    </row>
    <row r="937" spans="2:65" s="12" customFormat="1">
      <c r="B937" s="140"/>
      <c r="D937" s="141" t="s">
        <v>147</v>
      </c>
      <c r="E937" s="142" t="s">
        <v>19</v>
      </c>
      <c r="F937" s="143" t="s">
        <v>1573</v>
      </c>
      <c r="H937" s="142" t="s">
        <v>19</v>
      </c>
      <c r="I937" s="144"/>
      <c r="L937" s="140"/>
      <c r="M937" s="145"/>
      <c r="T937" s="146"/>
      <c r="AT937" s="142" t="s">
        <v>147</v>
      </c>
      <c r="AU937" s="142" t="s">
        <v>78</v>
      </c>
      <c r="AV937" s="12" t="s">
        <v>76</v>
      </c>
      <c r="AW937" s="12" t="s">
        <v>32</v>
      </c>
      <c r="AX937" s="12" t="s">
        <v>71</v>
      </c>
      <c r="AY937" s="142" t="s">
        <v>136</v>
      </c>
    </row>
    <row r="938" spans="2:65" s="13" customFormat="1">
      <c r="B938" s="147"/>
      <c r="D938" s="141" t="s">
        <v>147</v>
      </c>
      <c r="E938" s="148" t="s">
        <v>19</v>
      </c>
      <c r="F938" s="149" t="s">
        <v>76</v>
      </c>
      <c r="H938" s="150">
        <v>1</v>
      </c>
      <c r="I938" s="151"/>
      <c r="L938" s="147"/>
      <c r="M938" s="152"/>
      <c r="T938" s="153"/>
      <c r="AT938" s="148" t="s">
        <v>147</v>
      </c>
      <c r="AU938" s="148" t="s">
        <v>78</v>
      </c>
      <c r="AV938" s="13" t="s">
        <v>78</v>
      </c>
      <c r="AW938" s="13" t="s">
        <v>32</v>
      </c>
      <c r="AX938" s="13" t="s">
        <v>76</v>
      </c>
      <c r="AY938" s="148" t="s">
        <v>136</v>
      </c>
    </row>
    <row r="939" spans="2:65" s="11" customFormat="1" ht="22.8" customHeight="1">
      <c r="B939" s="111"/>
      <c r="D939" s="112" t="s">
        <v>70</v>
      </c>
      <c r="E939" s="121" t="s">
        <v>1574</v>
      </c>
      <c r="F939" s="121" t="s">
        <v>1575</v>
      </c>
      <c r="I939" s="114"/>
      <c r="J939" s="122">
        <f>BK939</f>
        <v>0</v>
      </c>
      <c r="L939" s="111"/>
      <c r="M939" s="116"/>
      <c r="P939" s="117">
        <f>SUM(P940:P943)</f>
        <v>0</v>
      </c>
      <c r="R939" s="117">
        <f>SUM(R940:R943)</f>
        <v>0</v>
      </c>
      <c r="T939" s="118">
        <f>SUM(T940:T943)</f>
        <v>0</v>
      </c>
      <c r="AR939" s="112" t="s">
        <v>169</v>
      </c>
      <c r="AT939" s="119" t="s">
        <v>70</v>
      </c>
      <c r="AU939" s="119" t="s">
        <v>76</v>
      </c>
      <c r="AY939" s="112" t="s">
        <v>136</v>
      </c>
      <c r="BK939" s="120">
        <f>SUM(BK940:BK943)</f>
        <v>0</v>
      </c>
    </row>
    <row r="940" spans="2:65" s="1" customFormat="1" ht="16.5" customHeight="1">
      <c r="B940" s="33"/>
      <c r="C940" s="123" t="s">
        <v>1576</v>
      </c>
      <c r="D940" s="123" t="s">
        <v>138</v>
      </c>
      <c r="E940" s="124" t="s">
        <v>1577</v>
      </c>
      <c r="F940" s="125" t="s">
        <v>1578</v>
      </c>
      <c r="G940" s="126" t="s">
        <v>649</v>
      </c>
      <c r="H940" s="127">
        <v>1</v>
      </c>
      <c r="I940" s="128"/>
      <c r="J940" s="129">
        <f>ROUND(I940*H940,2)</f>
        <v>0</v>
      </c>
      <c r="K940" s="125" t="s">
        <v>142</v>
      </c>
      <c r="L940" s="33"/>
      <c r="M940" s="130" t="s">
        <v>19</v>
      </c>
      <c r="N940" s="131" t="s">
        <v>42</v>
      </c>
      <c r="P940" s="132">
        <f>O940*H940</f>
        <v>0</v>
      </c>
      <c r="Q940" s="132">
        <v>0</v>
      </c>
      <c r="R940" s="132">
        <f>Q940*H940</f>
        <v>0</v>
      </c>
      <c r="S940" s="132">
        <v>0</v>
      </c>
      <c r="T940" s="133">
        <f>S940*H940</f>
        <v>0</v>
      </c>
      <c r="AR940" s="134" t="s">
        <v>1524</v>
      </c>
      <c r="AT940" s="134" t="s">
        <v>138</v>
      </c>
      <c r="AU940" s="134" t="s">
        <v>78</v>
      </c>
      <c r="AY940" s="18" t="s">
        <v>136</v>
      </c>
      <c r="BE940" s="135">
        <f>IF(N940="základní",J940,0)</f>
        <v>0</v>
      </c>
      <c r="BF940" s="135">
        <f>IF(N940="snížená",J940,0)</f>
        <v>0</v>
      </c>
      <c r="BG940" s="135">
        <f>IF(N940="zákl. přenesená",J940,0)</f>
        <v>0</v>
      </c>
      <c r="BH940" s="135">
        <f>IF(N940="sníž. přenesená",J940,0)</f>
        <v>0</v>
      </c>
      <c r="BI940" s="135">
        <f>IF(N940="nulová",J940,0)</f>
        <v>0</v>
      </c>
      <c r="BJ940" s="18" t="s">
        <v>76</v>
      </c>
      <c r="BK940" s="135">
        <f>ROUND(I940*H940,2)</f>
        <v>0</v>
      </c>
      <c r="BL940" s="18" t="s">
        <v>1524</v>
      </c>
      <c r="BM940" s="134" t="s">
        <v>1579</v>
      </c>
    </row>
    <row r="941" spans="2:65" s="1" customFormat="1">
      <c r="B941" s="33"/>
      <c r="D941" s="136" t="s">
        <v>145</v>
      </c>
      <c r="F941" s="137" t="s">
        <v>1580</v>
      </c>
      <c r="I941" s="138"/>
      <c r="L941" s="33"/>
      <c r="M941" s="139"/>
      <c r="T941" s="54"/>
      <c r="AT941" s="18" t="s">
        <v>145</v>
      </c>
      <c r="AU941" s="18" t="s">
        <v>78</v>
      </c>
    </row>
    <row r="942" spans="2:65" s="12" customFormat="1" ht="20.399999999999999">
      <c r="B942" s="140"/>
      <c r="D942" s="141" t="s">
        <v>147</v>
      </c>
      <c r="E942" s="142" t="s">
        <v>19</v>
      </c>
      <c r="F942" s="143" t="s">
        <v>1581</v>
      </c>
      <c r="H942" s="142" t="s">
        <v>19</v>
      </c>
      <c r="I942" s="144"/>
      <c r="L942" s="140"/>
      <c r="M942" s="145"/>
      <c r="T942" s="146"/>
      <c r="AT942" s="142" t="s">
        <v>147</v>
      </c>
      <c r="AU942" s="142" t="s">
        <v>78</v>
      </c>
      <c r="AV942" s="12" t="s">
        <v>76</v>
      </c>
      <c r="AW942" s="12" t="s">
        <v>32</v>
      </c>
      <c r="AX942" s="12" t="s">
        <v>71</v>
      </c>
      <c r="AY942" s="142" t="s">
        <v>136</v>
      </c>
    </row>
    <row r="943" spans="2:65" s="13" customFormat="1">
      <c r="B943" s="147"/>
      <c r="D943" s="141" t="s">
        <v>147</v>
      </c>
      <c r="E943" s="148" t="s">
        <v>19</v>
      </c>
      <c r="F943" s="149" t="s">
        <v>76</v>
      </c>
      <c r="H943" s="150">
        <v>1</v>
      </c>
      <c r="I943" s="151"/>
      <c r="L943" s="147"/>
      <c r="M943" s="152"/>
      <c r="T943" s="153"/>
      <c r="AT943" s="148" t="s">
        <v>147</v>
      </c>
      <c r="AU943" s="148" t="s">
        <v>78</v>
      </c>
      <c r="AV943" s="13" t="s">
        <v>78</v>
      </c>
      <c r="AW943" s="13" t="s">
        <v>32</v>
      </c>
      <c r="AX943" s="13" t="s">
        <v>76</v>
      </c>
      <c r="AY943" s="148" t="s">
        <v>136</v>
      </c>
    </row>
    <row r="944" spans="2:65" s="11" customFormat="1" ht="22.8" customHeight="1">
      <c r="B944" s="111"/>
      <c r="D944" s="112" t="s">
        <v>70</v>
      </c>
      <c r="E944" s="121" t="s">
        <v>1582</v>
      </c>
      <c r="F944" s="121" t="s">
        <v>1583</v>
      </c>
      <c r="I944" s="114"/>
      <c r="J944" s="122">
        <f>BK944</f>
        <v>0</v>
      </c>
      <c r="L944" s="111"/>
      <c r="M944" s="116"/>
      <c r="P944" s="117">
        <f>SUM(P945:P948)</f>
        <v>0</v>
      </c>
      <c r="R944" s="117">
        <f>SUM(R945:R948)</f>
        <v>0</v>
      </c>
      <c r="T944" s="118">
        <f>SUM(T945:T948)</f>
        <v>0</v>
      </c>
      <c r="AR944" s="112" t="s">
        <v>169</v>
      </c>
      <c r="AT944" s="119" t="s">
        <v>70</v>
      </c>
      <c r="AU944" s="119" t="s">
        <v>76</v>
      </c>
      <c r="AY944" s="112" t="s">
        <v>136</v>
      </c>
      <c r="BK944" s="120">
        <f>SUM(BK945:BK948)</f>
        <v>0</v>
      </c>
    </row>
    <row r="945" spans="2:65" s="1" customFormat="1" ht="24.15" customHeight="1">
      <c r="B945" s="33"/>
      <c r="C945" s="123" t="s">
        <v>1584</v>
      </c>
      <c r="D945" s="123" t="s">
        <v>138</v>
      </c>
      <c r="E945" s="124" t="s">
        <v>1585</v>
      </c>
      <c r="F945" s="125" t="s">
        <v>1586</v>
      </c>
      <c r="G945" s="126" t="s">
        <v>649</v>
      </c>
      <c r="H945" s="127">
        <v>1</v>
      </c>
      <c r="I945" s="128"/>
      <c r="J945" s="129">
        <f>ROUND(I945*H945,2)</f>
        <v>0</v>
      </c>
      <c r="K945" s="125" t="s">
        <v>142</v>
      </c>
      <c r="L945" s="33"/>
      <c r="M945" s="130" t="s">
        <v>19</v>
      </c>
      <c r="N945" s="131" t="s">
        <v>42</v>
      </c>
      <c r="P945" s="132">
        <f>O945*H945</f>
        <v>0</v>
      </c>
      <c r="Q945" s="132">
        <v>0</v>
      </c>
      <c r="R945" s="132">
        <f>Q945*H945</f>
        <v>0</v>
      </c>
      <c r="S945" s="132">
        <v>0</v>
      </c>
      <c r="T945" s="133">
        <f>S945*H945</f>
        <v>0</v>
      </c>
      <c r="AR945" s="134" t="s">
        <v>1524</v>
      </c>
      <c r="AT945" s="134" t="s">
        <v>138</v>
      </c>
      <c r="AU945" s="134" t="s">
        <v>78</v>
      </c>
      <c r="AY945" s="18" t="s">
        <v>136</v>
      </c>
      <c r="BE945" s="135">
        <f>IF(N945="základní",J945,0)</f>
        <v>0</v>
      </c>
      <c r="BF945" s="135">
        <f>IF(N945="snížená",J945,0)</f>
        <v>0</v>
      </c>
      <c r="BG945" s="135">
        <f>IF(N945="zákl. přenesená",J945,0)</f>
        <v>0</v>
      </c>
      <c r="BH945" s="135">
        <f>IF(N945="sníž. přenesená",J945,0)</f>
        <v>0</v>
      </c>
      <c r="BI945" s="135">
        <f>IF(N945="nulová",J945,0)</f>
        <v>0</v>
      </c>
      <c r="BJ945" s="18" t="s">
        <v>76</v>
      </c>
      <c r="BK945" s="135">
        <f>ROUND(I945*H945,2)</f>
        <v>0</v>
      </c>
      <c r="BL945" s="18" t="s">
        <v>1524</v>
      </c>
      <c r="BM945" s="134" t="s">
        <v>1587</v>
      </c>
    </row>
    <row r="946" spans="2:65" s="1" customFormat="1">
      <c r="B946" s="33"/>
      <c r="D946" s="136" t="s">
        <v>145</v>
      </c>
      <c r="F946" s="137" t="s">
        <v>1588</v>
      </c>
      <c r="I946" s="138"/>
      <c r="L946" s="33"/>
      <c r="M946" s="139"/>
      <c r="T946" s="54"/>
      <c r="AT946" s="18" t="s">
        <v>145</v>
      </c>
      <c r="AU946" s="18" t="s">
        <v>78</v>
      </c>
    </row>
    <row r="947" spans="2:65" s="12" customFormat="1" ht="20.399999999999999">
      <c r="B947" s="140"/>
      <c r="D947" s="141" t="s">
        <v>147</v>
      </c>
      <c r="E947" s="142" t="s">
        <v>19</v>
      </c>
      <c r="F947" s="143" t="s">
        <v>1589</v>
      </c>
      <c r="H947" s="142" t="s">
        <v>19</v>
      </c>
      <c r="I947" s="144"/>
      <c r="L947" s="140"/>
      <c r="M947" s="145"/>
      <c r="T947" s="146"/>
      <c r="AT947" s="142" t="s">
        <v>147</v>
      </c>
      <c r="AU947" s="142" t="s">
        <v>78</v>
      </c>
      <c r="AV947" s="12" t="s">
        <v>76</v>
      </c>
      <c r="AW947" s="12" t="s">
        <v>32</v>
      </c>
      <c r="AX947" s="12" t="s">
        <v>71</v>
      </c>
      <c r="AY947" s="142" t="s">
        <v>136</v>
      </c>
    </row>
    <row r="948" spans="2:65" s="13" customFormat="1">
      <c r="B948" s="147"/>
      <c r="D948" s="141" t="s">
        <v>147</v>
      </c>
      <c r="E948" s="148" t="s">
        <v>19</v>
      </c>
      <c r="F948" s="149" t="s">
        <v>76</v>
      </c>
      <c r="H948" s="150">
        <v>1</v>
      </c>
      <c r="I948" s="151"/>
      <c r="L948" s="147"/>
      <c r="M948" s="152"/>
      <c r="T948" s="153"/>
      <c r="AT948" s="148" t="s">
        <v>147</v>
      </c>
      <c r="AU948" s="148" t="s">
        <v>78</v>
      </c>
      <c r="AV948" s="13" t="s">
        <v>78</v>
      </c>
      <c r="AW948" s="13" t="s">
        <v>32</v>
      </c>
      <c r="AX948" s="13" t="s">
        <v>76</v>
      </c>
      <c r="AY948" s="148" t="s">
        <v>136</v>
      </c>
    </row>
    <row r="949" spans="2:65" s="11" customFormat="1" ht="22.8" customHeight="1">
      <c r="B949" s="111"/>
      <c r="D949" s="112" t="s">
        <v>70</v>
      </c>
      <c r="E949" s="121" t="s">
        <v>1590</v>
      </c>
      <c r="F949" s="121" t="s">
        <v>1591</v>
      </c>
      <c r="I949" s="114"/>
      <c r="J949" s="122">
        <f>BK949</f>
        <v>0</v>
      </c>
      <c r="L949" s="111"/>
      <c r="M949" s="116"/>
      <c r="P949" s="117">
        <f>SUM(P950:P955)</f>
        <v>0</v>
      </c>
      <c r="R949" s="117">
        <f>SUM(R950:R955)</f>
        <v>0</v>
      </c>
      <c r="T949" s="118">
        <f>SUM(T950:T955)</f>
        <v>0</v>
      </c>
      <c r="AR949" s="112" t="s">
        <v>169</v>
      </c>
      <c r="AT949" s="119" t="s">
        <v>70</v>
      </c>
      <c r="AU949" s="119" t="s">
        <v>76</v>
      </c>
      <c r="AY949" s="112" t="s">
        <v>136</v>
      </c>
      <c r="BK949" s="120">
        <f>SUM(BK950:BK955)</f>
        <v>0</v>
      </c>
    </row>
    <row r="950" spans="2:65" s="1" customFormat="1" ht="24.15" customHeight="1">
      <c r="B950" s="33"/>
      <c r="C950" s="123" t="s">
        <v>1592</v>
      </c>
      <c r="D950" s="123" t="s">
        <v>138</v>
      </c>
      <c r="E950" s="124" t="s">
        <v>1593</v>
      </c>
      <c r="F950" s="125" t="s">
        <v>1594</v>
      </c>
      <c r="G950" s="126" t="s">
        <v>649</v>
      </c>
      <c r="H950" s="127">
        <v>1</v>
      </c>
      <c r="I950" s="128"/>
      <c r="J950" s="129">
        <f>ROUND(I950*H950,2)</f>
        <v>0</v>
      </c>
      <c r="K950" s="125" t="s">
        <v>142</v>
      </c>
      <c r="L950" s="33"/>
      <c r="M950" s="130" t="s">
        <v>19</v>
      </c>
      <c r="N950" s="131" t="s">
        <v>42</v>
      </c>
      <c r="P950" s="132">
        <f>O950*H950</f>
        <v>0</v>
      </c>
      <c r="Q950" s="132">
        <v>0</v>
      </c>
      <c r="R950" s="132">
        <f>Q950*H950</f>
        <v>0</v>
      </c>
      <c r="S950" s="132">
        <v>0</v>
      </c>
      <c r="T950" s="133">
        <f>S950*H950</f>
        <v>0</v>
      </c>
      <c r="AR950" s="134" t="s">
        <v>1524</v>
      </c>
      <c r="AT950" s="134" t="s">
        <v>138</v>
      </c>
      <c r="AU950" s="134" t="s">
        <v>78</v>
      </c>
      <c r="AY950" s="18" t="s">
        <v>136</v>
      </c>
      <c r="BE950" s="135">
        <f>IF(N950="základní",J950,0)</f>
        <v>0</v>
      </c>
      <c r="BF950" s="135">
        <f>IF(N950="snížená",J950,0)</f>
        <v>0</v>
      </c>
      <c r="BG950" s="135">
        <f>IF(N950="zákl. přenesená",J950,0)</f>
        <v>0</v>
      </c>
      <c r="BH950" s="135">
        <f>IF(N950="sníž. přenesená",J950,0)</f>
        <v>0</v>
      </c>
      <c r="BI950" s="135">
        <f>IF(N950="nulová",J950,0)</f>
        <v>0</v>
      </c>
      <c r="BJ950" s="18" t="s">
        <v>76</v>
      </c>
      <c r="BK950" s="135">
        <f>ROUND(I950*H950,2)</f>
        <v>0</v>
      </c>
      <c r="BL950" s="18" t="s">
        <v>1524</v>
      </c>
      <c r="BM950" s="134" t="s">
        <v>1595</v>
      </c>
    </row>
    <row r="951" spans="2:65" s="1" customFormat="1">
      <c r="B951" s="33"/>
      <c r="D951" s="136" t="s">
        <v>145</v>
      </c>
      <c r="F951" s="137" t="s">
        <v>1596</v>
      </c>
      <c r="I951" s="138"/>
      <c r="L951" s="33"/>
      <c r="M951" s="139"/>
      <c r="T951" s="54"/>
      <c r="AT951" s="18" t="s">
        <v>145</v>
      </c>
      <c r="AU951" s="18" t="s">
        <v>78</v>
      </c>
    </row>
    <row r="952" spans="2:65" s="1" customFormat="1" ht="24.15" customHeight="1">
      <c r="B952" s="33"/>
      <c r="C952" s="123" t="s">
        <v>1597</v>
      </c>
      <c r="D952" s="123" t="s">
        <v>138</v>
      </c>
      <c r="E952" s="124" t="s">
        <v>1598</v>
      </c>
      <c r="F952" s="125" t="s">
        <v>1599</v>
      </c>
      <c r="G952" s="126" t="s">
        <v>649</v>
      </c>
      <c r="H952" s="127">
        <v>1</v>
      </c>
      <c r="I952" s="128"/>
      <c r="J952" s="129">
        <f>ROUND(I952*H952,2)</f>
        <v>0</v>
      </c>
      <c r="K952" s="125" t="s">
        <v>142</v>
      </c>
      <c r="L952" s="33"/>
      <c r="M952" s="130" t="s">
        <v>19</v>
      </c>
      <c r="N952" s="131" t="s">
        <v>42</v>
      </c>
      <c r="P952" s="132">
        <f>O952*H952</f>
        <v>0</v>
      </c>
      <c r="Q952" s="132">
        <v>0</v>
      </c>
      <c r="R952" s="132">
        <f>Q952*H952</f>
        <v>0</v>
      </c>
      <c r="S952" s="132">
        <v>0</v>
      </c>
      <c r="T952" s="133">
        <f>S952*H952</f>
        <v>0</v>
      </c>
      <c r="AR952" s="134" t="s">
        <v>1524</v>
      </c>
      <c r="AT952" s="134" t="s">
        <v>138</v>
      </c>
      <c r="AU952" s="134" t="s">
        <v>78</v>
      </c>
      <c r="AY952" s="18" t="s">
        <v>136</v>
      </c>
      <c r="BE952" s="135">
        <f>IF(N952="základní",J952,0)</f>
        <v>0</v>
      </c>
      <c r="BF952" s="135">
        <f>IF(N952="snížená",J952,0)</f>
        <v>0</v>
      </c>
      <c r="BG952" s="135">
        <f>IF(N952="zákl. přenesená",J952,0)</f>
        <v>0</v>
      </c>
      <c r="BH952" s="135">
        <f>IF(N952="sníž. přenesená",J952,0)</f>
        <v>0</v>
      </c>
      <c r="BI952" s="135">
        <f>IF(N952="nulová",J952,0)</f>
        <v>0</v>
      </c>
      <c r="BJ952" s="18" t="s">
        <v>76</v>
      </c>
      <c r="BK952" s="135">
        <f>ROUND(I952*H952,2)</f>
        <v>0</v>
      </c>
      <c r="BL952" s="18" t="s">
        <v>1524</v>
      </c>
      <c r="BM952" s="134" t="s">
        <v>1600</v>
      </c>
    </row>
    <row r="953" spans="2:65" s="1" customFormat="1">
      <c r="B953" s="33"/>
      <c r="D953" s="136" t="s">
        <v>145</v>
      </c>
      <c r="F953" s="137" t="s">
        <v>1601</v>
      </c>
      <c r="I953" s="138"/>
      <c r="L953" s="33"/>
      <c r="M953" s="139"/>
      <c r="T953" s="54"/>
      <c r="AT953" s="18" t="s">
        <v>145</v>
      </c>
      <c r="AU953" s="18" t="s">
        <v>78</v>
      </c>
    </row>
    <row r="954" spans="2:65" s="1" customFormat="1" ht="24.15" customHeight="1">
      <c r="B954" s="33"/>
      <c r="C954" s="123" t="s">
        <v>1602</v>
      </c>
      <c r="D954" s="123" t="s">
        <v>138</v>
      </c>
      <c r="E954" s="124" t="s">
        <v>1603</v>
      </c>
      <c r="F954" s="125" t="s">
        <v>1604</v>
      </c>
      <c r="G954" s="126" t="s">
        <v>649</v>
      </c>
      <c r="H954" s="127">
        <v>1</v>
      </c>
      <c r="I954" s="128"/>
      <c r="J954" s="129">
        <f>ROUND(I954*H954,2)</f>
        <v>0</v>
      </c>
      <c r="K954" s="125" t="s">
        <v>142</v>
      </c>
      <c r="L954" s="33"/>
      <c r="M954" s="130" t="s">
        <v>19</v>
      </c>
      <c r="N954" s="131" t="s">
        <v>42</v>
      </c>
      <c r="P954" s="132">
        <f>O954*H954</f>
        <v>0</v>
      </c>
      <c r="Q954" s="132">
        <v>0</v>
      </c>
      <c r="R954" s="132">
        <f>Q954*H954</f>
        <v>0</v>
      </c>
      <c r="S954" s="132">
        <v>0</v>
      </c>
      <c r="T954" s="133">
        <f>S954*H954</f>
        <v>0</v>
      </c>
      <c r="AR954" s="134" t="s">
        <v>1524</v>
      </c>
      <c r="AT954" s="134" t="s">
        <v>138</v>
      </c>
      <c r="AU954" s="134" t="s">
        <v>78</v>
      </c>
      <c r="AY954" s="18" t="s">
        <v>136</v>
      </c>
      <c r="BE954" s="135">
        <f>IF(N954="základní",J954,0)</f>
        <v>0</v>
      </c>
      <c r="BF954" s="135">
        <f>IF(N954="snížená",J954,0)</f>
        <v>0</v>
      </c>
      <c r="BG954" s="135">
        <f>IF(N954="zákl. přenesená",J954,0)</f>
        <v>0</v>
      </c>
      <c r="BH954" s="135">
        <f>IF(N954="sníž. přenesená",J954,0)</f>
        <v>0</v>
      </c>
      <c r="BI954" s="135">
        <f>IF(N954="nulová",J954,0)</f>
        <v>0</v>
      </c>
      <c r="BJ954" s="18" t="s">
        <v>76</v>
      </c>
      <c r="BK954" s="135">
        <f>ROUND(I954*H954,2)</f>
        <v>0</v>
      </c>
      <c r="BL954" s="18" t="s">
        <v>1524</v>
      </c>
      <c r="BM954" s="134" t="s">
        <v>1605</v>
      </c>
    </row>
    <row r="955" spans="2:65" s="1" customFormat="1">
      <c r="B955" s="33"/>
      <c r="D955" s="136" t="s">
        <v>145</v>
      </c>
      <c r="F955" s="137" t="s">
        <v>1606</v>
      </c>
      <c r="I955" s="138"/>
      <c r="L955" s="33"/>
      <c r="M955" s="179"/>
      <c r="N955" s="180"/>
      <c r="O955" s="180"/>
      <c r="P955" s="180"/>
      <c r="Q955" s="180"/>
      <c r="R955" s="180"/>
      <c r="S955" s="180"/>
      <c r="T955" s="181"/>
      <c r="AT955" s="18" t="s">
        <v>145</v>
      </c>
      <c r="AU955" s="18" t="s">
        <v>78</v>
      </c>
    </row>
    <row r="956" spans="2:65" s="1" customFormat="1" ht="6.9" customHeight="1">
      <c r="B956" s="42"/>
      <c r="C956" s="43"/>
      <c r="D956" s="43"/>
      <c r="E956" s="43"/>
      <c r="F956" s="43"/>
      <c r="G956" s="43"/>
      <c r="H956" s="43"/>
      <c r="I956" s="43"/>
      <c r="J956" s="43"/>
      <c r="K956" s="43"/>
      <c r="L956" s="33"/>
    </row>
  </sheetData>
  <sheetProtection algorithmName="SHA-512" hashValue="4J1Apnqs6n0qS8O5gM+IU+hL5Y9GqzqMzI29bxSSuxuIYExHcCC2P3gASOtfp/2sAK+gPODZS2XVHfoaiEDkcg==" saltValue="zGkvH/J7SsGfO5q5KzqY1A==" spinCount="100000" sheet="1" objects="1" scenarios="1" formatColumns="0" formatRows="0" autoFilter="0"/>
  <autoFilter ref="C109:K955" xr:uid="{00000000-0009-0000-0000-000001000000}"/>
  <mergeCells count="6">
    <mergeCell ref="E102:H102"/>
    <mergeCell ref="L2:V2"/>
    <mergeCell ref="E7:H7"/>
    <mergeCell ref="E16:H16"/>
    <mergeCell ref="E25:H25"/>
    <mergeCell ref="E46:H46"/>
  </mergeCells>
  <hyperlinks>
    <hyperlink ref="F114" r:id="rId1" xr:uid="{00000000-0004-0000-0100-000000000000}"/>
    <hyperlink ref="F118" r:id="rId2" xr:uid="{00000000-0004-0000-0100-000001000000}"/>
    <hyperlink ref="F122" r:id="rId3" xr:uid="{00000000-0004-0000-0100-000002000000}"/>
    <hyperlink ref="F127" r:id="rId4" xr:uid="{00000000-0004-0000-0100-000003000000}"/>
    <hyperlink ref="F131" r:id="rId5" xr:uid="{00000000-0004-0000-0100-000004000000}"/>
    <hyperlink ref="F135" r:id="rId6" xr:uid="{00000000-0004-0000-0100-000005000000}"/>
    <hyperlink ref="F142" r:id="rId7" xr:uid="{00000000-0004-0000-0100-000006000000}"/>
    <hyperlink ref="F148" r:id="rId8" xr:uid="{00000000-0004-0000-0100-000007000000}"/>
    <hyperlink ref="F152" r:id="rId9" xr:uid="{00000000-0004-0000-0100-000008000000}"/>
    <hyperlink ref="F158" r:id="rId10" xr:uid="{00000000-0004-0000-0100-000009000000}"/>
    <hyperlink ref="F163" r:id="rId11" xr:uid="{00000000-0004-0000-0100-00000A000000}"/>
    <hyperlink ref="F169" r:id="rId12" xr:uid="{00000000-0004-0000-0100-00000B000000}"/>
    <hyperlink ref="F174" r:id="rId13" xr:uid="{00000000-0004-0000-0100-00000C000000}"/>
    <hyperlink ref="F179" r:id="rId14" xr:uid="{00000000-0004-0000-0100-00000D000000}"/>
    <hyperlink ref="F187" r:id="rId15" xr:uid="{00000000-0004-0000-0100-00000E000000}"/>
    <hyperlink ref="F192" r:id="rId16" xr:uid="{00000000-0004-0000-0100-00000F000000}"/>
    <hyperlink ref="F197" r:id="rId17" xr:uid="{00000000-0004-0000-0100-000010000000}"/>
    <hyperlink ref="F201" r:id="rId18" xr:uid="{00000000-0004-0000-0100-000011000000}"/>
    <hyperlink ref="F207" r:id="rId19" xr:uid="{00000000-0004-0000-0100-000012000000}"/>
    <hyperlink ref="F211" r:id="rId20" xr:uid="{00000000-0004-0000-0100-000013000000}"/>
    <hyperlink ref="F214" r:id="rId21" xr:uid="{00000000-0004-0000-0100-000014000000}"/>
    <hyperlink ref="F221" r:id="rId22" xr:uid="{00000000-0004-0000-0100-000015000000}"/>
    <hyperlink ref="F228" r:id="rId23" xr:uid="{00000000-0004-0000-0100-000016000000}"/>
    <hyperlink ref="F232" r:id="rId24" xr:uid="{00000000-0004-0000-0100-000017000000}"/>
    <hyperlink ref="F236" r:id="rId25" xr:uid="{00000000-0004-0000-0100-000018000000}"/>
    <hyperlink ref="F240" r:id="rId26" xr:uid="{00000000-0004-0000-0100-000019000000}"/>
    <hyperlink ref="F244" r:id="rId27" xr:uid="{00000000-0004-0000-0100-00001A000000}"/>
    <hyperlink ref="F248" r:id="rId28" xr:uid="{00000000-0004-0000-0100-00001B000000}"/>
    <hyperlink ref="F252" r:id="rId29" xr:uid="{00000000-0004-0000-0100-00001C000000}"/>
    <hyperlink ref="F257" r:id="rId30" xr:uid="{00000000-0004-0000-0100-00001D000000}"/>
    <hyperlink ref="F261" r:id="rId31" xr:uid="{00000000-0004-0000-0100-00001E000000}"/>
    <hyperlink ref="F266" r:id="rId32" xr:uid="{00000000-0004-0000-0100-00001F000000}"/>
    <hyperlink ref="F271" r:id="rId33" xr:uid="{00000000-0004-0000-0100-000020000000}"/>
    <hyperlink ref="F278" r:id="rId34" xr:uid="{00000000-0004-0000-0100-000021000000}"/>
    <hyperlink ref="F298" r:id="rId35" xr:uid="{00000000-0004-0000-0100-000022000000}"/>
    <hyperlink ref="F302" r:id="rId36" xr:uid="{00000000-0004-0000-0100-000023000000}"/>
    <hyperlink ref="F306" r:id="rId37" xr:uid="{00000000-0004-0000-0100-000024000000}"/>
    <hyperlink ref="F310" r:id="rId38" xr:uid="{00000000-0004-0000-0100-000025000000}"/>
    <hyperlink ref="F320" r:id="rId39" xr:uid="{00000000-0004-0000-0100-000026000000}"/>
    <hyperlink ref="F324" r:id="rId40" xr:uid="{00000000-0004-0000-0100-000027000000}"/>
    <hyperlink ref="F328" r:id="rId41" xr:uid="{00000000-0004-0000-0100-000028000000}"/>
    <hyperlink ref="F334" r:id="rId42" xr:uid="{00000000-0004-0000-0100-000029000000}"/>
    <hyperlink ref="F338" r:id="rId43" xr:uid="{00000000-0004-0000-0100-00002A000000}"/>
    <hyperlink ref="F342" r:id="rId44" xr:uid="{00000000-0004-0000-0100-00002B000000}"/>
    <hyperlink ref="F346" r:id="rId45" xr:uid="{00000000-0004-0000-0100-00002C000000}"/>
    <hyperlink ref="F348" r:id="rId46" xr:uid="{00000000-0004-0000-0100-00002D000000}"/>
    <hyperlink ref="F352" r:id="rId47" xr:uid="{00000000-0004-0000-0100-00002E000000}"/>
    <hyperlink ref="F356" r:id="rId48" xr:uid="{00000000-0004-0000-0100-00002F000000}"/>
    <hyperlink ref="F360" r:id="rId49" xr:uid="{00000000-0004-0000-0100-000030000000}"/>
    <hyperlink ref="F365" r:id="rId50" xr:uid="{00000000-0004-0000-0100-000031000000}"/>
    <hyperlink ref="F371" r:id="rId51" xr:uid="{00000000-0004-0000-0100-000032000000}"/>
    <hyperlink ref="F380" r:id="rId52" xr:uid="{00000000-0004-0000-0100-000033000000}"/>
    <hyperlink ref="F382" r:id="rId53" xr:uid="{00000000-0004-0000-0100-000034000000}"/>
    <hyperlink ref="F384" r:id="rId54" xr:uid="{00000000-0004-0000-0100-000035000000}"/>
    <hyperlink ref="F388" r:id="rId55" xr:uid="{00000000-0004-0000-0100-000036000000}"/>
    <hyperlink ref="F391" r:id="rId56" xr:uid="{00000000-0004-0000-0100-000037000000}"/>
    <hyperlink ref="F395" r:id="rId57" xr:uid="{00000000-0004-0000-0100-000038000000}"/>
    <hyperlink ref="F401" r:id="rId58" xr:uid="{00000000-0004-0000-0100-000039000000}"/>
    <hyperlink ref="F407" r:id="rId59" xr:uid="{00000000-0004-0000-0100-00003A000000}"/>
    <hyperlink ref="F413" r:id="rId60" xr:uid="{00000000-0004-0000-0100-00003B000000}"/>
    <hyperlink ref="F416" r:id="rId61" xr:uid="{00000000-0004-0000-0100-00003C000000}"/>
    <hyperlink ref="F418" r:id="rId62" xr:uid="{00000000-0004-0000-0100-00003D000000}"/>
    <hyperlink ref="F422" r:id="rId63" xr:uid="{00000000-0004-0000-0100-00003E000000}"/>
    <hyperlink ref="F427" r:id="rId64" xr:uid="{00000000-0004-0000-0100-00003F000000}"/>
    <hyperlink ref="F432" r:id="rId65" xr:uid="{00000000-0004-0000-0100-000040000000}"/>
    <hyperlink ref="F436" r:id="rId66" xr:uid="{00000000-0004-0000-0100-000041000000}"/>
    <hyperlink ref="F440" r:id="rId67" xr:uid="{00000000-0004-0000-0100-000042000000}"/>
    <hyperlink ref="F444" r:id="rId68" xr:uid="{00000000-0004-0000-0100-000043000000}"/>
    <hyperlink ref="F448" r:id="rId69" xr:uid="{00000000-0004-0000-0100-000044000000}"/>
    <hyperlink ref="F452" r:id="rId70" xr:uid="{00000000-0004-0000-0100-000045000000}"/>
    <hyperlink ref="F456" r:id="rId71" xr:uid="{00000000-0004-0000-0100-000046000000}"/>
    <hyperlink ref="F458" r:id="rId72" xr:uid="{00000000-0004-0000-0100-000047000000}"/>
    <hyperlink ref="F462" r:id="rId73" xr:uid="{00000000-0004-0000-0100-000048000000}"/>
    <hyperlink ref="F464" r:id="rId74" xr:uid="{00000000-0004-0000-0100-000049000000}"/>
    <hyperlink ref="F467" r:id="rId75" xr:uid="{00000000-0004-0000-0100-00004A000000}"/>
    <hyperlink ref="F471" r:id="rId76" xr:uid="{00000000-0004-0000-0100-00004B000000}"/>
    <hyperlink ref="F476" r:id="rId77" xr:uid="{00000000-0004-0000-0100-00004C000000}"/>
    <hyperlink ref="F478" r:id="rId78" xr:uid="{00000000-0004-0000-0100-00004D000000}"/>
    <hyperlink ref="F480" r:id="rId79" xr:uid="{00000000-0004-0000-0100-00004E000000}"/>
    <hyperlink ref="F484" r:id="rId80" xr:uid="{00000000-0004-0000-0100-00004F000000}"/>
    <hyperlink ref="F486" r:id="rId81" xr:uid="{00000000-0004-0000-0100-000050000000}"/>
    <hyperlink ref="F491" r:id="rId82" xr:uid="{00000000-0004-0000-0100-000051000000}"/>
    <hyperlink ref="F493" r:id="rId83" xr:uid="{00000000-0004-0000-0100-000052000000}"/>
    <hyperlink ref="F495" r:id="rId84" xr:uid="{00000000-0004-0000-0100-000053000000}"/>
    <hyperlink ref="F504" r:id="rId85" xr:uid="{00000000-0004-0000-0100-000054000000}"/>
    <hyperlink ref="F506" r:id="rId86" xr:uid="{00000000-0004-0000-0100-000055000000}"/>
    <hyperlink ref="F509" r:id="rId87" xr:uid="{00000000-0004-0000-0100-000056000000}"/>
    <hyperlink ref="F515" r:id="rId88" xr:uid="{00000000-0004-0000-0100-000057000000}"/>
    <hyperlink ref="F521" r:id="rId89" xr:uid="{00000000-0004-0000-0100-000058000000}"/>
    <hyperlink ref="F525" r:id="rId90" xr:uid="{00000000-0004-0000-0100-000059000000}"/>
    <hyperlink ref="F529" r:id="rId91" xr:uid="{00000000-0004-0000-0100-00005A000000}"/>
    <hyperlink ref="F533" r:id="rId92" xr:uid="{00000000-0004-0000-0100-00005B000000}"/>
    <hyperlink ref="F540" r:id="rId93" xr:uid="{00000000-0004-0000-0100-00005C000000}"/>
    <hyperlink ref="F543" r:id="rId94" xr:uid="{00000000-0004-0000-0100-00005D000000}"/>
    <hyperlink ref="F547" r:id="rId95" xr:uid="{00000000-0004-0000-0100-00005E000000}"/>
    <hyperlink ref="F551" r:id="rId96" xr:uid="{00000000-0004-0000-0100-00005F000000}"/>
    <hyperlink ref="F562" r:id="rId97" xr:uid="{00000000-0004-0000-0100-000060000000}"/>
    <hyperlink ref="F567" r:id="rId98" xr:uid="{00000000-0004-0000-0100-000061000000}"/>
    <hyperlink ref="F574" r:id="rId99" xr:uid="{00000000-0004-0000-0100-000062000000}"/>
    <hyperlink ref="F579" r:id="rId100" xr:uid="{00000000-0004-0000-0100-000063000000}"/>
    <hyperlink ref="F584" r:id="rId101" xr:uid="{00000000-0004-0000-0100-000064000000}"/>
    <hyperlink ref="F592" r:id="rId102" xr:uid="{00000000-0004-0000-0100-000065000000}"/>
    <hyperlink ref="F595" r:id="rId103" xr:uid="{00000000-0004-0000-0100-000066000000}"/>
    <hyperlink ref="F598" r:id="rId104" xr:uid="{00000000-0004-0000-0100-000067000000}"/>
    <hyperlink ref="F601" r:id="rId105" xr:uid="{00000000-0004-0000-0100-000068000000}"/>
    <hyperlink ref="F612" r:id="rId106" xr:uid="{00000000-0004-0000-0100-000069000000}"/>
    <hyperlink ref="F616" r:id="rId107" xr:uid="{00000000-0004-0000-0100-00006A000000}"/>
    <hyperlink ref="F618" r:id="rId108" xr:uid="{00000000-0004-0000-0100-00006B000000}"/>
    <hyperlink ref="F620" r:id="rId109" xr:uid="{00000000-0004-0000-0100-00006C000000}"/>
    <hyperlink ref="F623" r:id="rId110" xr:uid="{00000000-0004-0000-0100-00006D000000}"/>
    <hyperlink ref="F635" r:id="rId111" xr:uid="{00000000-0004-0000-0100-00006E000000}"/>
    <hyperlink ref="F642" r:id="rId112" xr:uid="{00000000-0004-0000-0100-00006F000000}"/>
    <hyperlink ref="F649" r:id="rId113" xr:uid="{00000000-0004-0000-0100-000070000000}"/>
    <hyperlink ref="F664" r:id="rId114" xr:uid="{00000000-0004-0000-0100-000071000000}"/>
    <hyperlink ref="F667" r:id="rId115" xr:uid="{00000000-0004-0000-0100-000072000000}"/>
    <hyperlink ref="F677" r:id="rId116" xr:uid="{00000000-0004-0000-0100-000073000000}"/>
    <hyperlink ref="F684" r:id="rId117" xr:uid="{00000000-0004-0000-0100-000074000000}"/>
    <hyperlink ref="F700" r:id="rId118" xr:uid="{00000000-0004-0000-0100-000075000000}"/>
    <hyperlink ref="F703" r:id="rId119" xr:uid="{00000000-0004-0000-0100-000076000000}"/>
    <hyperlink ref="F705" r:id="rId120" xr:uid="{00000000-0004-0000-0100-000077000000}"/>
    <hyperlink ref="F711" r:id="rId121" xr:uid="{00000000-0004-0000-0100-000078000000}"/>
    <hyperlink ref="F717" r:id="rId122" xr:uid="{00000000-0004-0000-0100-000079000000}"/>
    <hyperlink ref="F721" r:id="rId123" xr:uid="{00000000-0004-0000-0100-00007A000000}"/>
    <hyperlink ref="F724" r:id="rId124" xr:uid="{00000000-0004-0000-0100-00007B000000}"/>
    <hyperlink ref="F730" r:id="rId125" xr:uid="{00000000-0004-0000-0100-00007C000000}"/>
    <hyperlink ref="F736" r:id="rId126" xr:uid="{00000000-0004-0000-0100-00007D000000}"/>
    <hyperlink ref="F740" r:id="rId127" xr:uid="{00000000-0004-0000-0100-00007E000000}"/>
    <hyperlink ref="F744" r:id="rId128" xr:uid="{00000000-0004-0000-0100-00007F000000}"/>
    <hyperlink ref="F751" r:id="rId129" xr:uid="{00000000-0004-0000-0100-000080000000}"/>
    <hyperlink ref="F758" r:id="rId130" xr:uid="{00000000-0004-0000-0100-000081000000}"/>
    <hyperlink ref="F761" r:id="rId131" xr:uid="{00000000-0004-0000-0100-000082000000}"/>
    <hyperlink ref="F767" r:id="rId132" xr:uid="{00000000-0004-0000-0100-000083000000}"/>
    <hyperlink ref="F773" r:id="rId133" xr:uid="{00000000-0004-0000-0100-000084000000}"/>
    <hyperlink ref="F777" r:id="rId134" xr:uid="{00000000-0004-0000-0100-000085000000}"/>
    <hyperlink ref="F783" r:id="rId135" xr:uid="{00000000-0004-0000-0100-000086000000}"/>
    <hyperlink ref="F787" r:id="rId136" xr:uid="{00000000-0004-0000-0100-000087000000}"/>
    <hyperlink ref="F791" r:id="rId137" xr:uid="{00000000-0004-0000-0100-000088000000}"/>
    <hyperlink ref="F797" r:id="rId138" xr:uid="{00000000-0004-0000-0100-000089000000}"/>
    <hyperlink ref="F800" r:id="rId139" xr:uid="{00000000-0004-0000-0100-00008A000000}"/>
    <hyperlink ref="F804" r:id="rId140" xr:uid="{00000000-0004-0000-0100-00008B000000}"/>
    <hyperlink ref="F808" r:id="rId141" xr:uid="{00000000-0004-0000-0100-00008C000000}"/>
    <hyperlink ref="F812" r:id="rId142" xr:uid="{00000000-0004-0000-0100-00008D000000}"/>
    <hyperlink ref="F818" r:id="rId143" xr:uid="{00000000-0004-0000-0100-00008E000000}"/>
    <hyperlink ref="F822" r:id="rId144" xr:uid="{00000000-0004-0000-0100-00008F000000}"/>
    <hyperlink ref="F825" r:id="rId145" xr:uid="{00000000-0004-0000-0100-000090000000}"/>
    <hyperlink ref="F829" r:id="rId146" xr:uid="{00000000-0004-0000-0100-000091000000}"/>
    <hyperlink ref="F832" r:id="rId147" xr:uid="{00000000-0004-0000-0100-000092000000}"/>
    <hyperlink ref="F835" r:id="rId148" xr:uid="{00000000-0004-0000-0100-000093000000}"/>
    <hyperlink ref="F841" r:id="rId149" xr:uid="{00000000-0004-0000-0100-000094000000}"/>
    <hyperlink ref="F852" r:id="rId150" xr:uid="{00000000-0004-0000-0100-000095000000}"/>
    <hyperlink ref="F863" r:id="rId151" xr:uid="{00000000-0004-0000-0100-000096000000}"/>
    <hyperlink ref="F869" r:id="rId152" xr:uid="{00000000-0004-0000-0100-000097000000}"/>
    <hyperlink ref="F873" r:id="rId153" xr:uid="{00000000-0004-0000-0100-000098000000}"/>
    <hyperlink ref="F877" r:id="rId154" xr:uid="{00000000-0004-0000-0100-000099000000}"/>
    <hyperlink ref="F882" r:id="rId155" xr:uid="{00000000-0004-0000-0100-00009A000000}"/>
    <hyperlink ref="F893" r:id="rId156" xr:uid="{00000000-0004-0000-0100-00009B000000}"/>
    <hyperlink ref="F909" r:id="rId157" xr:uid="{00000000-0004-0000-0100-00009C000000}"/>
    <hyperlink ref="F911" r:id="rId158" xr:uid="{00000000-0004-0000-0100-00009D000000}"/>
    <hyperlink ref="F913" r:id="rId159" xr:uid="{00000000-0004-0000-0100-00009E000000}"/>
    <hyperlink ref="F918" r:id="rId160" xr:uid="{00000000-0004-0000-0100-00009F000000}"/>
    <hyperlink ref="F925" r:id="rId161" xr:uid="{00000000-0004-0000-0100-0000A0000000}"/>
    <hyperlink ref="F929" r:id="rId162" xr:uid="{00000000-0004-0000-0100-0000A1000000}"/>
    <hyperlink ref="F932" r:id="rId163" xr:uid="{00000000-0004-0000-0100-0000A2000000}"/>
    <hyperlink ref="F936" r:id="rId164" xr:uid="{00000000-0004-0000-0100-0000A3000000}"/>
    <hyperlink ref="F941" r:id="rId165" xr:uid="{00000000-0004-0000-0100-0000A4000000}"/>
    <hyperlink ref="F946" r:id="rId166" xr:uid="{00000000-0004-0000-0100-0000A5000000}"/>
    <hyperlink ref="F951" r:id="rId167" xr:uid="{00000000-0004-0000-0100-0000A6000000}"/>
    <hyperlink ref="F953" r:id="rId168" xr:uid="{00000000-0004-0000-0100-0000A7000000}"/>
    <hyperlink ref="F955" r:id="rId169" xr:uid="{00000000-0004-0000-0100-0000A8000000}"/>
  </hyperlinks>
  <printOptions horizontalCentered="1"/>
  <pageMargins left="0.39370078740157483" right="0.39370078740157483" top="0.39370078740157483" bottom="0.39370078740157483" header="0" footer="0"/>
  <pageSetup paperSize="9" scale="74" fitToHeight="100" orientation="portrait" blackAndWhite="1" r:id="rId170"/>
  <headerFooter>
    <oddFooter>&amp;CStrana &amp;P z &amp;N</oddFooter>
  </headerFooter>
  <drawing r:id="rId17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0.199999999999999"/>
  <cols>
    <col min="1" max="1" width="8.28515625" style="182" customWidth="1"/>
    <col min="2" max="2" width="1.7109375" style="182" customWidth="1"/>
    <col min="3" max="4" width="5" style="182" customWidth="1"/>
    <col min="5" max="5" width="11.7109375" style="182" customWidth="1"/>
    <col min="6" max="6" width="9.140625" style="182" customWidth="1"/>
    <col min="7" max="7" width="5" style="182" customWidth="1"/>
    <col min="8" max="8" width="77.85546875" style="182" customWidth="1"/>
    <col min="9" max="10" width="20" style="182" customWidth="1"/>
    <col min="11" max="11" width="1.7109375" style="182" customWidth="1"/>
  </cols>
  <sheetData>
    <row r="1" spans="2:11" customFormat="1" ht="37.5" customHeight="1"/>
    <row r="2" spans="2:11" customFormat="1" ht="7.5" customHeight="1">
      <c r="B2" s="183"/>
      <c r="C2" s="184"/>
      <c r="D2" s="184"/>
      <c r="E2" s="184"/>
      <c r="F2" s="184"/>
      <c r="G2" s="184"/>
      <c r="H2" s="184"/>
      <c r="I2" s="184"/>
      <c r="J2" s="184"/>
      <c r="K2" s="185"/>
    </row>
    <row r="3" spans="2:11" s="16" customFormat="1" ht="45" customHeight="1">
      <c r="B3" s="186"/>
      <c r="C3" s="308" t="s">
        <v>1607</v>
      </c>
      <c r="D3" s="308"/>
      <c r="E3" s="308"/>
      <c r="F3" s="308"/>
      <c r="G3" s="308"/>
      <c r="H3" s="308"/>
      <c r="I3" s="308"/>
      <c r="J3" s="308"/>
      <c r="K3" s="187"/>
    </row>
    <row r="4" spans="2:11" customFormat="1" ht="25.5" customHeight="1">
      <c r="B4" s="188"/>
      <c r="C4" s="313" t="s">
        <v>1608</v>
      </c>
      <c r="D4" s="313"/>
      <c r="E4" s="313"/>
      <c r="F4" s="313"/>
      <c r="G4" s="313"/>
      <c r="H4" s="313"/>
      <c r="I4" s="313"/>
      <c r="J4" s="313"/>
      <c r="K4" s="189"/>
    </row>
    <row r="5" spans="2:11" customFormat="1" ht="5.25" customHeight="1">
      <c r="B5" s="188"/>
      <c r="C5" s="190"/>
      <c r="D5" s="190"/>
      <c r="E5" s="190"/>
      <c r="F5" s="190"/>
      <c r="G5" s="190"/>
      <c r="H5" s="190"/>
      <c r="I5" s="190"/>
      <c r="J5" s="190"/>
      <c r="K5" s="189"/>
    </row>
    <row r="6" spans="2:11" customFormat="1" ht="15" customHeight="1">
      <c r="B6" s="188"/>
      <c r="C6" s="312" t="s">
        <v>1609</v>
      </c>
      <c r="D6" s="312"/>
      <c r="E6" s="312"/>
      <c r="F6" s="312"/>
      <c r="G6" s="312"/>
      <c r="H6" s="312"/>
      <c r="I6" s="312"/>
      <c r="J6" s="312"/>
      <c r="K6" s="189"/>
    </row>
    <row r="7" spans="2:11" customFormat="1" ht="15" customHeight="1">
      <c r="B7" s="192"/>
      <c r="C7" s="312" t="s">
        <v>1610</v>
      </c>
      <c r="D7" s="312"/>
      <c r="E7" s="312"/>
      <c r="F7" s="312"/>
      <c r="G7" s="312"/>
      <c r="H7" s="312"/>
      <c r="I7" s="312"/>
      <c r="J7" s="312"/>
      <c r="K7" s="189"/>
    </row>
    <row r="8" spans="2:11" customFormat="1" ht="12.75" customHeight="1">
      <c r="B8" s="192"/>
      <c r="C8" s="191"/>
      <c r="D8" s="191"/>
      <c r="E8" s="191"/>
      <c r="F8" s="191"/>
      <c r="G8" s="191"/>
      <c r="H8" s="191"/>
      <c r="I8" s="191"/>
      <c r="J8" s="191"/>
      <c r="K8" s="189"/>
    </row>
    <row r="9" spans="2:11" customFormat="1" ht="15" customHeight="1">
      <c r="B9" s="192"/>
      <c r="C9" s="312" t="s">
        <v>1611</v>
      </c>
      <c r="D9" s="312"/>
      <c r="E9" s="312"/>
      <c r="F9" s="312"/>
      <c r="G9" s="312"/>
      <c r="H9" s="312"/>
      <c r="I9" s="312"/>
      <c r="J9" s="312"/>
      <c r="K9" s="189"/>
    </row>
    <row r="10" spans="2:11" customFormat="1" ht="15" customHeight="1">
      <c r="B10" s="192"/>
      <c r="C10" s="191"/>
      <c r="D10" s="312" t="s">
        <v>1612</v>
      </c>
      <c r="E10" s="312"/>
      <c r="F10" s="312"/>
      <c r="G10" s="312"/>
      <c r="H10" s="312"/>
      <c r="I10" s="312"/>
      <c r="J10" s="312"/>
      <c r="K10" s="189"/>
    </row>
    <row r="11" spans="2:11" customFormat="1" ht="15" customHeight="1">
      <c r="B11" s="192"/>
      <c r="C11" s="193"/>
      <c r="D11" s="312" t="s">
        <v>1613</v>
      </c>
      <c r="E11" s="312"/>
      <c r="F11" s="312"/>
      <c r="G11" s="312"/>
      <c r="H11" s="312"/>
      <c r="I11" s="312"/>
      <c r="J11" s="312"/>
      <c r="K11" s="189"/>
    </row>
    <row r="12" spans="2:11" customFormat="1" ht="15" customHeight="1">
      <c r="B12" s="192"/>
      <c r="C12" s="193"/>
      <c r="D12" s="191"/>
      <c r="E12" s="191"/>
      <c r="F12" s="191"/>
      <c r="G12" s="191"/>
      <c r="H12" s="191"/>
      <c r="I12" s="191"/>
      <c r="J12" s="191"/>
      <c r="K12" s="189"/>
    </row>
    <row r="13" spans="2:11" customFormat="1" ht="15" customHeight="1">
      <c r="B13" s="192"/>
      <c r="C13" s="193"/>
      <c r="D13" s="194" t="s">
        <v>1614</v>
      </c>
      <c r="E13" s="191"/>
      <c r="F13" s="191"/>
      <c r="G13" s="191"/>
      <c r="H13" s="191"/>
      <c r="I13" s="191"/>
      <c r="J13" s="191"/>
      <c r="K13" s="189"/>
    </row>
    <row r="14" spans="2:11" customFormat="1" ht="12.75" customHeight="1">
      <c r="B14" s="192"/>
      <c r="C14" s="193"/>
      <c r="D14" s="193"/>
      <c r="E14" s="193"/>
      <c r="F14" s="193"/>
      <c r="G14" s="193"/>
      <c r="H14" s="193"/>
      <c r="I14" s="193"/>
      <c r="J14" s="193"/>
      <c r="K14" s="189"/>
    </row>
    <row r="15" spans="2:11" customFormat="1" ht="15" customHeight="1">
      <c r="B15" s="192"/>
      <c r="C15" s="193"/>
      <c r="D15" s="312" t="s">
        <v>1615</v>
      </c>
      <c r="E15" s="312"/>
      <c r="F15" s="312"/>
      <c r="G15" s="312"/>
      <c r="H15" s="312"/>
      <c r="I15" s="312"/>
      <c r="J15" s="312"/>
      <c r="K15" s="189"/>
    </row>
    <row r="16" spans="2:11" customFormat="1" ht="15" customHeight="1">
      <c r="B16" s="192"/>
      <c r="C16" s="193"/>
      <c r="D16" s="312" t="s">
        <v>1616</v>
      </c>
      <c r="E16" s="312"/>
      <c r="F16" s="312"/>
      <c r="G16" s="312"/>
      <c r="H16" s="312"/>
      <c r="I16" s="312"/>
      <c r="J16" s="312"/>
      <c r="K16" s="189"/>
    </row>
    <row r="17" spans="2:11" customFormat="1" ht="15" customHeight="1">
      <c r="B17" s="192"/>
      <c r="C17" s="193"/>
      <c r="D17" s="312" t="s">
        <v>1617</v>
      </c>
      <c r="E17" s="312"/>
      <c r="F17" s="312"/>
      <c r="G17" s="312"/>
      <c r="H17" s="312"/>
      <c r="I17" s="312"/>
      <c r="J17" s="312"/>
      <c r="K17" s="189"/>
    </row>
    <row r="18" spans="2:11" customFormat="1" ht="15" customHeight="1">
      <c r="B18" s="192"/>
      <c r="C18" s="193"/>
      <c r="D18" s="193"/>
      <c r="E18" s="195" t="s">
        <v>75</v>
      </c>
      <c r="F18" s="312" t="s">
        <v>1618</v>
      </c>
      <c r="G18" s="312"/>
      <c r="H18" s="312"/>
      <c r="I18" s="312"/>
      <c r="J18" s="312"/>
      <c r="K18" s="189"/>
    </row>
    <row r="19" spans="2:11" customFormat="1" ht="15" customHeight="1">
      <c r="B19" s="192"/>
      <c r="C19" s="193"/>
      <c r="D19" s="193"/>
      <c r="E19" s="195" t="s">
        <v>1619</v>
      </c>
      <c r="F19" s="312" t="s">
        <v>1620</v>
      </c>
      <c r="G19" s="312"/>
      <c r="H19" s="312"/>
      <c r="I19" s="312"/>
      <c r="J19" s="312"/>
      <c r="K19" s="189"/>
    </row>
    <row r="20" spans="2:11" customFormat="1" ht="15" customHeight="1">
      <c r="B20" s="192"/>
      <c r="C20" s="193"/>
      <c r="D20" s="193"/>
      <c r="E20" s="195" t="s">
        <v>1621</v>
      </c>
      <c r="F20" s="312" t="s">
        <v>1622</v>
      </c>
      <c r="G20" s="312"/>
      <c r="H20" s="312"/>
      <c r="I20" s="312"/>
      <c r="J20" s="312"/>
      <c r="K20" s="189"/>
    </row>
    <row r="21" spans="2:11" customFormat="1" ht="15" customHeight="1">
      <c r="B21" s="192"/>
      <c r="C21" s="193"/>
      <c r="D21" s="193"/>
      <c r="E21" s="195" t="s">
        <v>1623</v>
      </c>
      <c r="F21" s="312" t="s">
        <v>1624</v>
      </c>
      <c r="G21" s="312"/>
      <c r="H21" s="312"/>
      <c r="I21" s="312"/>
      <c r="J21" s="312"/>
      <c r="K21" s="189"/>
    </row>
    <row r="22" spans="2:11" customFormat="1" ht="15" customHeight="1">
      <c r="B22" s="192"/>
      <c r="C22" s="193"/>
      <c r="D22" s="193"/>
      <c r="E22" s="195" t="s">
        <v>1625</v>
      </c>
      <c r="F22" s="312" t="s">
        <v>1626</v>
      </c>
      <c r="G22" s="312"/>
      <c r="H22" s="312"/>
      <c r="I22" s="312"/>
      <c r="J22" s="312"/>
      <c r="K22" s="189"/>
    </row>
    <row r="23" spans="2:11" customFormat="1" ht="15" customHeight="1">
      <c r="B23" s="192"/>
      <c r="C23" s="193"/>
      <c r="D23" s="193"/>
      <c r="E23" s="195" t="s">
        <v>1627</v>
      </c>
      <c r="F23" s="312" t="s">
        <v>1628</v>
      </c>
      <c r="G23" s="312"/>
      <c r="H23" s="312"/>
      <c r="I23" s="312"/>
      <c r="J23" s="312"/>
      <c r="K23" s="189"/>
    </row>
    <row r="24" spans="2:11" customFormat="1" ht="12.75" customHeight="1">
      <c r="B24" s="192"/>
      <c r="C24" s="193"/>
      <c r="D24" s="193"/>
      <c r="E24" s="193"/>
      <c r="F24" s="193"/>
      <c r="G24" s="193"/>
      <c r="H24" s="193"/>
      <c r="I24" s="193"/>
      <c r="J24" s="193"/>
      <c r="K24" s="189"/>
    </row>
    <row r="25" spans="2:11" customFormat="1" ht="15" customHeight="1">
      <c r="B25" s="192"/>
      <c r="C25" s="312" t="s">
        <v>1629</v>
      </c>
      <c r="D25" s="312"/>
      <c r="E25" s="312"/>
      <c r="F25" s="312"/>
      <c r="G25" s="312"/>
      <c r="H25" s="312"/>
      <c r="I25" s="312"/>
      <c r="J25" s="312"/>
      <c r="K25" s="189"/>
    </row>
    <row r="26" spans="2:11" customFormat="1" ht="15" customHeight="1">
      <c r="B26" s="192"/>
      <c r="C26" s="312" t="s">
        <v>1630</v>
      </c>
      <c r="D26" s="312"/>
      <c r="E26" s="312"/>
      <c r="F26" s="312"/>
      <c r="G26" s="312"/>
      <c r="H26" s="312"/>
      <c r="I26" s="312"/>
      <c r="J26" s="312"/>
      <c r="K26" s="189"/>
    </row>
    <row r="27" spans="2:11" customFormat="1" ht="15" customHeight="1">
      <c r="B27" s="192"/>
      <c r="C27" s="191"/>
      <c r="D27" s="312" t="s">
        <v>1631</v>
      </c>
      <c r="E27" s="312"/>
      <c r="F27" s="312"/>
      <c r="G27" s="312"/>
      <c r="H27" s="312"/>
      <c r="I27" s="312"/>
      <c r="J27" s="312"/>
      <c r="K27" s="189"/>
    </row>
    <row r="28" spans="2:11" customFormat="1" ht="15" customHeight="1">
      <c r="B28" s="192"/>
      <c r="C28" s="193"/>
      <c r="D28" s="312" t="s">
        <v>1632</v>
      </c>
      <c r="E28" s="312"/>
      <c r="F28" s="312"/>
      <c r="G28" s="312"/>
      <c r="H28" s="312"/>
      <c r="I28" s="312"/>
      <c r="J28" s="312"/>
      <c r="K28" s="189"/>
    </row>
    <row r="29" spans="2:11" customFormat="1" ht="12.75" customHeight="1">
      <c r="B29" s="192"/>
      <c r="C29" s="193"/>
      <c r="D29" s="193"/>
      <c r="E29" s="193"/>
      <c r="F29" s="193"/>
      <c r="G29" s="193"/>
      <c r="H29" s="193"/>
      <c r="I29" s="193"/>
      <c r="J29" s="193"/>
      <c r="K29" s="189"/>
    </row>
    <row r="30" spans="2:11" customFormat="1" ht="15" customHeight="1">
      <c r="B30" s="192"/>
      <c r="C30" s="193"/>
      <c r="D30" s="312" t="s">
        <v>1633</v>
      </c>
      <c r="E30" s="312"/>
      <c r="F30" s="312"/>
      <c r="G30" s="312"/>
      <c r="H30" s="312"/>
      <c r="I30" s="312"/>
      <c r="J30" s="312"/>
      <c r="K30" s="189"/>
    </row>
    <row r="31" spans="2:11" customFormat="1" ht="15" customHeight="1">
      <c r="B31" s="192"/>
      <c r="C31" s="193"/>
      <c r="D31" s="312" t="s">
        <v>1634</v>
      </c>
      <c r="E31" s="312"/>
      <c r="F31" s="312"/>
      <c r="G31" s="312"/>
      <c r="H31" s="312"/>
      <c r="I31" s="312"/>
      <c r="J31" s="312"/>
      <c r="K31" s="189"/>
    </row>
    <row r="32" spans="2:11" customFormat="1" ht="12.75" customHeight="1">
      <c r="B32" s="192"/>
      <c r="C32" s="193"/>
      <c r="D32" s="193"/>
      <c r="E32" s="193"/>
      <c r="F32" s="193"/>
      <c r="G32" s="193"/>
      <c r="H32" s="193"/>
      <c r="I32" s="193"/>
      <c r="J32" s="193"/>
      <c r="K32" s="189"/>
    </row>
    <row r="33" spans="2:11" customFormat="1" ht="15" customHeight="1">
      <c r="B33" s="192"/>
      <c r="C33" s="193"/>
      <c r="D33" s="312" t="s">
        <v>1635</v>
      </c>
      <c r="E33" s="312"/>
      <c r="F33" s="312"/>
      <c r="G33" s="312"/>
      <c r="H33" s="312"/>
      <c r="I33" s="312"/>
      <c r="J33" s="312"/>
      <c r="K33" s="189"/>
    </row>
    <row r="34" spans="2:11" customFormat="1" ht="15" customHeight="1">
      <c r="B34" s="192"/>
      <c r="C34" s="193"/>
      <c r="D34" s="312" t="s">
        <v>1636</v>
      </c>
      <c r="E34" s="312"/>
      <c r="F34" s="312"/>
      <c r="G34" s="312"/>
      <c r="H34" s="312"/>
      <c r="I34" s="312"/>
      <c r="J34" s="312"/>
      <c r="K34" s="189"/>
    </row>
    <row r="35" spans="2:11" customFormat="1" ht="15" customHeight="1">
      <c r="B35" s="192"/>
      <c r="C35" s="193"/>
      <c r="D35" s="312" t="s">
        <v>1637</v>
      </c>
      <c r="E35" s="312"/>
      <c r="F35" s="312"/>
      <c r="G35" s="312"/>
      <c r="H35" s="312"/>
      <c r="I35" s="312"/>
      <c r="J35" s="312"/>
      <c r="K35" s="189"/>
    </row>
    <row r="36" spans="2:11" customFormat="1" ht="15" customHeight="1">
      <c r="B36" s="192"/>
      <c r="C36" s="193"/>
      <c r="D36" s="191"/>
      <c r="E36" s="194" t="s">
        <v>122</v>
      </c>
      <c r="F36" s="191"/>
      <c r="G36" s="312" t="s">
        <v>1638</v>
      </c>
      <c r="H36" s="312"/>
      <c r="I36" s="312"/>
      <c r="J36" s="312"/>
      <c r="K36" s="189"/>
    </row>
    <row r="37" spans="2:11" customFormat="1" ht="30.75" customHeight="1">
      <c r="B37" s="192"/>
      <c r="C37" s="193"/>
      <c r="D37" s="191"/>
      <c r="E37" s="194" t="s">
        <v>1639</v>
      </c>
      <c r="F37" s="191"/>
      <c r="G37" s="312" t="s">
        <v>1640</v>
      </c>
      <c r="H37" s="312"/>
      <c r="I37" s="312"/>
      <c r="J37" s="312"/>
      <c r="K37" s="189"/>
    </row>
    <row r="38" spans="2:11" customFormat="1" ht="15" customHeight="1">
      <c r="B38" s="192"/>
      <c r="C38" s="193"/>
      <c r="D38" s="191"/>
      <c r="E38" s="194" t="s">
        <v>52</v>
      </c>
      <c r="F38" s="191"/>
      <c r="G38" s="312" t="s">
        <v>1641</v>
      </c>
      <c r="H38" s="312"/>
      <c r="I38" s="312"/>
      <c r="J38" s="312"/>
      <c r="K38" s="189"/>
    </row>
    <row r="39" spans="2:11" customFormat="1" ht="15" customHeight="1">
      <c r="B39" s="192"/>
      <c r="C39" s="193"/>
      <c r="D39" s="191"/>
      <c r="E39" s="194" t="s">
        <v>53</v>
      </c>
      <c r="F39" s="191"/>
      <c r="G39" s="312" t="s">
        <v>1642</v>
      </c>
      <c r="H39" s="312"/>
      <c r="I39" s="312"/>
      <c r="J39" s="312"/>
      <c r="K39" s="189"/>
    </row>
    <row r="40" spans="2:11" customFormat="1" ht="15" customHeight="1">
      <c r="B40" s="192"/>
      <c r="C40" s="193"/>
      <c r="D40" s="191"/>
      <c r="E40" s="194" t="s">
        <v>123</v>
      </c>
      <c r="F40" s="191"/>
      <c r="G40" s="312" t="s">
        <v>1643</v>
      </c>
      <c r="H40" s="312"/>
      <c r="I40" s="312"/>
      <c r="J40" s="312"/>
      <c r="K40" s="189"/>
    </row>
    <row r="41" spans="2:11" customFormat="1" ht="15" customHeight="1">
      <c r="B41" s="192"/>
      <c r="C41" s="193"/>
      <c r="D41" s="191"/>
      <c r="E41" s="194" t="s">
        <v>124</v>
      </c>
      <c r="F41" s="191"/>
      <c r="G41" s="312" t="s">
        <v>1644</v>
      </c>
      <c r="H41" s="312"/>
      <c r="I41" s="312"/>
      <c r="J41" s="312"/>
      <c r="K41" s="189"/>
    </row>
    <row r="42" spans="2:11" customFormat="1" ht="15" customHeight="1">
      <c r="B42" s="192"/>
      <c r="C42" s="193"/>
      <c r="D42" s="191"/>
      <c r="E42" s="194" t="s">
        <v>1645</v>
      </c>
      <c r="F42" s="191"/>
      <c r="G42" s="312" t="s">
        <v>1646</v>
      </c>
      <c r="H42" s="312"/>
      <c r="I42" s="312"/>
      <c r="J42" s="312"/>
      <c r="K42" s="189"/>
    </row>
    <row r="43" spans="2:11" customFormat="1" ht="15" customHeight="1">
      <c r="B43" s="192"/>
      <c r="C43" s="193"/>
      <c r="D43" s="191"/>
      <c r="E43" s="194"/>
      <c r="F43" s="191"/>
      <c r="G43" s="312" t="s">
        <v>1647</v>
      </c>
      <c r="H43" s="312"/>
      <c r="I43" s="312"/>
      <c r="J43" s="312"/>
      <c r="K43" s="189"/>
    </row>
    <row r="44" spans="2:11" customFormat="1" ht="15" customHeight="1">
      <c r="B44" s="192"/>
      <c r="C44" s="193"/>
      <c r="D44" s="191"/>
      <c r="E44" s="194" t="s">
        <v>1648</v>
      </c>
      <c r="F44" s="191"/>
      <c r="G44" s="312" t="s">
        <v>1649</v>
      </c>
      <c r="H44" s="312"/>
      <c r="I44" s="312"/>
      <c r="J44" s="312"/>
      <c r="K44" s="189"/>
    </row>
    <row r="45" spans="2:11" customFormat="1" ht="15" customHeight="1">
      <c r="B45" s="192"/>
      <c r="C45" s="193"/>
      <c r="D45" s="191"/>
      <c r="E45" s="194" t="s">
        <v>126</v>
      </c>
      <c r="F45" s="191"/>
      <c r="G45" s="312" t="s">
        <v>1650</v>
      </c>
      <c r="H45" s="312"/>
      <c r="I45" s="312"/>
      <c r="J45" s="312"/>
      <c r="K45" s="189"/>
    </row>
    <row r="46" spans="2:11" customFormat="1" ht="12.75" customHeight="1">
      <c r="B46" s="192"/>
      <c r="C46" s="193"/>
      <c r="D46" s="191"/>
      <c r="E46" s="191"/>
      <c r="F46" s="191"/>
      <c r="G46" s="191"/>
      <c r="H46" s="191"/>
      <c r="I46" s="191"/>
      <c r="J46" s="191"/>
      <c r="K46" s="189"/>
    </row>
    <row r="47" spans="2:11" customFormat="1" ht="15" customHeight="1">
      <c r="B47" s="192"/>
      <c r="C47" s="193"/>
      <c r="D47" s="312" t="s">
        <v>1651</v>
      </c>
      <c r="E47" s="312"/>
      <c r="F47" s="312"/>
      <c r="G47" s="312"/>
      <c r="H47" s="312"/>
      <c r="I47" s="312"/>
      <c r="J47" s="312"/>
      <c r="K47" s="189"/>
    </row>
    <row r="48" spans="2:11" customFormat="1" ht="15" customHeight="1">
      <c r="B48" s="192"/>
      <c r="C48" s="193"/>
      <c r="D48" s="193"/>
      <c r="E48" s="312" t="s">
        <v>1652</v>
      </c>
      <c r="F48" s="312"/>
      <c r="G48" s="312"/>
      <c r="H48" s="312"/>
      <c r="I48" s="312"/>
      <c r="J48" s="312"/>
      <c r="K48" s="189"/>
    </row>
    <row r="49" spans="2:11" customFormat="1" ht="15" customHeight="1">
      <c r="B49" s="192"/>
      <c r="C49" s="193"/>
      <c r="D49" s="193"/>
      <c r="E49" s="312" t="s">
        <v>1653</v>
      </c>
      <c r="F49" s="312"/>
      <c r="G49" s="312"/>
      <c r="H49" s="312"/>
      <c r="I49" s="312"/>
      <c r="J49" s="312"/>
      <c r="K49" s="189"/>
    </row>
    <row r="50" spans="2:11" customFormat="1" ht="15" customHeight="1">
      <c r="B50" s="192"/>
      <c r="C50" s="193"/>
      <c r="D50" s="193"/>
      <c r="E50" s="312" t="s">
        <v>1654</v>
      </c>
      <c r="F50" s="312"/>
      <c r="G50" s="312"/>
      <c r="H50" s="312"/>
      <c r="I50" s="312"/>
      <c r="J50" s="312"/>
      <c r="K50" s="189"/>
    </row>
    <row r="51" spans="2:11" customFormat="1" ht="15" customHeight="1">
      <c r="B51" s="192"/>
      <c r="C51" s="193"/>
      <c r="D51" s="312" t="s">
        <v>1655</v>
      </c>
      <c r="E51" s="312"/>
      <c r="F51" s="312"/>
      <c r="G51" s="312"/>
      <c r="H51" s="312"/>
      <c r="I51" s="312"/>
      <c r="J51" s="312"/>
      <c r="K51" s="189"/>
    </row>
    <row r="52" spans="2:11" customFormat="1" ht="25.5" customHeight="1">
      <c r="B52" s="188"/>
      <c r="C52" s="313" t="s">
        <v>1656</v>
      </c>
      <c r="D52" s="313"/>
      <c r="E52" s="313"/>
      <c r="F52" s="313"/>
      <c r="G52" s="313"/>
      <c r="H52" s="313"/>
      <c r="I52" s="313"/>
      <c r="J52" s="313"/>
      <c r="K52" s="189"/>
    </row>
    <row r="53" spans="2:11" customFormat="1" ht="5.25" customHeight="1">
      <c r="B53" s="188"/>
      <c r="C53" s="190"/>
      <c r="D53" s="190"/>
      <c r="E53" s="190"/>
      <c r="F53" s="190"/>
      <c r="G53" s="190"/>
      <c r="H53" s="190"/>
      <c r="I53" s="190"/>
      <c r="J53" s="190"/>
      <c r="K53" s="189"/>
    </row>
    <row r="54" spans="2:11" customFormat="1" ht="15" customHeight="1">
      <c r="B54" s="188"/>
      <c r="C54" s="312" t="s">
        <v>1657</v>
      </c>
      <c r="D54" s="312"/>
      <c r="E54" s="312"/>
      <c r="F54" s="312"/>
      <c r="G54" s="312"/>
      <c r="H54" s="312"/>
      <c r="I54" s="312"/>
      <c r="J54" s="312"/>
      <c r="K54" s="189"/>
    </row>
    <row r="55" spans="2:11" customFormat="1" ht="15" customHeight="1">
      <c r="B55" s="188"/>
      <c r="C55" s="312" t="s">
        <v>1658</v>
      </c>
      <c r="D55" s="312"/>
      <c r="E55" s="312"/>
      <c r="F55" s="312"/>
      <c r="G55" s="312"/>
      <c r="H55" s="312"/>
      <c r="I55" s="312"/>
      <c r="J55" s="312"/>
      <c r="K55" s="189"/>
    </row>
    <row r="56" spans="2:11" customFormat="1" ht="12.75" customHeight="1">
      <c r="B56" s="188"/>
      <c r="C56" s="191"/>
      <c r="D56" s="191"/>
      <c r="E56" s="191"/>
      <c r="F56" s="191"/>
      <c r="G56" s="191"/>
      <c r="H56" s="191"/>
      <c r="I56" s="191"/>
      <c r="J56" s="191"/>
      <c r="K56" s="189"/>
    </row>
    <row r="57" spans="2:11" customFormat="1" ht="15" customHeight="1">
      <c r="B57" s="188"/>
      <c r="C57" s="312" t="s">
        <v>1659</v>
      </c>
      <c r="D57" s="312"/>
      <c r="E57" s="312"/>
      <c r="F57" s="312"/>
      <c r="G57" s="312"/>
      <c r="H57" s="312"/>
      <c r="I57" s="312"/>
      <c r="J57" s="312"/>
      <c r="K57" s="189"/>
    </row>
    <row r="58" spans="2:11" customFormat="1" ht="15" customHeight="1">
      <c r="B58" s="188"/>
      <c r="C58" s="193"/>
      <c r="D58" s="312" t="s">
        <v>1660</v>
      </c>
      <c r="E58" s="312"/>
      <c r="F58" s="312"/>
      <c r="G58" s="312"/>
      <c r="H58" s="312"/>
      <c r="I58" s="312"/>
      <c r="J58" s="312"/>
      <c r="K58" s="189"/>
    </row>
    <row r="59" spans="2:11" customFormat="1" ht="15" customHeight="1">
      <c r="B59" s="188"/>
      <c r="C59" s="193"/>
      <c r="D59" s="312" t="s">
        <v>1661</v>
      </c>
      <c r="E59" s="312"/>
      <c r="F59" s="312"/>
      <c r="G59" s="312"/>
      <c r="H59" s="312"/>
      <c r="I59" s="312"/>
      <c r="J59" s="312"/>
      <c r="K59" s="189"/>
    </row>
    <row r="60" spans="2:11" customFormat="1" ht="15" customHeight="1">
      <c r="B60" s="188"/>
      <c r="C60" s="193"/>
      <c r="D60" s="312" t="s">
        <v>1662</v>
      </c>
      <c r="E60" s="312"/>
      <c r="F60" s="312"/>
      <c r="G60" s="312"/>
      <c r="H60" s="312"/>
      <c r="I60" s="312"/>
      <c r="J60" s="312"/>
      <c r="K60" s="189"/>
    </row>
    <row r="61" spans="2:11" customFormat="1" ht="15" customHeight="1">
      <c r="B61" s="188"/>
      <c r="C61" s="193"/>
      <c r="D61" s="312" t="s">
        <v>1663</v>
      </c>
      <c r="E61" s="312"/>
      <c r="F61" s="312"/>
      <c r="G61" s="312"/>
      <c r="H61" s="312"/>
      <c r="I61" s="312"/>
      <c r="J61" s="312"/>
      <c r="K61" s="189"/>
    </row>
    <row r="62" spans="2:11" customFormat="1" ht="15" customHeight="1">
      <c r="B62" s="188"/>
      <c r="C62" s="193"/>
      <c r="D62" s="311" t="s">
        <v>1664</v>
      </c>
      <c r="E62" s="311"/>
      <c r="F62" s="311"/>
      <c r="G62" s="311"/>
      <c r="H62" s="311"/>
      <c r="I62" s="311"/>
      <c r="J62" s="311"/>
      <c r="K62" s="189"/>
    </row>
    <row r="63" spans="2:11" customFormat="1" ht="15" customHeight="1">
      <c r="B63" s="188"/>
      <c r="C63" s="193"/>
      <c r="D63" s="312" t="s">
        <v>1665</v>
      </c>
      <c r="E63" s="312"/>
      <c r="F63" s="312"/>
      <c r="G63" s="312"/>
      <c r="H63" s="312"/>
      <c r="I63" s="312"/>
      <c r="J63" s="312"/>
      <c r="K63" s="189"/>
    </row>
    <row r="64" spans="2:11" customFormat="1" ht="12.75" customHeight="1">
      <c r="B64" s="188"/>
      <c r="C64" s="193"/>
      <c r="D64" s="193"/>
      <c r="E64" s="196"/>
      <c r="F64" s="193"/>
      <c r="G64" s="193"/>
      <c r="H64" s="193"/>
      <c r="I64" s="193"/>
      <c r="J64" s="193"/>
      <c r="K64" s="189"/>
    </row>
    <row r="65" spans="2:11" customFormat="1" ht="15" customHeight="1">
      <c r="B65" s="188"/>
      <c r="C65" s="193"/>
      <c r="D65" s="312" t="s">
        <v>1666</v>
      </c>
      <c r="E65" s="312"/>
      <c r="F65" s="312"/>
      <c r="G65" s="312"/>
      <c r="H65" s="312"/>
      <c r="I65" s="312"/>
      <c r="J65" s="312"/>
      <c r="K65" s="189"/>
    </row>
    <row r="66" spans="2:11" customFormat="1" ht="15" customHeight="1">
      <c r="B66" s="188"/>
      <c r="C66" s="193"/>
      <c r="D66" s="311" t="s">
        <v>1667</v>
      </c>
      <c r="E66" s="311"/>
      <c r="F66" s="311"/>
      <c r="G66" s="311"/>
      <c r="H66" s="311"/>
      <c r="I66" s="311"/>
      <c r="J66" s="311"/>
      <c r="K66" s="189"/>
    </row>
    <row r="67" spans="2:11" customFormat="1" ht="15" customHeight="1">
      <c r="B67" s="188"/>
      <c r="C67" s="193"/>
      <c r="D67" s="312" t="s">
        <v>1668</v>
      </c>
      <c r="E67" s="312"/>
      <c r="F67" s="312"/>
      <c r="G67" s="312"/>
      <c r="H67" s="312"/>
      <c r="I67" s="312"/>
      <c r="J67" s="312"/>
      <c r="K67" s="189"/>
    </row>
    <row r="68" spans="2:11" customFormat="1" ht="15" customHeight="1">
      <c r="B68" s="188"/>
      <c r="C68" s="193"/>
      <c r="D68" s="312" t="s">
        <v>1669</v>
      </c>
      <c r="E68" s="312"/>
      <c r="F68" s="312"/>
      <c r="G68" s="312"/>
      <c r="H68" s="312"/>
      <c r="I68" s="312"/>
      <c r="J68" s="312"/>
      <c r="K68" s="189"/>
    </row>
    <row r="69" spans="2:11" customFormat="1" ht="15" customHeight="1">
      <c r="B69" s="188"/>
      <c r="C69" s="193"/>
      <c r="D69" s="312" t="s">
        <v>1670</v>
      </c>
      <c r="E69" s="312"/>
      <c r="F69" s="312"/>
      <c r="G69" s="312"/>
      <c r="H69" s="312"/>
      <c r="I69" s="312"/>
      <c r="J69" s="312"/>
      <c r="K69" s="189"/>
    </row>
    <row r="70" spans="2:11" customFormat="1" ht="15" customHeight="1">
      <c r="B70" s="188"/>
      <c r="C70" s="193"/>
      <c r="D70" s="312" t="s">
        <v>1671</v>
      </c>
      <c r="E70" s="312"/>
      <c r="F70" s="312"/>
      <c r="G70" s="312"/>
      <c r="H70" s="312"/>
      <c r="I70" s="312"/>
      <c r="J70" s="312"/>
      <c r="K70" s="189"/>
    </row>
    <row r="71" spans="2:11" customFormat="1" ht="12.75" customHeight="1">
      <c r="B71" s="197"/>
      <c r="C71" s="198"/>
      <c r="D71" s="198"/>
      <c r="E71" s="198"/>
      <c r="F71" s="198"/>
      <c r="G71" s="198"/>
      <c r="H71" s="198"/>
      <c r="I71" s="198"/>
      <c r="J71" s="198"/>
      <c r="K71" s="199"/>
    </row>
    <row r="72" spans="2:11" customFormat="1" ht="18.75" customHeight="1">
      <c r="B72" s="200"/>
      <c r="C72" s="200"/>
      <c r="D72" s="200"/>
      <c r="E72" s="200"/>
      <c r="F72" s="200"/>
      <c r="G72" s="200"/>
      <c r="H72" s="200"/>
      <c r="I72" s="200"/>
      <c r="J72" s="200"/>
      <c r="K72" s="201"/>
    </row>
    <row r="73" spans="2:11" customFormat="1" ht="18.75" customHeight="1">
      <c r="B73" s="201"/>
      <c r="C73" s="201"/>
      <c r="D73" s="201"/>
      <c r="E73" s="201"/>
      <c r="F73" s="201"/>
      <c r="G73" s="201"/>
      <c r="H73" s="201"/>
      <c r="I73" s="201"/>
      <c r="J73" s="201"/>
      <c r="K73" s="201"/>
    </row>
    <row r="74" spans="2:11" customFormat="1" ht="7.5" customHeight="1">
      <c r="B74" s="202"/>
      <c r="C74" s="203"/>
      <c r="D74" s="203"/>
      <c r="E74" s="203"/>
      <c r="F74" s="203"/>
      <c r="G74" s="203"/>
      <c r="H74" s="203"/>
      <c r="I74" s="203"/>
      <c r="J74" s="203"/>
      <c r="K74" s="204"/>
    </row>
    <row r="75" spans="2:11" customFormat="1" ht="45" customHeight="1">
      <c r="B75" s="205"/>
      <c r="C75" s="310" t="s">
        <v>1672</v>
      </c>
      <c r="D75" s="310"/>
      <c r="E75" s="310"/>
      <c r="F75" s="310"/>
      <c r="G75" s="310"/>
      <c r="H75" s="310"/>
      <c r="I75" s="310"/>
      <c r="J75" s="310"/>
      <c r="K75" s="206"/>
    </row>
    <row r="76" spans="2:11" customFormat="1" ht="17.25" customHeight="1">
      <c r="B76" s="205"/>
      <c r="C76" s="207" t="s">
        <v>1673</v>
      </c>
      <c r="D76" s="207"/>
      <c r="E76" s="207"/>
      <c r="F76" s="207" t="s">
        <v>1674</v>
      </c>
      <c r="G76" s="208"/>
      <c r="H76" s="207" t="s">
        <v>53</v>
      </c>
      <c r="I76" s="207" t="s">
        <v>56</v>
      </c>
      <c r="J76" s="207" t="s">
        <v>1675</v>
      </c>
      <c r="K76" s="206"/>
    </row>
    <row r="77" spans="2:11" customFormat="1" ht="17.25" customHeight="1">
      <c r="B77" s="205"/>
      <c r="C77" s="209" t="s">
        <v>1676</v>
      </c>
      <c r="D77" s="209"/>
      <c r="E77" s="209"/>
      <c r="F77" s="210" t="s">
        <v>1677</v>
      </c>
      <c r="G77" s="211"/>
      <c r="H77" s="209"/>
      <c r="I77" s="209"/>
      <c r="J77" s="209" t="s">
        <v>1678</v>
      </c>
      <c r="K77" s="206"/>
    </row>
    <row r="78" spans="2:11" customFormat="1" ht="5.25" customHeight="1">
      <c r="B78" s="205"/>
      <c r="C78" s="212"/>
      <c r="D78" s="212"/>
      <c r="E78" s="212"/>
      <c r="F78" s="212"/>
      <c r="G78" s="213"/>
      <c r="H78" s="212"/>
      <c r="I78" s="212"/>
      <c r="J78" s="212"/>
      <c r="K78" s="206"/>
    </row>
    <row r="79" spans="2:11" customFormat="1" ht="15" customHeight="1">
      <c r="B79" s="205"/>
      <c r="C79" s="194" t="s">
        <v>52</v>
      </c>
      <c r="D79" s="214"/>
      <c r="E79" s="214"/>
      <c r="F79" s="215" t="s">
        <v>1679</v>
      </c>
      <c r="G79" s="216"/>
      <c r="H79" s="194" t="s">
        <v>1680</v>
      </c>
      <c r="I79" s="194" t="s">
        <v>1681</v>
      </c>
      <c r="J79" s="194">
        <v>20</v>
      </c>
      <c r="K79" s="206"/>
    </row>
    <row r="80" spans="2:11" customFormat="1" ht="15" customHeight="1">
      <c r="B80" s="205"/>
      <c r="C80" s="194" t="s">
        <v>1682</v>
      </c>
      <c r="D80" s="194"/>
      <c r="E80" s="194"/>
      <c r="F80" s="215" t="s">
        <v>1679</v>
      </c>
      <c r="G80" s="216"/>
      <c r="H80" s="194" t="s">
        <v>1683</v>
      </c>
      <c r="I80" s="194" t="s">
        <v>1681</v>
      </c>
      <c r="J80" s="194">
        <v>120</v>
      </c>
      <c r="K80" s="206"/>
    </row>
    <row r="81" spans="2:11" customFormat="1" ht="15" customHeight="1">
      <c r="B81" s="217"/>
      <c r="C81" s="194" t="s">
        <v>1684</v>
      </c>
      <c r="D81" s="194"/>
      <c r="E81" s="194"/>
      <c r="F81" s="215" t="s">
        <v>1685</v>
      </c>
      <c r="G81" s="216"/>
      <c r="H81" s="194" t="s">
        <v>1686</v>
      </c>
      <c r="I81" s="194" t="s">
        <v>1681</v>
      </c>
      <c r="J81" s="194">
        <v>50</v>
      </c>
      <c r="K81" s="206"/>
    </row>
    <row r="82" spans="2:11" customFormat="1" ht="15" customHeight="1">
      <c r="B82" s="217"/>
      <c r="C82" s="194" t="s">
        <v>1687</v>
      </c>
      <c r="D82" s="194"/>
      <c r="E82" s="194"/>
      <c r="F82" s="215" t="s">
        <v>1679</v>
      </c>
      <c r="G82" s="216"/>
      <c r="H82" s="194" t="s">
        <v>1688</v>
      </c>
      <c r="I82" s="194" t="s">
        <v>1689</v>
      </c>
      <c r="J82" s="194"/>
      <c r="K82" s="206"/>
    </row>
    <row r="83" spans="2:11" customFormat="1" ht="15" customHeight="1">
      <c r="B83" s="217"/>
      <c r="C83" s="194" t="s">
        <v>1690</v>
      </c>
      <c r="D83" s="194"/>
      <c r="E83" s="194"/>
      <c r="F83" s="215" t="s">
        <v>1685</v>
      </c>
      <c r="G83" s="194"/>
      <c r="H83" s="194" t="s">
        <v>1691</v>
      </c>
      <c r="I83" s="194" t="s">
        <v>1681</v>
      </c>
      <c r="J83" s="194">
        <v>15</v>
      </c>
      <c r="K83" s="206"/>
    </row>
    <row r="84" spans="2:11" customFormat="1" ht="15" customHeight="1">
      <c r="B84" s="217"/>
      <c r="C84" s="194" t="s">
        <v>1692</v>
      </c>
      <c r="D84" s="194"/>
      <c r="E84" s="194"/>
      <c r="F84" s="215" t="s">
        <v>1685</v>
      </c>
      <c r="G84" s="194"/>
      <c r="H84" s="194" t="s">
        <v>1693</v>
      </c>
      <c r="I84" s="194" t="s">
        <v>1681</v>
      </c>
      <c r="J84" s="194">
        <v>15</v>
      </c>
      <c r="K84" s="206"/>
    </row>
    <row r="85" spans="2:11" customFormat="1" ht="15" customHeight="1">
      <c r="B85" s="217"/>
      <c r="C85" s="194" t="s">
        <v>1694</v>
      </c>
      <c r="D85" s="194"/>
      <c r="E85" s="194"/>
      <c r="F85" s="215" t="s">
        <v>1685</v>
      </c>
      <c r="G85" s="194"/>
      <c r="H85" s="194" t="s">
        <v>1695</v>
      </c>
      <c r="I85" s="194" t="s">
        <v>1681</v>
      </c>
      <c r="J85" s="194">
        <v>20</v>
      </c>
      <c r="K85" s="206"/>
    </row>
    <row r="86" spans="2:11" customFormat="1" ht="15" customHeight="1">
      <c r="B86" s="217"/>
      <c r="C86" s="194" t="s">
        <v>1696</v>
      </c>
      <c r="D86" s="194"/>
      <c r="E86" s="194"/>
      <c r="F86" s="215" t="s">
        <v>1685</v>
      </c>
      <c r="G86" s="194"/>
      <c r="H86" s="194" t="s">
        <v>1697</v>
      </c>
      <c r="I86" s="194" t="s">
        <v>1681</v>
      </c>
      <c r="J86" s="194">
        <v>20</v>
      </c>
      <c r="K86" s="206"/>
    </row>
    <row r="87" spans="2:11" customFormat="1" ht="15" customHeight="1">
      <c r="B87" s="217"/>
      <c r="C87" s="194" t="s">
        <v>1698</v>
      </c>
      <c r="D87" s="194"/>
      <c r="E87" s="194"/>
      <c r="F87" s="215" t="s">
        <v>1685</v>
      </c>
      <c r="G87" s="216"/>
      <c r="H87" s="194" t="s">
        <v>1699</v>
      </c>
      <c r="I87" s="194" t="s">
        <v>1681</v>
      </c>
      <c r="J87" s="194">
        <v>50</v>
      </c>
      <c r="K87" s="206"/>
    </row>
    <row r="88" spans="2:11" customFormat="1" ht="15" customHeight="1">
      <c r="B88" s="217"/>
      <c r="C88" s="194" t="s">
        <v>1700</v>
      </c>
      <c r="D88" s="194"/>
      <c r="E88" s="194"/>
      <c r="F88" s="215" t="s">
        <v>1685</v>
      </c>
      <c r="G88" s="216"/>
      <c r="H88" s="194" t="s">
        <v>1701</v>
      </c>
      <c r="I88" s="194" t="s">
        <v>1681</v>
      </c>
      <c r="J88" s="194">
        <v>20</v>
      </c>
      <c r="K88" s="206"/>
    </row>
    <row r="89" spans="2:11" customFormat="1" ht="15" customHeight="1">
      <c r="B89" s="217"/>
      <c r="C89" s="194" t="s">
        <v>1702</v>
      </c>
      <c r="D89" s="194"/>
      <c r="E89" s="194"/>
      <c r="F89" s="215" t="s">
        <v>1685</v>
      </c>
      <c r="G89" s="216"/>
      <c r="H89" s="194" t="s">
        <v>1703</v>
      </c>
      <c r="I89" s="194" t="s">
        <v>1681</v>
      </c>
      <c r="J89" s="194">
        <v>20</v>
      </c>
      <c r="K89" s="206"/>
    </row>
    <row r="90" spans="2:11" customFormat="1" ht="15" customHeight="1">
      <c r="B90" s="217"/>
      <c r="C90" s="194" t="s">
        <v>1704</v>
      </c>
      <c r="D90" s="194"/>
      <c r="E90" s="194"/>
      <c r="F90" s="215" t="s">
        <v>1685</v>
      </c>
      <c r="G90" s="216"/>
      <c r="H90" s="194" t="s">
        <v>1705</v>
      </c>
      <c r="I90" s="194" t="s">
        <v>1681</v>
      </c>
      <c r="J90" s="194">
        <v>50</v>
      </c>
      <c r="K90" s="206"/>
    </row>
    <row r="91" spans="2:11" customFormat="1" ht="15" customHeight="1">
      <c r="B91" s="217"/>
      <c r="C91" s="194" t="s">
        <v>1706</v>
      </c>
      <c r="D91" s="194"/>
      <c r="E91" s="194"/>
      <c r="F91" s="215" t="s">
        <v>1685</v>
      </c>
      <c r="G91" s="216"/>
      <c r="H91" s="194" t="s">
        <v>1706</v>
      </c>
      <c r="I91" s="194" t="s">
        <v>1681</v>
      </c>
      <c r="J91" s="194">
        <v>50</v>
      </c>
      <c r="K91" s="206"/>
    </row>
    <row r="92" spans="2:11" customFormat="1" ht="15" customHeight="1">
      <c r="B92" s="217"/>
      <c r="C92" s="194" t="s">
        <v>1707</v>
      </c>
      <c r="D92" s="194"/>
      <c r="E92" s="194"/>
      <c r="F92" s="215" t="s">
        <v>1685</v>
      </c>
      <c r="G92" s="216"/>
      <c r="H92" s="194" t="s">
        <v>1708</v>
      </c>
      <c r="I92" s="194" t="s">
        <v>1681</v>
      </c>
      <c r="J92" s="194">
        <v>255</v>
      </c>
      <c r="K92" s="206"/>
    </row>
    <row r="93" spans="2:11" customFormat="1" ht="15" customHeight="1">
      <c r="B93" s="217"/>
      <c r="C93" s="194" t="s">
        <v>1709</v>
      </c>
      <c r="D93" s="194"/>
      <c r="E93" s="194"/>
      <c r="F93" s="215" t="s">
        <v>1679</v>
      </c>
      <c r="G93" s="216"/>
      <c r="H93" s="194" t="s">
        <v>1710</v>
      </c>
      <c r="I93" s="194" t="s">
        <v>1711</v>
      </c>
      <c r="J93" s="194"/>
      <c r="K93" s="206"/>
    </row>
    <row r="94" spans="2:11" customFormat="1" ht="15" customHeight="1">
      <c r="B94" s="217"/>
      <c r="C94" s="194" t="s">
        <v>1712</v>
      </c>
      <c r="D94" s="194"/>
      <c r="E94" s="194"/>
      <c r="F94" s="215" t="s">
        <v>1679</v>
      </c>
      <c r="G94" s="216"/>
      <c r="H94" s="194" t="s">
        <v>1713</v>
      </c>
      <c r="I94" s="194" t="s">
        <v>1714</v>
      </c>
      <c r="J94" s="194"/>
      <c r="K94" s="206"/>
    </row>
    <row r="95" spans="2:11" customFormat="1" ht="15" customHeight="1">
      <c r="B95" s="217"/>
      <c r="C95" s="194" t="s">
        <v>1715</v>
      </c>
      <c r="D95" s="194"/>
      <c r="E95" s="194"/>
      <c r="F95" s="215" t="s">
        <v>1679</v>
      </c>
      <c r="G95" s="216"/>
      <c r="H95" s="194" t="s">
        <v>1715</v>
      </c>
      <c r="I95" s="194" t="s">
        <v>1714</v>
      </c>
      <c r="J95" s="194"/>
      <c r="K95" s="206"/>
    </row>
    <row r="96" spans="2:11" customFormat="1" ht="15" customHeight="1">
      <c r="B96" s="217"/>
      <c r="C96" s="194" t="s">
        <v>37</v>
      </c>
      <c r="D96" s="194"/>
      <c r="E96" s="194"/>
      <c r="F96" s="215" t="s">
        <v>1679</v>
      </c>
      <c r="G96" s="216"/>
      <c r="H96" s="194" t="s">
        <v>1716</v>
      </c>
      <c r="I96" s="194" t="s">
        <v>1714</v>
      </c>
      <c r="J96" s="194"/>
      <c r="K96" s="206"/>
    </row>
    <row r="97" spans="2:11" customFormat="1" ht="15" customHeight="1">
      <c r="B97" s="217"/>
      <c r="C97" s="194" t="s">
        <v>47</v>
      </c>
      <c r="D97" s="194"/>
      <c r="E97" s="194"/>
      <c r="F97" s="215" t="s">
        <v>1679</v>
      </c>
      <c r="G97" s="216"/>
      <c r="H97" s="194" t="s">
        <v>1717</v>
      </c>
      <c r="I97" s="194" t="s">
        <v>1714</v>
      </c>
      <c r="J97" s="194"/>
      <c r="K97" s="206"/>
    </row>
    <row r="98" spans="2:11" customFormat="1" ht="15" customHeight="1">
      <c r="B98" s="218"/>
      <c r="C98" s="219"/>
      <c r="D98" s="219"/>
      <c r="E98" s="219"/>
      <c r="F98" s="219"/>
      <c r="G98" s="219"/>
      <c r="H98" s="219"/>
      <c r="I98" s="219"/>
      <c r="J98" s="219"/>
      <c r="K98" s="220"/>
    </row>
    <row r="99" spans="2:11" customFormat="1" ht="18.75" customHeight="1">
      <c r="B99" s="221"/>
      <c r="C99" s="222"/>
      <c r="D99" s="222"/>
      <c r="E99" s="222"/>
      <c r="F99" s="222"/>
      <c r="G99" s="222"/>
      <c r="H99" s="222"/>
      <c r="I99" s="222"/>
      <c r="J99" s="222"/>
      <c r="K99" s="221"/>
    </row>
    <row r="100" spans="2:11" customFormat="1" ht="18.75" customHeight="1"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</row>
    <row r="101" spans="2:11" customFormat="1" ht="7.5" customHeight="1">
      <c r="B101" s="202"/>
      <c r="C101" s="203"/>
      <c r="D101" s="203"/>
      <c r="E101" s="203"/>
      <c r="F101" s="203"/>
      <c r="G101" s="203"/>
      <c r="H101" s="203"/>
      <c r="I101" s="203"/>
      <c r="J101" s="203"/>
      <c r="K101" s="204"/>
    </row>
    <row r="102" spans="2:11" customFormat="1" ht="45" customHeight="1">
      <c r="B102" s="205"/>
      <c r="C102" s="310" t="s">
        <v>1718</v>
      </c>
      <c r="D102" s="310"/>
      <c r="E102" s="310"/>
      <c r="F102" s="310"/>
      <c r="G102" s="310"/>
      <c r="H102" s="310"/>
      <c r="I102" s="310"/>
      <c r="J102" s="310"/>
      <c r="K102" s="206"/>
    </row>
    <row r="103" spans="2:11" customFormat="1" ht="17.25" customHeight="1">
      <c r="B103" s="205"/>
      <c r="C103" s="207" t="s">
        <v>1673</v>
      </c>
      <c r="D103" s="207"/>
      <c r="E103" s="207"/>
      <c r="F103" s="207" t="s">
        <v>1674</v>
      </c>
      <c r="G103" s="208"/>
      <c r="H103" s="207" t="s">
        <v>53</v>
      </c>
      <c r="I103" s="207" t="s">
        <v>56</v>
      </c>
      <c r="J103" s="207" t="s">
        <v>1675</v>
      </c>
      <c r="K103" s="206"/>
    </row>
    <row r="104" spans="2:11" customFormat="1" ht="17.25" customHeight="1">
      <c r="B104" s="205"/>
      <c r="C104" s="209" t="s">
        <v>1676</v>
      </c>
      <c r="D104" s="209"/>
      <c r="E104" s="209"/>
      <c r="F104" s="210" t="s">
        <v>1677</v>
      </c>
      <c r="G104" s="211"/>
      <c r="H104" s="209"/>
      <c r="I104" s="209"/>
      <c r="J104" s="209" t="s">
        <v>1678</v>
      </c>
      <c r="K104" s="206"/>
    </row>
    <row r="105" spans="2:11" customFormat="1" ht="5.25" customHeight="1">
      <c r="B105" s="205"/>
      <c r="C105" s="207"/>
      <c r="D105" s="207"/>
      <c r="E105" s="207"/>
      <c r="F105" s="207"/>
      <c r="G105" s="223"/>
      <c r="H105" s="207"/>
      <c r="I105" s="207"/>
      <c r="J105" s="207"/>
      <c r="K105" s="206"/>
    </row>
    <row r="106" spans="2:11" customFormat="1" ht="15" customHeight="1">
      <c r="B106" s="205"/>
      <c r="C106" s="194" t="s">
        <v>52</v>
      </c>
      <c r="D106" s="214"/>
      <c r="E106" s="214"/>
      <c r="F106" s="215" t="s">
        <v>1679</v>
      </c>
      <c r="G106" s="194"/>
      <c r="H106" s="194" t="s">
        <v>1719</v>
      </c>
      <c r="I106" s="194" t="s">
        <v>1681</v>
      </c>
      <c r="J106" s="194">
        <v>20</v>
      </c>
      <c r="K106" s="206"/>
    </row>
    <row r="107" spans="2:11" customFormat="1" ht="15" customHeight="1">
      <c r="B107" s="205"/>
      <c r="C107" s="194" t="s">
        <v>1682</v>
      </c>
      <c r="D107" s="194"/>
      <c r="E107" s="194"/>
      <c r="F107" s="215" t="s">
        <v>1679</v>
      </c>
      <c r="G107" s="194"/>
      <c r="H107" s="194" t="s">
        <v>1719</v>
      </c>
      <c r="I107" s="194" t="s">
        <v>1681</v>
      </c>
      <c r="J107" s="194">
        <v>120</v>
      </c>
      <c r="K107" s="206"/>
    </row>
    <row r="108" spans="2:11" customFormat="1" ht="15" customHeight="1">
      <c r="B108" s="217"/>
      <c r="C108" s="194" t="s">
        <v>1684</v>
      </c>
      <c r="D108" s="194"/>
      <c r="E108" s="194"/>
      <c r="F108" s="215" t="s">
        <v>1685</v>
      </c>
      <c r="G108" s="194"/>
      <c r="H108" s="194" t="s">
        <v>1719</v>
      </c>
      <c r="I108" s="194" t="s">
        <v>1681</v>
      </c>
      <c r="J108" s="194">
        <v>50</v>
      </c>
      <c r="K108" s="206"/>
    </row>
    <row r="109" spans="2:11" customFormat="1" ht="15" customHeight="1">
      <c r="B109" s="217"/>
      <c r="C109" s="194" t="s">
        <v>1687</v>
      </c>
      <c r="D109" s="194"/>
      <c r="E109" s="194"/>
      <c r="F109" s="215" t="s">
        <v>1679</v>
      </c>
      <c r="G109" s="194"/>
      <c r="H109" s="194" t="s">
        <v>1719</v>
      </c>
      <c r="I109" s="194" t="s">
        <v>1689</v>
      </c>
      <c r="J109" s="194"/>
      <c r="K109" s="206"/>
    </row>
    <row r="110" spans="2:11" customFormat="1" ht="15" customHeight="1">
      <c r="B110" s="217"/>
      <c r="C110" s="194" t="s">
        <v>1698</v>
      </c>
      <c r="D110" s="194"/>
      <c r="E110" s="194"/>
      <c r="F110" s="215" t="s">
        <v>1685</v>
      </c>
      <c r="G110" s="194"/>
      <c r="H110" s="194" t="s">
        <v>1719</v>
      </c>
      <c r="I110" s="194" t="s">
        <v>1681</v>
      </c>
      <c r="J110" s="194">
        <v>50</v>
      </c>
      <c r="K110" s="206"/>
    </row>
    <row r="111" spans="2:11" customFormat="1" ht="15" customHeight="1">
      <c r="B111" s="217"/>
      <c r="C111" s="194" t="s">
        <v>1706</v>
      </c>
      <c r="D111" s="194"/>
      <c r="E111" s="194"/>
      <c r="F111" s="215" t="s">
        <v>1685</v>
      </c>
      <c r="G111" s="194"/>
      <c r="H111" s="194" t="s">
        <v>1719</v>
      </c>
      <c r="I111" s="194" t="s">
        <v>1681</v>
      </c>
      <c r="J111" s="194">
        <v>50</v>
      </c>
      <c r="K111" s="206"/>
    </row>
    <row r="112" spans="2:11" customFormat="1" ht="15" customHeight="1">
      <c r="B112" s="217"/>
      <c r="C112" s="194" t="s">
        <v>1704</v>
      </c>
      <c r="D112" s="194"/>
      <c r="E112" s="194"/>
      <c r="F112" s="215" t="s">
        <v>1685</v>
      </c>
      <c r="G112" s="194"/>
      <c r="H112" s="194" t="s">
        <v>1719</v>
      </c>
      <c r="I112" s="194" t="s">
        <v>1681</v>
      </c>
      <c r="J112" s="194">
        <v>50</v>
      </c>
      <c r="K112" s="206"/>
    </row>
    <row r="113" spans="2:11" customFormat="1" ht="15" customHeight="1">
      <c r="B113" s="217"/>
      <c r="C113" s="194" t="s">
        <v>52</v>
      </c>
      <c r="D113" s="194"/>
      <c r="E113" s="194"/>
      <c r="F113" s="215" t="s">
        <v>1679</v>
      </c>
      <c r="G113" s="194"/>
      <c r="H113" s="194" t="s">
        <v>1720</v>
      </c>
      <c r="I113" s="194" t="s">
        <v>1681</v>
      </c>
      <c r="J113" s="194">
        <v>20</v>
      </c>
      <c r="K113" s="206"/>
    </row>
    <row r="114" spans="2:11" customFormat="1" ht="15" customHeight="1">
      <c r="B114" s="217"/>
      <c r="C114" s="194" t="s">
        <v>1721</v>
      </c>
      <c r="D114" s="194"/>
      <c r="E114" s="194"/>
      <c r="F114" s="215" t="s">
        <v>1679</v>
      </c>
      <c r="G114" s="194"/>
      <c r="H114" s="194" t="s">
        <v>1722</v>
      </c>
      <c r="I114" s="194" t="s">
        <v>1681</v>
      </c>
      <c r="J114" s="194">
        <v>120</v>
      </c>
      <c r="K114" s="206"/>
    </row>
    <row r="115" spans="2:11" customFormat="1" ht="15" customHeight="1">
      <c r="B115" s="217"/>
      <c r="C115" s="194" t="s">
        <v>37</v>
      </c>
      <c r="D115" s="194"/>
      <c r="E115" s="194"/>
      <c r="F115" s="215" t="s">
        <v>1679</v>
      </c>
      <c r="G115" s="194"/>
      <c r="H115" s="194" t="s">
        <v>1723</v>
      </c>
      <c r="I115" s="194" t="s">
        <v>1714</v>
      </c>
      <c r="J115" s="194"/>
      <c r="K115" s="206"/>
    </row>
    <row r="116" spans="2:11" customFormat="1" ht="15" customHeight="1">
      <c r="B116" s="217"/>
      <c r="C116" s="194" t="s">
        <v>47</v>
      </c>
      <c r="D116" s="194"/>
      <c r="E116" s="194"/>
      <c r="F116" s="215" t="s">
        <v>1679</v>
      </c>
      <c r="G116" s="194"/>
      <c r="H116" s="194" t="s">
        <v>1724</v>
      </c>
      <c r="I116" s="194" t="s">
        <v>1714</v>
      </c>
      <c r="J116" s="194"/>
      <c r="K116" s="206"/>
    </row>
    <row r="117" spans="2:11" customFormat="1" ht="15" customHeight="1">
      <c r="B117" s="217"/>
      <c r="C117" s="194" t="s">
        <v>56</v>
      </c>
      <c r="D117" s="194"/>
      <c r="E117" s="194"/>
      <c r="F117" s="215" t="s">
        <v>1679</v>
      </c>
      <c r="G117" s="194"/>
      <c r="H117" s="194" t="s">
        <v>1725</v>
      </c>
      <c r="I117" s="194" t="s">
        <v>1726</v>
      </c>
      <c r="J117" s="194"/>
      <c r="K117" s="206"/>
    </row>
    <row r="118" spans="2:11" customFormat="1" ht="15" customHeight="1">
      <c r="B118" s="218"/>
      <c r="C118" s="224"/>
      <c r="D118" s="224"/>
      <c r="E118" s="224"/>
      <c r="F118" s="224"/>
      <c r="G118" s="224"/>
      <c r="H118" s="224"/>
      <c r="I118" s="224"/>
      <c r="J118" s="224"/>
      <c r="K118" s="220"/>
    </row>
    <row r="119" spans="2:11" customFormat="1" ht="18.75" customHeight="1">
      <c r="B119" s="225"/>
      <c r="C119" s="226"/>
      <c r="D119" s="226"/>
      <c r="E119" s="226"/>
      <c r="F119" s="227"/>
      <c r="G119" s="226"/>
      <c r="H119" s="226"/>
      <c r="I119" s="226"/>
      <c r="J119" s="226"/>
      <c r="K119" s="225"/>
    </row>
    <row r="120" spans="2:11" customFormat="1" ht="18.75" customHeight="1"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</row>
    <row r="121" spans="2:11" customFormat="1" ht="7.5" customHeight="1">
      <c r="B121" s="228"/>
      <c r="C121" s="229"/>
      <c r="D121" s="229"/>
      <c r="E121" s="229"/>
      <c r="F121" s="229"/>
      <c r="G121" s="229"/>
      <c r="H121" s="229"/>
      <c r="I121" s="229"/>
      <c r="J121" s="229"/>
      <c r="K121" s="230"/>
    </row>
    <row r="122" spans="2:11" customFormat="1" ht="45" customHeight="1">
      <c r="B122" s="231"/>
      <c r="C122" s="308" t="s">
        <v>1727</v>
      </c>
      <c r="D122" s="308"/>
      <c r="E122" s="308"/>
      <c r="F122" s="308"/>
      <c r="G122" s="308"/>
      <c r="H122" s="308"/>
      <c r="I122" s="308"/>
      <c r="J122" s="308"/>
      <c r="K122" s="232"/>
    </row>
    <row r="123" spans="2:11" customFormat="1" ht="17.25" customHeight="1">
      <c r="B123" s="233"/>
      <c r="C123" s="207" t="s">
        <v>1673</v>
      </c>
      <c r="D123" s="207"/>
      <c r="E123" s="207"/>
      <c r="F123" s="207" t="s">
        <v>1674</v>
      </c>
      <c r="G123" s="208"/>
      <c r="H123" s="207" t="s">
        <v>53</v>
      </c>
      <c r="I123" s="207" t="s">
        <v>56</v>
      </c>
      <c r="J123" s="207" t="s">
        <v>1675</v>
      </c>
      <c r="K123" s="234"/>
    </row>
    <row r="124" spans="2:11" customFormat="1" ht="17.25" customHeight="1">
      <c r="B124" s="233"/>
      <c r="C124" s="209" t="s">
        <v>1676</v>
      </c>
      <c r="D124" s="209"/>
      <c r="E124" s="209"/>
      <c r="F124" s="210" t="s">
        <v>1677</v>
      </c>
      <c r="G124" s="211"/>
      <c r="H124" s="209"/>
      <c r="I124" s="209"/>
      <c r="J124" s="209" t="s">
        <v>1678</v>
      </c>
      <c r="K124" s="234"/>
    </row>
    <row r="125" spans="2:11" customFormat="1" ht="5.25" customHeight="1">
      <c r="B125" s="235"/>
      <c r="C125" s="212"/>
      <c r="D125" s="212"/>
      <c r="E125" s="212"/>
      <c r="F125" s="212"/>
      <c r="G125" s="236"/>
      <c r="H125" s="212"/>
      <c r="I125" s="212"/>
      <c r="J125" s="212"/>
      <c r="K125" s="237"/>
    </row>
    <row r="126" spans="2:11" customFormat="1" ht="15" customHeight="1">
      <c r="B126" s="235"/>
      <c r="C126" s="194" t="s">
        <v>1682</v>
      </c>
      <c r="D126" s="214"/>
      <c r="E126" s="214"/>
      <c r="F126" s="215" t="s">
        <v>1679</v>
      </c>
      <c r="G126" s="194"/>
      <c r="H126" s="194" t="s">
        <v>1719</v>
      </c>
      <c r="I126" s="194" t="s">
        <v>1681</v>
      </c>
      <c r="J126" s="194">
        <v>120</v>
      </c>
      <c r="K126" s="238"/>
    </row>
    <row r="127" spans="2:11" customFormat="1" ht="15" customHeight="1">
      <c r="B127" s="235"/>
      <c r="C127" s="194" t="s">
        <v>1728</v>
      </c>
      <c r="D127" s="194"/>
      <c r="E127" s="194"/>
      <c r="F127" s="215" t="s">
        <v>1679</v>
      </c>
      <c r="G127" s="194"/>
      <c r="H127" s="194" t="s">
        <v>1729</v>
      </c>
      <c r="I127" s="194" t="s">
        <v>1681</v>
      </c>
      <c r="J127" s="194" t="s">
        <v>1730</v>
      </c>
      <c r="K127" s="238"/>
    </row>
    <row r="128" spans="2:11" customFormat="1" ht="15" customHeight="1">
      <c r="B128" s="235"/>
      <c r="C128" s="194" t="s">
        <v>1627</v>
      </c>
      <c r="D128" s="194"/>
      <c r="E128" s="194"/>
      <c r="F128" s="215" t="s">
        <v>1679</v>
      </c>
      <c r="G128" s="194"/>
      <c r="H128" s="194" t="s">
        <v>1731</v>
      </c>
      <c r="I128" s="194" t="s">
        <v>1681</v>
      </c>
      <c r="J128" s="194" t="s">
        <v>1730</v>
      </c>
      <c r="K128" s="238"/>
    </row>
    <row r="129" spans="2:11" customFormat="1" ht="15" customHeight="1">
      <c r="B129" s="235"/>
      <c r="C129" s="194" t="s">
        <v>1690</v>
      </c>
      <c r="D129" s="194"/>
      <c r="E129" s="194"/>
      <c r="F129" s="215" t="s">
        <v>1685</v>
      </c>
      <c r="G129" s="194"/>
      <c r="H129" s="194" t="s">
        <v>1691</v>
      </c>
      <c r="I129" s="194" t="s">
        <v>1681</v>
      </c>
      <c r="J129" s="194">
        <v>15</v>
      </c>
      <c r="K129" s="238"/>
    </row>
    <row r="130" spans="2:11" customFormat="1" ht="15" customHeight="1">
      <c r="B130" s="235"/>
      <c r="C130" s="194" t="s">
        <v>1692</v>
      </c>
      <c r="D130" s="194"/>
      <c r="E130" s="194"/>
      <c r="F130" s="215" t="s">
        <v>1685</v>
      </c>
      <c r="G130" s="194"/>
      <c r="H130" s="194" t="s">
        <v>1693</v>
      </c>
      <c r="I130" s="194" t="s">
        <v>1681</v>
      </c>
      <c r="J130" s="194">
        <v>15</v>
      </c>
      <c r="K130" s="238"/>
    </row>
    <row r="131" spans="2:11" customFormat="1" ht="15" customHeight="1">
      <c r="B131" s="235"/>
      <c r="C131" s="194" t="s">
        <v>1694</v>
      </c>
      <c r="D131" s="194"/>
      <c r="E131" s="194"/>
      <c r="F131" s="215" t="s">
        <v>1685</v>
      </c>
      <c r="G131" s="194"/>
      <c r="H131" s="194" t="s">
        <v>1695</v>
      </c>
      <c r="I131" s="194" t="s">
        <v>1681</v>
      </c>
      <c r="J131" s="194">
        <v>20</v>
      </c>
      <c r="K131" s="238"/>
    </row>
    <row r="132" spans="2:11" customFormat="1" ht="15" customHeight="1">
      <c r="B132" s="235"/>
      <c r="C132" s="194" t="s">
        <v>1696</v>
      </c>
      <c r="D132" s="194"/>
      <c r="E132" s="194"/>
      <c r="F132" s="215" t="s">
        <v>1685</v>
      </c>
      <c r="G132" s="194"/>
      <c r="H132" s="194" t="s">
        <v>1697</v>
      </c>
      <c r="I132" s="194" t="s">
        <v>1681</v>
      </c>
      <c r="J132" s="194">
        <v>20</v>
      </c>
      <c r="K132" s="238"/>
    </row>
    <row r="133" spans="2:11" customFormat="1" ht="15" customHeight="1">
      <c r="B133" s="235"/>
      <c r="C133" s="194" t="s">
        <v>1684</v>
      </c>
      <c r="D133" s="194"/>
      <c r="E133" s="194"/>
      <c r="F133" s="215" t="s">
        <v>1685</v>
      </c>
      <c r="G133" s="194"/>
      <c r="H133" s="194" t="s">
        <v>1719</v>
      </c>
      <c r="I133" s="194" t="s">
        <v>1681</v>
      </c>
      <c r="J133" s="194">
        <v>50</v>
      </c>
      <c r="K133" s="238"/>
    </row>
    <row r="134" spans="2:11" customFormat="1" ht="15" customHeight="1">
      <c r="B134" s="235"/>
      <c r="C134" s="194" t="s">
        <v>1698</v>
      </c>
      <c r="D134" s="194"/>
      <c r="E134" s="194"/>
      <c r="F134" s="215" t="s">
        <v>1685</v>
      </c>
      <c r="G134" s="194"/>
      <c r="H134" s="194" t="s">
        <v>1719</v>
      </c>
      <c r="I134" s="194" t="s">
        <v>1681</v>
      </c>
      <c r="J134" s="194">
        <v>50</v>
      </c>
      <c r="K134" s="238"/>
    </row>
    <row r="135" spans="2:11" customFormat="1" ht="15" customHeight="1">
      <c r="B135" s="235"/>
      <c r="C135" s="194" t="s">
        <v>1704</v>
      </c>
      <c r="D135" s="194"/>
      <c r="E135" s="194"/>
      <c r="F135" s="215" t="s">
        <v>1685</v>
      </c>
      <c r="G135" s="194"/>
      <c r="H135" s="194" t="s">
        <v>1719</v>
      </c>
      <c r="I135" s="194" t="s">
        <v>1681</v>
      </c>
      <c r="J135" s="194">
        <v>50</v>
      </c>
      <c r="K135" s="238"/>
    </row>
    <row r="136" spans="2:11" customFormat="1" ht="15" customHeight="1">
      <c r="B136" s="235"/>
      <c r="C136" s="194" t="s">
        <v>1706</v>
      </c>
      <c r="D136" s="194"/>
      <c r="E136" s="194"/>
      <c r="F136" s="215" t="s">
        <v>1685</v>
      </c>
      <c r="G136" s="194"/>
      <c r="H136" s="194" t="s">
        <v>1719</v>
      </c>
      <c r="I136" s="194" t="s">
        <v>1681</v>
      </c>
      <c r="J136" s="194">
        <v>50</v>
      </c>
      <c r="K136" s="238"/>
    </row>
    <row r="137" spans="2:11" customFormat="1" ht="15" customHeight="1">
      <c r="B137" s="235"/>
      <c r="C137" s="194" t="s">
        <v>1707</v>
      </c>
      <c r="D137" s="194"/>
      <c r="E137" s="194"/>
      <c r="F137" s="215" t="s">
        <v>1685</v>
      </c>
      <c r="G137" s="194"/>
      <c r="H137" s="194" t="s">
        <v>1732</v>
      </c>
      <c r="I137" s="194" t="s">
        <v>1681</v>
      </c>
      <c r="J137" s="194">
        <v>255</v>
      </c>
      <c r="K137" s="238"/>
    </row>
    <row r="138" spans="2:11" customFormat="1" ht="15" customHeight="1">
      <c r="B138" s="235"/>
      <c r="C138" s="194" t="s">
        <v>1709</v>
      </c>
      <c r="D138" s="194"/>
      <c r="E138" s="194"/>
      <c r="F138" s="215" t="s">
        <v>1679</v>
      </c>
      <c r="G138" s="194"/>
      <c r="H138" s="194" t="s">
        <v>1733</v>
      </c>
      <c r="I138" s="194" t="s">
        <v>1711</v>
      </c>
      <c r="J138" s="194"/>
      <c r="K138" s="238"/>
    </row>
    <row r="139" spans="2:11" customFormat="1" ht="15" customHeight="1">
      <c r="B139" s="235"/>
      <c r="C139" s="194" t="s">
        <v>1712</v>
      </c>
      <c r="D139" s="194"/>
      <c r="E139" s="194"/>
      <c r="F139" s="215" t="s">
        <v>1679</v>
      </c>
      <c r="G139" s="194"/>
      <c r="H139" s="194" t="s">
        <v>1734</v>
      </c>
      <c r="I139" s="194" t="s">
        <v>1714</v>
      </c>
      <c r="J139" s="194"/>
      <c r="K139" s="238"/>
    </row>
    <row r="140" spans="2:11" customFormat="1" ht="15" customHeight="1">
      <c r="B140" s="235"/>
      <c r="C140" s="194" t="s">
        <v>1715</v>
      </c>
      <c r="D140" s="194"/>
      <c r="E140" s="194"/>
      <c r="F140" s="215" t="s">
        <v>1679</v>
      </c>
      <c r="G140" s="194"/>
      <c r="H140" s="194" t="s">
        <v>1715</v>
      </c>
      <c r="I140" s="194" t="s">
        <v>1714</v>
      </c>
      <c r="J140" s="194"/>
      <c r="K140" s="238"/>
    </row>
    <row r="141" spans="2:11" customFormat="1" ht="15" customHeight="1">
      <c r="B141" s="235"/>
      <c r="C141" s="194" t="s">
        <v>37</v>
      </c>
      <c r="D141" s="194"/>
      <c r="E141" s="194"/>
      <c r="F141" s="215" t="s">
        <v>1679</v>
      </c>
      <c r="G141" s="194"/>
      <c r="H141" s="194" t="s">
        <v>1735</v>
      </c>
      <c r="I141" s="194" t="s">
        <v>1714</v>
      </c>
      <c r="J141" s="194"/>
      <c r="K141" s="238"/>
    </row>
    <row r="142" spans="2:11" customFormat="1" ht="15" customHeight="1">
      <c r="B142" s="235"/>
      <c r="C142" s="194" t="s">
        <v>1736</v>
      </c>
      <c r="D142" s="194"/>
      <c r="E142" s="194"/>
      <c r="F142" s="215" t="s">
        <v>1679</v>
      </c>
      <c r="G142" s="194"/>
      <c r="H142" s="194" t="s">
        <v>1737</v>
      </c>
      <c r="I142" s="194" t="s">
        <v>1714</v>
      </c>
      <c r="J142" s="194"/>
      <c r="K142" s="238"/>
    </row>
    <row r="143" spans="2:11" customFormat="1" ht="15" customHeight="1">
      <c r="B143" s="239"/>
      <c r="C143" s="240"/>
      <c r="D143" s="240"/>
      <c r="E143" s="240"/>
      <c r="F143" s="240"/>
      <c r="G143" s="240"/>
      <c r="H143" s="240"/>
      <c r="I143" s="240"/>
      <c r="J143" s="240"/>
      <c r="K143" s="241"/>
    </row>
    <row r="144" spans="2:11" customFormat="1" ht="18.75" customHeight="1">
      <c r="B144" s="226"/>
      <c r="C144" s="226"/>
      <c r="D144" s="226"/>
      <c r="E144" s="226"/>
      <c r="F144" s="227"/>
      <c r="G144" s="226"/>
      <c r="H144" s="226"/>
      <c r="I144" s="226"/>
      <c r="J144" s="226"/>
      <c r="K144" s="226"/>
    </row>
    <row r="145" spans="2:11" customFormat="1" ht="18.75" customHeight="1"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</row>
    <row r="146" spans="2:11" customFormat="1" ht="7.5" customHeight="1">
      <c r="B146" s="202"/>
      <c r="C146" s="203"/>
      <c r="D146" s="203"/>
      <c r="E146" s="203"/>
      <c r="F146" s="203"/>
      <c r="G146" s="203"/>
      <c r="H146" s="203"/>
      <c r="I146" s="203"/>
      <c r="J146" s="203"/>
      <c r="K146" s="204"/>
    </row>
    <row r="147" spans="2:11" customFormat="1" ht="45" customHeight="1">
      <c r="B147" s="205"/>
      <c r="C147" s="310" t="s">
        <v>1738</v>
      </c>
      <c r="D147" s="310"/>
      <c r="E147" s="310"/>
      <c r="F147" s="310"/>
      <c r="G147" s="310"/>
      <c r="H147" s="310"/>
      <c r="I147" s="310"/>
      <c r="J147" s="310"/>
      <c r="K147" s="206"/>
    </row>
    <row r="148" spans="2:11" customFormat="1" ht="17.25" customHeight="1">
      <c r="B148" s="205"/>
      <c r="C148" s="207" t="s">
        <v>1673</v>
      </c>
      <c r="D148" s="207"/>
      <c r="E148" s="207"/>
      <c r="F148" s="207" t="s">
        <v>1674</v>
      </c>
      <c r="G148" s="208"/>
      <c r="H148" s="207" t="s">
        <v>53</v>
      </c>
      <c r="I148" s="207" t="s">
        <v>56</v>
      </c>
      <c r="J148" s="207" t="s">
        <v>1675</v>
      </c>
      <c r="K148" s="206"/>
    </row>
    <row r="149" spans="2:11" customFormat="1" ht="17.25" customHeight="1">
      <c r="B149" s="205"/>
      <c r="C149" s="209" t="s">
        <v>1676</v>
      </c>
      <c r="D149" s="209"/>
      <c r="E149" s="209"/>
      <c r="F149" s="210" t="s">
        <v>1677</v>
      </c>
      <c r="G149" s="211"/>
      <c r="H149" s="209"/>
      <c r="I149" s="209"/>
      <c r="J149" s="209" t="s">
        <v>1678</v>
      </c>
      <c r="K149" s="206"/>
    </row>
    <row r="150" spans="2:11" customFormat="1" ht="5.25" customHeight="1">
      <c r="B150" s="217"/>
      <c r="C150" s="212"/>
      <c r="D150" s="212"/>
      <c r="E150" s="212"/>
      <c r="F150" s="212"/>
      <c r="G150" s="213"/>
      <c r="H150" s="212"/>
      <c r="I150" s="212"/>
      <c r="J150" s="212"/>
      <c r="K150" s="238"/>
    </row>
    <row r="151" spans="2:11" customFormat="1" ht="15" customHeight="1">
      <c r="B151" s="217"/>
      <c r="C151" s="242" t="s">
        <v>1682</v>
      </c>
      <c r="D151" s="194"/>
      <c r="E151" s="194"/>
      <c r="F151" s="243" t="s">
        <v>1679</v>
      </c>
      <c r="G151" s="194"/>
      <c r="H151" s="242" t="s">
        <v>1719</v>
      </c>
      <c r="I151" s="242" t="s">
        <v>1681</v>
      </c>
      <c r="J151" s="242">
        <v>120</v>
      </c>
      <c r="K151" s="238"/>
    </row>
    <row r="152" spans="2:11" customFormat="1" ht="15" customHeight="1">
      <c r="B152" s="217"/>
      <c r="C152" s="242" t="s">
        <v>1728</v>
      </c>
      <c r="D152" s="194"/>
      <c r="E152" s="194"/>
      <c r="F152" s="243" t="s">
        <v>1679</v>
      </c>
      <c r="G152" s="194"/>
      <c r="H152" s="242" t="s">
        <v>1739</v>
      </c>
      <c r="I152" s="242" t="s">
        <v>1681</v>
      </c>
      <c r="J152" s="242" t="s">
        <v>1730</v>
      </c>
      <c r="K152" s="238"/>
    </row>
    <row r="153" spans="2:11" customFormat="1" ht="15" customHeight="1">
      <c r="B153" s="217"/>
      <c r="C153" s="242" t="s">
        <v>1627</v>
      </c>
      <c r="D153" s="194"/>
      <c r="E153" s="194"/>
      <c r="F153" s="243" t="s">
        <v>1679</v>
      </c>
      <c r="G153" s="194"/>
      <c r="H153" s="242" t="s">
        <v>1740</v>
      </c>
      <c r="I153" s="242" t="s">
        <v>1681</v>
      </c>
      <c r="J153" s="242" t="s">
        <v>1730</v>
      </c>
      <c r="K153" s="238"/>
    </row>
    <row r="154" spans="2:11" customFormat="1" ht="15" customHeight="1">
      <c r="B154" s="217"/>
      <c r="C154" s="242" t="s">
        <v>1684</v>
      </c>
      <c r="D154" s="194"/>
      <c r="E154" s="194"/>
      <c r="F154" s="243" t="s">
        <v>1685</v>
      </c>
      <c r="G154" s="194"/>
      <c r="H154" s="242" t="s">
        <v>1719</v>
      </c>
      <c r="I154" s="242" t="s">
        <v>1681</v>
      </c>
      <c r="J154" s="242">
        <v>50</v>
      </c>
      <c r="K154" s="238"/>
    </row>
    <row r="155" spans="2:11" customFormat="1" ht="15" customHeight="1">
      <c r="B155" s="217"/>
      <c r="C155" s="242" t="s">
        <v>1687</v>
      </c>
      <c r="D155" s="194"/>
      <c r="E155" s="194"/>
      <c r="F155" s="243" t="s">
        <v>1679</v>
      </c>
      <c r="G155" s="194"/>
      <c r="H155" s="242" t="s">
        <v>1719</v>
      </c>
      <c r="I155" s="242" t="s">
        <v>1689</v>
      </c>
      <c r="J155" s="242"/>
      <c r="K155" s="238"/>
    </row>
    <row r="156" spans="2:11" customFormat="1" ht="15" customHeight="1">
      <c r="B156" s="217"/>
      <c r="C156" s="242" t="s">
        <v>1698</v>
      </c>
      <c r="D156" s="194"/>
      <c r="E156" s="194"/>
      <c r="F156" s="243" t="s">
        <v>1685</v>
      </c>
      <c r="G156" s="194"/>
      <c r="H156" s="242" t="s">
        <v>1719</v>
      </c>
      <c r="I156" s="242" t="s">
        <v>1681</v>
      </c>
      <c r="J156" s="242">
        <v>50</v>
      </c>
      <c r="K156" s="238"/>
    </row>
    <row r="157" spans="2:11" customFormat="1" ht="15" customHeight="1">
      <c r="B157" s="217"/>
      <c r="C157" s="242" t="s">
        <v>1706</v>
      </c>
      <c r="D157" s="194"/>
      <c r="E157" s="194"/>
      <c r="F157" s="243" t="s">
        <v>1685</v>
      </c>
      <c r="G157" s="194"/>
      <c r="H157" s="242" t="s">
        <v>1719</v>
      </c>
      <c r="I157" s="242" t="s">
        <v>1681</v>
      </c>
      <c r="J157" s="242">
        <v>50</v>
      </c>
      <c r="K157" s="238"/>
    </row>
    <row r="158" spans="2:11" customFormat="1" ht="15" customHeight="1">
      <c r="B158" s="217"/>
      <c r="C158" s="242" t="s">
        <v>1704</v>
      </c>
      <c r="D158" s="194"/>
      <c r="E158" s="194"/>
      <c r="F158" s="243" t="s">
        <v>1685</v>
      </c>
      <c r="G158" s="194"/>
      <c r="H158" s="242" t="s">
        <v>1719</v>
      </c>
      <c r="I158" s="242" t="s">
        <v>1681</v>
      </c>
      <c r="J158" s="242">
        <v>50</v>
      </c>
      <c r="K158" s="238"/>
    </row>
    <row r="159" spans="2:11" customFormat="1" ht="15" customHeight="1">
      <c r="B159" s="217"/>
      <c r="C159" s="242" t="s">
        <v>81</v>
      </c>
      <c r="D159" s="194"/>
      <c r="E159" s="194"/>
      <c r="F159" s="243" t="s">
        <v>1679</v>
      </c>
      <c r="G159" s="194"/>
      <c r="H159" s="242" t="s">
        <v>1741</v>
      </c>
      <c r="I159" s="242" t="s">
        <v>1681</v>
      </c>
      <c r="J159" s="242" t="s">
        <v>1742</v>
      </c>
      <c r="K159" s="238"/>
    </row>
    <row r="160" spans="2:11" customFormat="1" ht="15" customHeight="1">
      <c r="B160" s="217"/>
      <c r="C160" s="242" t="s">
        <v>1743</v>
      </c>
      <c r="D160" s="194"/>
      <c r="E160" s="194"/>
      <c r="F160" s="243" t="s">
        <v>1679</v>
      </c>
      <c r="G160" s="194"/>
      <c r="H160" s="242" t="s">
        <v>1744</v>
      </c>
      <c r="I160" s="242" t="s">
        <v>1714</v>
      </c>
      <c r="J160" s="242"/>
      <c r="K160" s="238"/>
    </row>
    <row r="161" spans="2:11" customFormat="1" ht="15" customHeight="1">
      <c r="B161" s="244"/>
      <c r="C161" s="224"/>
      <c r="D161" s="224"/>
      <c r="E161" s="224"/>
      <c r="F161" s="224"/>
      <c r="G161" s="224"/>
      <c r="H161" s="224"/>
      <c r="I161" s="224"/>
      <c r="J161" s="224"/>
      <c r="K161" s="245"/>
    </row>
    <row r="162" spans="2:11" customFormat="1" ht="18.75" customHeight="1">
      <c r="B162" s="226"/>
      <c r="C162" s="236"/>
      <c r="D162" s="236"/>
      <c r="E162" s="236"/>
      <c r="F162" s="246"/>
      <c r="G162" s="236"/>
      <c r="H162" s="236"/>
      <c r="I162" s="236"/>
      <c r="J162" s="236"/>
      <c r="K162" s="226"/>
    </row>
    <row r="163" spans="2:11" customFormat="1" ht="18.75" customHeight="1"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</row>
    <row r="164" spans="2:11" customFormat="1" ht="7.5" customHeight="1">
      <c r="B164" s="183"/>
      <c r="C164" s="184"/>
      <c r="D164" s="184"/>
      <c r="E164" s="184"/>
      <c r="F164" s="184"/>
      <c r="G164" s="184"/>
      <c r="H164" s="184"/>
      <c r="I164" s="184"/>
      <c r="J164" s="184"/>
      <c r="K164" s="185"/>
    </row>
    <row r="165" spans="2:11" customFormat="1" ht="45" customHeight="1">
      <c r="B165" s="186"/>
      <c r="C165" s="308" t="s">
        <v>1745</v>
      </c>
      <c r="D165" s="308"/>
      <c r="E165" s="308"/>
      <c r="F165" s="308"/>
      <c r="G165" s="308"/>
      <c r="H165" s="308"/>
      <c r="I165" s="308"/>
      <c r="J165" s="308"/>
      <c r="K165" s="187"/>
    </row>
    <row r="166" spans="2:11" customFormat="1" ht="17.25" customHeight="1">
      <c r="B166" s="186"/>
      <c r="C166" s="207" t="s">
        <v>1673</v>
      </c>
      <c r="D166" s="207"/>
      <c r="E166" s="207"/>
      <c r="F166" s="207" t="s">
        <v>1674</v>
      </c>
      <c r="G166" s="247"/>
      <c r="H166" s="248" t="s">
        <v>53</v>
      </c>
      <c r="I166" s="248" t="s">
        <v>56</v>
      </c>
      <c r="J166" s="207" t="s">
        <v>1675</v>
      </c>
      <c r="K166" s="187"/>
    </row>
    <row r="167" spans="2:11" customFormat="1" ht="17.25" customHeight="1">
      <c r="B167" s="188"/>
      <c r="C167" s="209" t="s">
        <v>1676</v>
      </c>
      <c r="D167" s="209"/>
      <c r="E167" s="209"/>
      <c r="F167" s="210" t="s">
        <v>1677</v>
      </c>
      <c r="G167" s="249"/>
      <c r="H167" s="250"/>
      <c r="I167" s="250"/>
      <c r="J167" s="209" t="s">
        <v>1678</v>
      </c>
      <c r="K167" s="189"/>
    </row>
    <row r="168" spans="2:11" customFormat="1" ht="5.25" customHeight="1">
      <c r="B168" s="217"/>
      <c r="C168" s="212"/>
      <c r="D168" s="212"/>
      <c r="E168" s="212"/>
      <c r="F168" s="212"/>
      <c r="G168" s="213"/>
      <c r="H168" s="212"/>
      <c r="I168" s="212"/>
      <c r="J168" s="212"/>
      <c r="K168" s="238"/>
    </row>
    <row r="169" spans="2:11" customFormat="1" ht="15" customHeight="1">
      <c r="B169" s="217"/>
      <c r="C169" s="194" t="s">
        <v>1682</v>
      </c>
      <c r="D169" s="194"/>
      <c r="E169" s="194"/>
      <c r="F169" s="215" t="s">
        <v>1679</v>
      </c>
      <c r="G169" s="194"/>
      <c r="H169" s="194" t="s">
        <v>1719</v>
      </c>
      <c r="I169" s="194" t="s">
        <v>1681</v>
      </c>
      <c r="J169" s="194">
        <v>120</v>
      </c>
      <c r="K169" s="238"/>
    </row>
    <row r="170" spans="2:11" customFormat="1" ht="15" customHeight="1">
      <c r="B170" s="217"/>
      <c r="C170" s="194" t="s">
        <v>1728</v>
      </c>
      <c r="D170" s="194"/>
      <c r="E170" s="194"/>
      <c r="F170" s="215" t="s">
        <v>1679</v>
      </c>
      <c r="G170" s="194"/>
      <c r="H170" s="194" t="s">
        <v>1729</v>
      </c>
      <c r="I170" s="194" t="s">
        <v>1681</v>
      </c>
      <c r="J170" s="194" t="s">
        <v>1730</v>
      </c>
      <c r="K170" s="238"/>
    </row>
    <row r="171" spans="2:11" customFormat="1" ht="15" customHeight="1">
      <c r="B171" s="217"/>
      <c r="C171" s="194" t="s">
        <v>1627</v>
      </c>
      <c r="D171" s="194"/>
      <c r="E171" s="194"/>
      <c r="F171" s="215" t="s">
        <v>1679</v>
      </c>
      <c r="G171" s="194"/>
      <c r="H171" s="194" t="s">
        <v>1746</v>
      </c>
      <c r="I171" s="194" t="s">
        <v>1681</v>
      </c>
      <c r="J171" s="194" t="s">
        <v>1730</v>
      </c>
      <c r="K171" s="238"/>
    </row>
    <row r="172" spans="2:11" customFormat="1" ht="15" customHeight="1">
      <c r="B172" s="217"/>
      <c r="C172" s="194" t="s">
        <v>1684</v>
      </c>
      <c r="D172" s="194"/>
      <c r="E172" s="194"/>
      <c r="F172" s="215" t="s">
        <v>1685</v>
      </c>
      <c r="G172" s="194"/>
      <c r="H172" s="194" t="s">
        <v>1746</v>
      </c>
      <c r="I172" s="194" t="s">
        <v>1681</v>
      </c>
      <c r="J172" s="194">
        <v>50</v>
      </c>
      <c r="K172" s="238"/>
    </row>
    <row r="173" spans="2:11" customFormat="1" ht="15" customHeight="1">
      <c r="B173" s="217"/>
      <c r="C173" s="194" t="s">
        <v>1687</v>
      </c>
      <c r="D173" s="194"/>
      <c r="E173" s="194"/>
      <c r="F173" s="215" t="s">
        <v>1679</v>
      </c>
      <c r="G173" s="194"/>
      <c r="H173" s="194" t="s">
        <v>1746</v>
      </c>
      <c r="I173" s="194" t="s">
        <v>1689</v>
      </c>
      <c r="J173" s="194"/>
      <c r="K173" s="238"/>
    </row>
    <row r="174" spans="2:11" customFormat="1" ht="15" customHeight="1">
      <c r="B174" s="217"/>
      <c r="C174" s="194" t="s">
        <v>1698</v>
      </c>
      <c r="D174" s="194"/>
      <c r="E174" s="194"/>
      <c r="F174" s="215" t="s">
        <v>1685</v>
      </c>
      <c r="G174" s="194"/>
      <c r="H174" s="194" t="s">
        <v>1746</v>
      </c>
      <c r="I174" s="194" t="s">
        <v>1681</v>
      </c>
      <c r="J174" s="194">
        <v>50</v>
      </c>
      <c r="K174" s="238"/>
    </row>
    <row r="175" spans="2:11" customFormat="1" ht="15" customHeight="1">
      <c r="B175" s="217"/>
      <c r="C175" s="194" t="s">
        <v>1706</v>
      </c>
      <c r="D175" s="194"/>
      <c r="E175" s="194"/>
      <c r="F175" s="215" t="s">
        <v>1685</v>
      </c>
      <c r="G175" s="194"/>
      <c r="H175" s="194" t="s">
        <v>1746</v>
      </c>
      <c r="I175" s="194" t="s">
        <v>1681</v>
      </c>
      <c r="J175" s="194">
        <v>50</v>
      </c>
      <c r="K175" s="238"/>
    </row>
    <row r="176" spans="2:11" customFormat="1" ht="15" customHeight="1">
      <c r="B176" s="217"/>
      <c r="C176" s="194" t="s">
        <v>1704</v>
      </c>
      <c r="D176" s="194"/>
      <c r="E176" s="194"/>
      <c r="F176" s="215" t="s">
        <v>1685</v>
      </c>
      <c r="G176" s="194"/>
      <c r="H176" s="194" t="s">
        <v>1746</v>
      </c>
      <c r="I176" s="194" t="s">
        <v>1681</v>
      </c>
      <c r="J176" s="194">
        <v>50</v>
      </c>
      <c r="K176" s="238"/>
    </row>
    <row r="177" spans="2:11" customFormat="1" ht="15" customHeight="1">
      <c r="B177" s="217"/>
      <c r="C177" s="194" t="s">
        <v>122</v>
      </c>
      <c r="D177" s="194"/>
      <c r="E177" s="194"/>
      <c r="F177" s="215" t="s">
        <v>1679</v>
      </c>
      <c r="G177" s="194"/>
      <c r="H177" s="194" t="s">
        <v>1747</v>
      </c>
      <c r="I177" s="194" t="s">
        <v>1748</v>
      </c>
      <c r="J177" s="194"/>
      <c r="K177" s="238"/>
    </row>
    <row r="178" spans="2:11" customFormat="1" ht="15" customHeight="1">
      <c r="B178" s="217"/>
      <c r="C178" s="194" t="s">
        <v>56</v>
      </c>
      <c r="D178" s="194"/>
      <c r="E178" s="194"/>
      <c r="F178" s="215" t="s">
        <v>1679</v>
      </c>
      <c r="G178" s="194"/>
      <c r="H178" s="194" t="s">
        <v>1749</v>
      </c>
      <c r="I178" s="194" t="s">
        <v>1750</v>
      </c>
      <c r="J178" s="194">
        <v>1</v>
      </c>
      <c r="K178" s="238"/>
    </row>
    <row r="179" spans="2:11" customFormat="1" ht="15" customHeight="1">
      <c r="B179" s="217"/>
      <c r="C179" s="194" t="s">
        <v>52</v>
      </c>
      <c r="D179" s="194"/>
      <c r="E179" s="194"/>
      <c r="F179" s="215" t="s">
        <v>1679</v>
      </c>
      <c r="G179" s="194"/>
      <c r="H179" s="194" t="s">
        <v>1751</v>
      </c>
      <c r="I179" s="194" t="s">
        <v>1681</v>
      </c>
      <c r="J179" s="194">
        <v>20</v>
      </c>
      <c r="K179" s="238"/>
    </row>
    <row r="180" spans="2:11" customFormat="1" ht="15" customHeight="1">
      <c r="B180" s="217"/>
      <c r="C180" s="194" t="s">
        <v>53</v>
      </c>
      <c r="D180" s="194"/>
      <c r="E180" s="194"/>
      <c r="F180" s="215" t="s">
        <v>1679</v>
      </c>
      <c r="G180" s="194"/>
      <c r="H180" s="194" t="s">
        <v>1752</v>
      </c>
      <c r="I180" s="194" t="s">
        <v>1681</v>
      </c>
      <c r="J180" s="194">
        <v>255</v>
      </c>
      <c r="K180" s="238"/>
    </row>
    <row r="181" spans="2:11" customFormat="1" ht="15" customHeight="1">
      <c r="B181" s="217"/>
      <c r="C181" s="194" t="s">
        <v>123</v>
      </c>
      <c r="D181" s="194"/>
      <c r="E181" s="194"/>
      <c r="F181" s="215" t="s">
        <v>1679</v>
      </c>
      <c r="G181" s="194"/>
      <c r="H181" s="194" t="s">
        <v>1643</v>
      </c>
      <c r="I181" s="194" t="s">
        <v>1681</v>
      </c>
      <c r="J181" s="194">
        <v>10</v>
      </c>
      <c r="K181" s="238"/>
    </row>
    <row r="182" spans="2:11" customFormat="1" ht="15" customHeight="1">
      <c r="B182" s="217"/>
      <c r="C182" s="194" t="s">
        <v>124</v>
      </c>
      <c r="D182" s="194"/>
      <c r="E182" s="194"/>
      <c r="F182" s="215" t="s">
        <v>1679</v>
      </c>
      <c r="G182" s="194"/>
      <c r="H182" s="194" t="s">
        <v>1753</v>
      </c>
      <c r="I182" s="194" t="s">
        <v>1714</v>
      </c>
      <c r="J182" s="194"/>
      <c r="K182" s="238"/>
    </row>
    <row r="183" spans="2:11" customFormat="1" ht="15" customHeight="1">
      <c r="B183" s="217"/>
      <c r="C183" s="194" t="s">
        <v>1754</v>
      </c>
      <c r="D183" s="194"/>
      <c r="E183" s="194"/>
      <c r="F183" s="215" t="s">
        <v>1679</v>
      </c>
      <c r="G183" s="194"/>
      <c r="H183" s="194" t="s">
        <v>1755</v>
      </c>
      <c r="I183" s="194" t="s">
        <v>1714</v>
      </c>
      <c r="J183" s="194"/>
      <c r="K183" s="238"/>
    </row>
    <row r="184" spans="2:11" customFormat="1" ht="15" customHeight="1">
      <c r="B184" s="217"/>
      <c r="C184" s="194" t="s">
        <v>1743</v>
      </c>
      <c r="D184" s="194"/>
      <c r="E184" s="194"/>
      <c r="F184" s="215" t="s">
        <v>1679</v>
      </c>
      <c r="G184" s="194"/>
      <c r="H184" s="194" t="s">
        <v>1756</v>
      </c>
      <c r="I184" s="194" t="s">
        <v>1714</v>
      </c>
      <c r="J184" s="194"/>
      <c r="K184" s="238"/>
    </row>
    <row r="185" spans="2:11" customFormat="1" ht="15" customHeight="1">
      <c r="B185" s="217"/>
      <c r="C185" s="194" t="s">
        <v>126</v>
      </c>
      <c r="D185" s="194"/>
      <c r="E185" s="194"/>
      <c r="F185" s="215" t="s">
        <v>1685</v>
      </c>
      <c r="G185" s="194"/>
      <c r="H185" s="194" t="s">
        <v>1757</v>
      </c>
      <c r="I185" s="194" t="s">
        <v>1681</v>
      </c>
      <c r="J185" s="194">
        <v>50</v>
      </c>
      <c r="K185" s="238"/>
    </row>
    <row r="186" spans="2:11" customFormat="1" ht="15" customHeight="1">
      <c r="B186" s="217"/>
      <c r="C186" s="194" t="s">
        <v>1758</v>
      </c>
      <c r="D186" s="194"/>
      <c r="E186" s="194"/>
      <c r="F186" s="215" t="s">
        <v>1685</v>
      </c>
      <c r="G186" s="194"/>
      <c r="H186" s="194" t="s">
        <v>1759</v>
      </c>
      <c r="I186" s="194" t="s">
        <v>1760</v>
      </c>
      <c r="J186" s="194"/>
      <c r="K186" s="238"/>
    </row>
    <row r="187" spans="2:11" customFormat="1" ht="15" customHeight="1">
      <c r="B187" s="217"/>
      <c r="C187" s="194" t="s">
        <v>1761</v>
      </c>
      <c r="D187" s="194"/>
      <c r="E187" s="194"/>
      <c r="F187" s="215" t="s">
        <v>1685</v>
      </c>
      <c r="G187" s="194"/>
      <c r="H187" s="194" t="s">
        <v>1762</v>
      </c>
      <c r="I187" s="194" t="s">
        <v>1760</v>
      </c>
      <c r="J187" s="194"/>
      <c r="K187" s="238"/>
    </row>
    <row r="188" spans="2:11" customFormat="1" ht="15" customHeight="1">
      <c r="B188" s="217"/>
      <c r="C188" s="194" t="s">
        <v>1763</v>
      </c>
      <c r="D188" s="194"/>
      <c r="E188" s="194"/>
      <c r="F188" s="215" t="s">
        <v>1685</v>
      </c>
      <c r="G188" s="194"/>
      <c r="H188" s="194" t="s">
        <v>1764</v>
      </c>
      <c r="I188" s="194" t="s">
        <v>1760</v>
      </c>
      <c r="J188" s="194"/>
      <c r="K188" s="238"/>
    </row>
    <row r="189" spans="2:11" customFormat="1" ht="15" customHeight="1">
      <c r="B189" s="217"/>
      <c r="C189" s="251" t="s">
        <v>1765</v>
      </c>
      <c r="D189" s="194"/>
      <c r="E189" s="194"/>
      <c r="F189" s="215" t="s">
        <v>1685</v>
      </c>
      <c r="G189" s="194"/>
      <c r="H189" s="194" t="s">
        <v>1766</v>
      </c>
      <c r="I189" s="194" t="s">
        <v>1767</v>
      </c>
      <c r="J189" s="252" t="s">
        <v>1768</v>
      </c>
      <c r="K189" s="238"/>
    </row>
    <row r="190" spans="2:11" customFormat="1" ht="15" customHeight="1">
      <c r="B190" s="253"/>
      <c r="C190" s="254" t="s">
        <v>1769</v>
      </c>
      <c r="D190" s="255"/>
      <c r="E190" s="255"/>
      <c r="F190" s="256" t="s">
        <v>1685</v>
      </c>
      <c r="G190" s="255"/>
      <c r="H190" s="255" t="s">
        <v>1770</v>
      </c>
      <c r="I190" s="255" t="s">
        <v>1767</v>
      </c>
      <c r="J190" s="257" t="s">
        <v>1768</v>
      </c>
      <c r="K190" s="258"/>
    </row>
    <row r="191" spans="2:11" customFormat="1" ht="15" customHeight="1">
      <c r="B191" s="217"/>
      <c r="C191" s="251" t="s">
        <v>41</v>
      </c>
      <c r="D191" s="194"/>
      <c r="E191" s="194"/>
      <c r="F191" s="215" t="s">
        <v>1679</v>
      </c>
      <c r="G191" s="194"/>
      <c r="H191" s="191" t="s">
        <v>1771</v>
      </c>
      <c r="I191" s="194" t="s">
        <v>1772</v>
      </c>
      <c r="J191" s="194"/>
      <c r="K191" s="238"/>
    </row>
    <row r="192" spans="2:11" customFormat="1" ht="15" customHeight="1">
      <c r="B192" s="217"/>
      <c r="C192" s="251" t="s">
        <v>1773</v>
      </c>
      <c r="D192" s="194"/>
      <c r="E192" s="194"/>
      <c r="F192" s="215" t="s">
        <v>1679</v>
      </c>
      <c r="G192" s="194"/>
      <c r="H192" s="194" t="s">
        <v>1774</v>
      </c>
      <c r="I192" s="194" t="s">
        <v>1714</v>
      </c>
      <c r="J192" s="194"/>
      <c r="K192" s="238"/>
    </row>
    <row r="193" spans="2:11" customFormat="1" ht="15" customHeight="1">
      <c r="B193" s="217"/>
      <c r="C193" s="251" t="s">
        <v>1775</v>
      </c>
      <c r="D193" s="194"/>
      <c r="E193" s="194"/>
      <c r="F193" s="215" t="s">
        <v>1679</v>
      </c>
      <c r="G193" s="194"/>
      <c r="H193" s="194" t="s">
        <v>1776</v>
      </c>
      <c r="I193" s="194" t="s">
        <v>1714</v>
      </c>
      <c r="J193" s="194"/>
      <c r="K193" s="238"/>
    </row>
    <row r="194" spans="2:11" customFormat="1" ht="15" customHeight="1">
      <c r="B194" s="217"/>
      <c r="C194" s="251" t="s">
        <v>1777</v>
      </c>
      <c r="D194" s="194"/>
      <c r="E194" s="194"/>
      <c r="F194" s="215" t="s">
        <v>1685</v>
      </c>
      <c r="G194" s="194"/>
      <c r="H194" s="194" t="s">
        <v>1778</v>
      </c>
      <c r="I194" s="194" t="s">
        <v>1714</v>
      </c>
      <c r="J194" s="194"/>
      <c r="K194" s="238"/>
    </row>
    <row r="195" spans="2:11" customFormat="1" ht="15" customHeight="1">
      <c r="B195" s="244"/>
      <c r="C195" s="259"/>
      <c r="D195" s="224"/>
      <c r="E195" s="224"/>
      <c r="F195" s="224"/>
      <c r="G195" s="224"/>
      <c r="H195" s="224"/>
      <c r="I195" s="224"/>
      <c r="J195" s="224"/>
      <c r="K195" s="245"/>
    </row>
    <row r="196" spans="2:11" customFormat="1" ht="18.75" customHeight="1">
      <c r="B196" s="226"/>
      <c r="C196" s="236"/>
      <c r="D196" s="236"/>
      <c r="E196" s="236"/>
      <c r="F196" s="246"/>
      <c r="G196" s="236"/>
      <c r="H196" s="236"/>
      <c r="I196" s="236"/>
      <c r="J196" s="236"/>
      <c r="K196" s="226"/>
    </row>
    <row r="197" spans="2:11" customFormat="1" ht="18.75" customHeight="1">
      <c r="B197" s="226"/>
      <c r="C197" s="236"/>
      <c r="D197" s="236"/>
      <c r="E197" s="236"/>
      <c r="F197" s="246"/>
      <c r="G197" s="236"/>
      <c r="H197" s="236"/>
      <c r="I197" s="236"/>
      <c r="J197" s="236"/>
      <c r="K197" s="226"/>
    </row>
    <row r="198" spans="2:11" customFormat="1" ht="18.75" customHeight="1"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</row>
    <row r="199" spans="2:11" customFormat="1" ht="12">
      <c r="B199" s="183"/>
      <c r="C199" s="184"/>
      <c r="D199" s="184"/>
      <c r="E199" s="184"/>
      <c r="F199" s="184"/>
      <c r="G199" s="184"/>
      <c r="H199" s="184"/>
      <c r="I199" s="184"/>
      <c r="J199" s="184"/>
      <c r="K199" s="185"/>
    </row>
    <row r="200" spans="2:11" customFormat="1" ht="22.2">
      <c r="B200" s="186"/>
      <c r="C200" s="308" t="s">
        <v>1779</v>
      </c>
      <c r="D200" s="308"/>
      <c r="E200" s="308"/>
      <c r="F200" s="308"/>
      <c r="G200" s="308"/>
      <c r="H200" s="308"/>
      <c r="I200" s="308"/>
      <c r="J200" s="308"/>
      <c r="K200" s="187"/>
    </row>
    <row r="201" spans="2:11" customFormat="1" ht="25.5" customHeight="1">
      <c r="B201" s="186"/>
      <c r="C201" s="260" t="s">
        <v>1780</v>
      </c>
      <c r="D201" s="260"/>
      <c r="E201" s="260"/>
      <c r="F201" s="260" t="s">
        <v>1781</v>
      </c>
      <c r="G201" s="261"/>
      <c r="H201" s="309" t="s">
        <v>1782</v>
      </c>
      <c r="I201" s="309"/>
      <c r="J201" s="309"/>
      <c r="K201" s="187"/>
    </row>
    <row r="202" spans="2:11" customFormat="1" ht="5.25" customHeight="1">
      <c r="B202" s="217"/>
      <c r="C202" s="212"/>
      <c r="D202" s="212"/>
      <c r="E202" s="212"/>
      <c r="F202" s="212"/>
      <c r="G202" s="236"/>
      <c r="H202" s="212"/>
      <c r="I202" s="212"/>
      <c r="J202" s="212"/>
      <c r="K202" s="238"/>
    </row>
    <row r="203" spans="2:11" customFormat="1" ht="15" customHeight="1">
      <c r="B203" s="217"/>
      <c r="C203" s="194" t="s">
        <v>1772</v>
      </c>
      <c r="D203" s="194"/>
      <c r="E203" s="194"/>
      <c r="F203" s="215" t="s">
        <v>42</v>
      </c>
      <c r="G203" s="194"/>
      <c r="H203" s="307" t="s">
        <v>1783</v>
      </c>
      <c r="I203" s="307"/>
      <c r="J203" s="307"/>
      <c r="K203" s="238"/>
    </row>
    <row r="204" spans="2:11" customFormat="1" ht="15" customHeight="1">
      <c r="B204" s="217"/>
      <c r="C204" s="194"/>
      <c r="D204" s="194"/>
      <c r="E204" s="194"/>
      <c r="F204" s="215" t="s">
        <v>43</v>
      </c>
      <c r="G204" s="194"/>
      <c r="H204" s="307" t="s">
        <v>1784</v>
      </c>
      <c r="I204" s="307"/>
      <c r="J204" s="307"/>
      <c r="K204" s="238"/>
    </row>
    <row r="205" spans="2:11" customFormat="1" ht="15" customHeight="1">
      <c r="B205" s="217"/>
      <c r="C205" s="194"/>
      <c r="D205" s="194"/>
      <c r="E205" s="194"/>
      <c r="F205" s="215" t="s">
        <v>46</v>
      </c>
      <c r="G205" s="194"/>
      <c r="H205" s="307" t="s">
        <v>1785</v>
      </c>
      <c r="I205" s="307"/>
      <c r="J205" s="307"/>
      <c r="K205" s="238"/>
    </row>
    <row r="206" spans="2:11" customFormat="1" ht="15" customHeight="1">
      <c r="B206" s="217"/>
      <c r="C206" s="194"/>
      <c r="D206" s="194"/>
      <c r="E206" s="194"/>
      <c r="F206" s="215" t="s">
        <v>44</v>
      </c>
      <c r="G206" s="194"/>
      <c r="H206" s="307" t="s">
        <v>1786</v>
      </c>
      <c r="I206" s="307"/>
      <c r="J206" s="307"/>
      <c r="K206" s="238"/>
    </row>
    <row r="207" spans="2:11" customFormat="1" ht="15" customHeight="1">
      <c r="B207" s="217"/>
      <c r="C207" s="194"/>
      <c r="D207" s="194"/>
      <c r="E207" s="194"/>
      <c r="F207" s="215" t="s">
        <v>45</v>
      </c>
      <c r="G207" s="194"/>
      <c r="H207" s="307" t="s">
        <v>1787</v>
      </c>
      <c r="I207" s="307"/>
      <c r="J207" s="307"/>
      <c r="K207" s="238"/>
    </row>
    <row r="208" spans="2:11" customFormat="1" ht="15" customHeight="1">
      <c r="B208" s="217"/>
      <c r="C208" s="194"/>
      <c r="D208" s="194"/>
      <c r="E208" s="194"/>
      <c r="F208" s="215"/>
      <c r="G208" s="194"/>
      <c r="H208" s="194"/>
      <c r="I208" s="194"/>
      <c r="J208" s="194"/>
      <c r="K208" s="238"/>
    </row>
    <row r="209" spans="2:11" customFormat="1" ht="15" customHeight="1">
      <c r="B209" s="217"/>
      <c r="C209" s="194" t="s">
        <v>1726</v>
      </c>
      <c r="D209" s="194"/>
      <c r="E209" s="194"/>
      <c r="F209" s="215" t="s">
        <v>75</v>
      </c>
      <c r="G209" s="194"/>
      <c r="H209" s="307" t="s">
        <v>1788</v>
      </c>
      <c r="I209" s="307"/>
      <c r="J209" s="307"/>
      <c r="K209" s="238"/>
    </row>
    <row r="210" spans="2:11" customFormat="1" ht="15" customHeight="1">
      <c r="B210" s="217"/>
      <c r="C210" s="194"/>
      <c r="D210" s="194"/>
      <c r="E210" s="194"/>
      <c r="F210" s="215" t="s">
        <v>1621</v>
      </c>
      <c r="G210" s="194"/>
      <c r="H210" s="307" t="s">
        <v>1622</v>
      </c>
      <c r="I210" s="307"/>
      <c r="J210" s="307"/>
      <c r="K210" s="238"/>
    </row>
    <row r="211" spans="2:11" customFormat="1" ht="15" customHeight="1">
      <c r="B211" s="217"/>
      <c r="C211" s="194"/>
      <c r="D211" s="194"/>
      <c r="E211" s="194"/>
      <c r="F211" s="215" t="s">
        <v>1619</v>
      </c>
      <c r="G211" s="194"/>
      <c r="H211" s="307" t="s">
        <v>1789</v>
      </c>
      <c r="I211" s="307"/>
      <c r="J211" s="307"/>
      <c r="K211" s="238"/>
    </row>
    <row r="212" spans="2:11" customFormat="1" ht="15" customHeight="1">
      <c r="B212" s="262"/>
      <c r="C212" s="194"/>
      <c r="D212" s="194"/>
      <c r="E212" s="194"/>
      <c r="F212" s="215" t="s">
        <v>1623</v>
      </c>
      <c r="G212" s="251"/>
      <c r="H212" s="306" t="s">
        <v>1624</v>
      </c>
      <c r="I212" s="306"/>
      <c r="J212" s="306"/>
      <c r="K212" s="263"/>
    </row>
    <row r="213" spans="2:11" customFormat="1" ht="15" customHeight="1">
      <c r="B213" s="262"/>
      <c r="C213" s="194"/>
      <c r="D213" s="194"/>
      <c r="E213" s="194"/>
      <c r="F213" s="215" t="s">
        <v>1625</v>
      </c>
      <c r="G213" s="251"/>
      <c r="H213" s="306" t="s">
        <v>1591</v>
      </c>
      <c r="I213" s="306"/>
      <c r="J213" s="306"/>
      <c r="K213" s="263"/>
    </row>
    <row r="214" spans="2:11" customFormat="1" ht="15" customHeight="1">
      <c r="B214" s="262"/>
      <c r="C214" s="194"/>
      <c r="D214" s="194"/>
      <c r="E214" s="194"/>
      <c r="F214" s="215"/>
      <c r="G214" s="251"/>
      <c r="H214" s="242"/>
      <c r="I214" s="242"/>
      <c r="J214" s="242"/>
      <c r="K214" s="263"/>
    </row>
    <row r="215" spans="2:11" customFormat="1" ht="15" customHeight="1">
      <c r="B215" s="262"/>
      <c r="C215" s="194" t="s">
        <v>1750</v>
      </c>
      <c r="D215" s="194"/>
      <c r="E215" s="194"/>
      <c r="F215" s="215">
        <v>1</v>
      </c>
      <c r="G215" s="251"/>
      <c r="H215" s="306" t="s">
        <v>1790</v>
      </c>
      <c r="I215" s="306"/>
      <c r="J215" s="306"/>
      <c r="K215" s="263"/>
    </row>
    <row r="216" spans="2:11" customFormat="1" ht="15" customHeight="1">
      <c r="B216" s="262"/>
      <c r="C216" s="194"/>
      <c r="D216" s="194"/>
      <c r="E216" s="194"/>
      <c r="F216" s="215">
        <v>2</v>
      </c>
      <c r="G216" s="251"/>
      <c r="H216" s="306" t="s">
        <v>1791</v>
      </c>
      <c r="I216" s="306"/>
      <c r="J216" s="306"/>
      <c r="K216" s="263"/>
    </row>
    <row r="217" spans="2:11" customFormat="1" ht="15" customHeight="1">
      <c r="B217" s="262"/>
      <c r="C217" s="194"/>
      <c r="D217" s="194"/>
      <c r="E217" s="194"/>
      <c r="F217" s="215">
        <v>3</v>
      </c>
      <c r="G217" s="251"/>
      <c r="H217" s="306" t="s">
        <v>1792</v>
      </c>
      <c r="I217" s="306"/>
      <c r="J217" s="306"/>
      <c r="K217" s="263"/>
    </row>
    <row r="218" spans="2:11" customFormat="1" ht="15" customHeight="1">
      <c r="B218" s="262"/>
      <c r="C218" s="194"/>
      <c r="D218" s="194"/>
      <c r="E218" s="194"/>
      <c r="F218" s="215">
        <v>4</v>
      </c>
      <c r="G218" s="251"/>
      <c r="H218" s="306" t="s">
        <v>1793</v>
      </c>
      <c r="I218" s="306"/>
      <c r="J218" s="306"/>
      <c r="K218" s="263"/>
    </row>
    <row r="219" spans="2:11" customFormat="1" ht="12.75" customHeight="1">
      <c r="B219" s="264"/>
      <c r="C219" s="265"/>
      <c r="D219" s="265"/>
      <c r="E219" s="265"/>
      <c r="F219" s="265"/>
      <c r="G219" s="265"/>
      <c r="H219" s="265"/>
      <c r="I219" s="265"/>
      <c r="J219" s="265"/>
      <c r="K219" s="266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rintOptions horizontalCentered="1"/>
  <pageMargins left="0.59055118110236227" right="0.59055118110236227" top="0.59055118110236227" bottom="0.59055118110236227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24069 - Stavební úpravy p...</vt:lpstr>
      <vt:lpstr>Pokyny pro vyplnění</vt:lpstr>
      <vt:lpstr>'24069 - Stavební úpravy p...'!Názvy_tisku</vt:lpstr>
      <vt:lpstr>'Rekapitulace stavby'!Názvy_tisku</vt:lpstr>
      <vt:lpstr>'24069 - Stavební úpravy p...'!Oblast_tisku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OTRUBA-NB\Pavel Otruba</dc:creator>
  <cp:lastModifiedBy>Pavel Otruba</cp:lastModifiedBy>
  <cp:lastPrinted>2024-08-12T18:09:10Z</cp:lastPrinted>
  <dcterms:created xsi:type="dcterms:W3CDTF">2024-08-12T18:06:03Z</dcterms:created>
  <dcterms:modified xsi:type="dcterms:W3CDTF">2024-08-12T18:12:33Z</dcterms:modified>
</cp:coreProperties>
</file>