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7455" tabRatio="940" activeTab="2"/>
  </bookViews>
  <sheets>
    <sheet name="Rekapitulace stavby" sheetId="1" r:id="rId1"/>
    <sheet name="Souhrné náklady" sheetId="2" r:id="rId2"/>
    <sheet name="Rekapitulace objektů stavby " sheetId="3" r:id="rId3"/>
    <sheet name="Vedlejší a ostatní náklad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2">'Rekapitulace objektů stavby '!$1:$11</definedName>
    <definedName name="_xlnm.Print_Area" localSheetId="2">'Rekapitulace objektů stavby '!$A$1:$F$51</definedName>
    <definedName name="_xlnm.Print_Area" localSheetId="0">'Rekapitulace stavby'!$B$3:$AQ$33</definedName>
    <definedName name="_xlnm.Print_Area" localSheetId="3">'Vedlejší a ostatní náklady'!$A$2:$D$24</definedName>
  </definedNames>
  <calcPr fullCalcOnLoad="1"/>
</workbook>
</file>

<file path=xl/sharedStrings.xml><?xml version="1.0" encoding="utf-8"?>
<sst xmlns="http://schemas.openxmlformats.org/spreadsheetml/2006/main" count="313" uniqueCount="227">
  <si>
    <t>10</t>
  </si>
  <si>
    <t>Rekapitulace nákladů stavby</t>
  </si>
  <si>
    <t>(ceny uvedené v Kč)</t>
  </si>
  <si>
    <t>Hlava I.</t>
  </si>
  <si>
    <t>Projektové a průzkumné práce</t>
  </si>
  <si>
    <t>Dopracování projektu pro provádění stavby</t>
  </si>
  <si>
    <t>Hlava III.</t>
  </si>
  <si>
    <t>Základní stavební náklady</t>
  </si>
  <si>
    <t>Hlava VI.</t>
  </si>
  <si>
    <t>Vedlejší náklady</t>
  </si>
  <si>
    <t>Zařízení staveniště</t>
  </si>
  <si>
    <t>Hlava VII.</t>
  </si>
  <si>
    <t>Ostatní náklady neuvedené v jiných hlavách</t>
  </si>
  <si>
    <t>Ostatní náklady (geodetické práce, dokumentace skut. provedení apod.)</t>
  </si>
  <si>
    <t>Cena celkem bez DPH:</t>
  </si>
  <si>
    <t>kolektiv</t>
  </si>
  <si>
    <t>Export VZ</t>
  </si>
  <si>
    <t>List obsahuje:</t>
  </si>
  <si>
    <t>1.0</t>
  </si>
  <si>
    <t>False</t>
  </si>
  <si>
    <t>optimalizováno pro tisk sestav ve formátu A4 - na výšku</t>
  </si>
  <si>
    <t>&gt;&gt;  skryté sloupce  &lt;&lt;</t>
  </si>
  <si>
    <t>0.01</t>
  </si>
  <si>
    <t>20</t>
  </si>
  <si>
    <t>14</t>
  </si>
  <si>
    <t>REKAPITULACE STAVBY</t>
  </si>
  <si>
    <t>v ---  níže se nacházejí doplnkové a pomocné údaje k sestavám  --- v</t>
  </si>
  <si>
    <t>0.001</t>
  </si>
  <si>
    <t>0.1</t>
  </si>
  <si>
    <t>Místo:</t>
  </si>
  <si>
    <t xml:space="preserve"> </t>
  </si>
  <si>
    <t>100</t>
  </si>
  <si>
    <t>Zadavatel:</t>
  </si>
  <si>
    <t>IČ:</t>
  </si>
  <si>
    <t>DIČ:</t>
  </si>
  <si>
    <t>Uchazeč:</t>
  </si>
  <si>
    <t>Pöyry Environment a.s.</t>
  </si>
  <si>
    <t>True</t>
  </si>
  <si>
    <t>Poznámka:</t>
  </si>
  <si>
    <t>DPH</t>
  </si>
  <si>
    <t>základní</t>
  </si>
  <si>
    <t>ze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</si>
  <si>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</si>
  <si>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</si>
  <si>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</si>
  <si>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</si>
  <si>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</si>
  <si>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</si>
  <si>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</si>
  <si>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</si>
  <si>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</si>
  <si>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</si>
  <si>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</si>
  <si>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</si>
  <si>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</si>
  <si>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</si>
  <si>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</si>
  <si>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</si>
  <si>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</si>
  <si>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</si>
  <si>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</si>
  <si>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</si>
  <si>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</si>
  <si>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</si>
  <si>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</si>
  <si>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{0B0C6D50-1A30-472B-A3DC-F0E91024D64B}</t>
  </si>
  <si>
    <t>{00000000-0000-0000-0000-000000000000}</t>
  </si>
  <si>
    <t>{9052D0AC-4FC3-42DF-828D-A9B5216EC5CA}</t>
  </si>
  <si>
    <t>{F7A42206-50F0-43CB-A3BA-E003D74E2AE7}</t>
  </si>
  <si>
    <t>832 19</t>
  </si>
  <si>
    <t>{2CF6AE5B-AEF9-487E-911C-FF778E49DF7E}</t>
  </si>
  <si>
    <t>{ECD68D60-37CE-4071-B693-9DA4181843A8}</t>
  </si>
  <si>
    <t>{45250E00-FAE0-40BD-B7A8-3FA6E35C4CC9}</t>
  </si>
  <si>
    <t>{47AEC820-DF2D-4449-A04A-B56FBA540035}</t>
  </si>
  <si>
    <t>Odstranění následků důlní činnosti a důlních poklesů z minulosti - protipovodňová ochrana Žabník v Ostravě - Koblově</t>
  </si>
  <si>
    <t>45232152-2</t>
  </si>
  <si>
    <t>Výstavba přečerpávacích stanic</t>
  </si>
  <si>
    <t>Technologie těsnicích stěn</t>
  </si>
  <si>
    <t>Výstavba ochranných hrází</t>
  </si>
  <si>
    <t>Odvodňování povrchu</t>
  </si>
  <si>
    <t>Stavební práce pro elektrické vedení</t>
  </si>
  <si>
    <t>Instalace a montáž oplocení</t>
  </si>
  <si>
    <t>51120000-9</t>
  </si>
  <si>
    <t>Instalace a montáž mechanických zařízení</t>
  </si>
  <si>
    <t>45317100-3</t>
  </si>
  <si>
    <t>Elektroinstalační práce pro čerpací zařízení</t>
  </si>
  <si>
    <t>45311000-0</t>
  </si>
  <si>
    <t>Instalace a montáž elektrických rozvodů a zařízení</t>
  </si>
  <si>
    <t>51111200-5</t>
  </si>
  <si>
    <t>Instalace a montáž generátorů</t>
  </si>
  <si>
    <t>51112100-1</t>
  </si>
  <si>
    <t>Instalace a montáž elektrických rozvodných zařízení</t>
  </si>
  <si>
    <t>51300000-5</t>
  </si>
  <si>
    <t>Instalace a montáž komunikačních zařízení</t>
  </si>
  <si>
    <t xml:space="preserve">Cena celkem včetně DPH </t>
  </si>
  <si>
    <t>Stavební objekt</t>
  </si>
  <si>
    <t>45247230-1</t>
  </si>
  <si>
    <t>2</t>
  </si>
  <si>
    <t>SO 01</t>
  </si>
  <si>
    <t>Protipovodňová hráz</t>
  </si>
  <si>
    <t>Oplocení</t>
  </si>
  <si>
    <t>SO 02</t>
  </si>
  <si>
    <t>Čerpací stanice</t>
  </si>
  <si>
    <t>Čerpací stanice - stavební část</t>
  </si>
  <si>
    <t>SO 02.2</t>
  </si>
  <si>
    <t>Přípojka NN</t>
  </si>
  <si>
    <t>Přípojka vodovodní</t>
  </si>
  <si>
    <t>Žumpa</t>
  </si>
  <si>
    <t>SO 03</t>
  </si>
  <si>
    <t>Komunikace a zpevněné plochy</t>
  </si>
  <si>
    <t>SO 03.1</t>
  </si>
  <si>
    <t>Úprava ulice Žabník</t>
  </si>
  <si>
    <t>SO 03.2</t>
  </si>
  <si>
    <t>Úprava ulice Pobřežní</t>
  </si>
  <si>
    <t>Obslužná komunikace</t>
  </si>
  <si>
    <t>SO 04</t>
  </si>
  <si>
    <t>Přeložky a úpravy inženýrských sítí</t>
  </si>
  <si>
    <t>SO 04.1</t>
  </si>
  <si>
    <t>Přeložky a úpravy kanalizací</t>
  </si>
  <si>
    <t>SO 04.2</t>
  </si>
  <si>
    <t>Přeložky a úpravy vodovodů</t>
  </si>
  <si>
    <t>SO 04.3</t>
  </si>
  <si>
    <t>SO 04.5</t>
  </si>
  <si>
    <t>Přeložky a úpravy VO</t>
  </si>
  <si>
    <t>SO 05</t>
  </si>
  <si>
    <t>Mokřad</t>
  </si>
  <si>
    <t>SO 06</t>
  </si>
  <si>
    <t>Vegetace</t>
  </si>
  <si>
    <t>SO 06.1</t>
  </si>
  <si>
    <t>Kácení stromů</t>
  </si>
  <si>
    <t>SO 06.2</t>
  </si>
  <si>
    <t>Náhradní výsadba</t>
  </si>
  <si>
    <t>Stavební náklady celkem</t>
  </si>
  <si>
    <t>45233226-9</t>
  </si>
  <si>
    <t>45231113-0</t>
  </si>
  <si>
    <t>45231400-9</t>
  </si>
  <si>
    <t>45262640-9</t>
  </si>
  <si>
    <t>45262213-7</t>
  </si>
  <si>
    <t>45342000-6</t>
  </si>
  <si>
    <t>45232150-8</t>
  </si>
  <si>
    <t>45221220-0</t>
  </si>
  <si>
    <t>45232424-0</t>
  </si>
  <si>
    <t>1</t>
  </si>
  <si>
    <t>Přeložky a úpravy VN - kabel OVaK</t>
  </si>
  <si>
    <t>SO 04.4  (1)</t>
  </si>
  <si>
    <t>SO 04.4  (2)</t>
  </si>
  <si>
    <t>Čerpací stanice - technologická část - DPS 1.2 PRS</t>
  </si>
  <si>
    <t>SO 02.1 (1)</t>
  </si>
  <si>
    <t>SO 02.1 (2)</t>
  </si>
  <si>
    <t>SO 02.1 (3)</t>
  </si>
  <si>
    <t>SO 02.1 (4)</t>
  </si>
  <si>
    <t>SO 02.1 (5)</t>
  </si>
  <si>
    <t>Čerpací stanice - technologická část - DPS 1.3 NZ</t>
  </si>
  <si>
    <t>Čerpací stanice - technologická část - DPS 1.4 MAR, ASŘ</t>
  </si>
  <si>
    <t>SO 02.1 (7)</t>
  </si>
  <si>
    <t>SO 02.1 (6)</t>
  </si>
  <si>
    <t>Čerpací stanice - technologická část - DPS 1.5 DPD</t>
  </si>
  <si>
    <t>Čerpací stanice - elektro část stavební</t>
  </si>
  <si>
    <t>Rekapitulace objektů stavby</t>
  </si>
  <si>
    <t>Stavba:</t>
  </si>
  <si>
    <t>Datum:</t>
  </si>
  <si>
    <t>Objednatel:</t>
  </si>
  <si>
    <t>Projektant:</t>
  </si>
  <si>
    <t>Poyry Environment a.s.</t>
  </si>
  <si>
    <t>Zhotovitel:</t>
  </si>
  <si>
    <t>Cena bez DPH</t>
  </si>
  <si>
    <t>SO 1.1</t>
  </si>
  <si>
    <t>SO 01.2</t>
  </si>
  <si>
    <t>SO 01.3</t>
  </si>
  <si>
    <t>SO 01.4</t>
  </si>
  <si>
    <t>SO 01.5</t>
  </si>
  <si>
    <t>SO 02.4</t>
  </si>
  <si>
    <t>SO 02.3</t>
  </si>
  <si>
    <t>Odstranění následků důlní činnosti a důlních poklesů z minulosti - protipovodňová ochrana Žabník v Ostravě - Koblově proti stoletým průtokům ve vodním toku Odra</t>
  </si>
  <si>
    <t>Zpracoval:</t>
  </si>
  <si>
    <t>CPV</t>
  </si>
  <si>
    <t>Název objektu</t>
  </si>
  <si>
    <t>Odvodnění území a odvodňovací příkopy</t>
  </si>
  <si>
    <t>Zemní hráz</t>
  </si>
  <si>
    <t>Těsnění podloží</t>
  </si>
  <si>
    <t>Hrázová propust</t>
  </si>
  <si>
    <t>Celkové náklady</t>
  </si>
  <si>
    <t>Cena celkem           bez DPH</t>
  </si>
  <si>
    <t>45111240-2</t>
  </si>
  <si>
    <t>45233000-9</t>
  </si>
  <si>
    <t>Výstavba, zakládání a povrchové práce pro komunikace</t>
  </si>
  <si>
    <t>45316110-9</t>
  </si>
  <si>
    <t>Instalace a montáž zařízení pro osvětlení silnic</t>
  </si>
  <si>
    <t>77211400-6</t>
  </si>
  <si>
    <t>77211600-8</t>
  </si>
  <si>
    <t>Vysazování stromů</t>
  </si>
  <si>
    <t>Práce na zlepšování životního prostředí</t>
  </si>
  <si>
    <t>Překládání potrubí</t>
  </si>
  <si>
    <t>Výstavba příjezdových komunikací</t>
  </si>
  <si>
    <t>Stavební práce vztahující se k odtoku odpadních vod</t>
  </si>
  <si>
    <t>Propusti</t>
  </si>
  <si>
    <t>Statutární město Ostrava, Prokešovo náměstí 8</t>
  </si>
  <si>
    <t xml:space="preserve">- Vypracování a schválení havarijního plánu (podle § 39 odst. 2. písm. a) zák. č. 254/2001 Sb. o vodách a ozměně některých zákonů (vodní zákon) ve znění pozdějších úprav
</t>
  </si>
  <si>
    <t xml:space="preserve">- Povolení k zásahům do komunikací a chodníků
</t>
  </si>
  <si>
    <t xml:space="preserve">- Dopravní značení dle požadavku správce komunikace a DI včetně projednání 
</t>
  </si>
  <si>
    <t xml:space="preserve">- Opatření, která zamezí znečištění veřejných komunikací
</t>
  </si>
  <si>
    <t xml:space="preserve">- Oznámení vlastníkům dotčených pozemků o zahájení prací a dodržování dohodnutých podmínek projednaných objednatelem 
</t>
  </si>
  <si>
    <t xml:space="preserve">- Po ukončení prací předá zhotovitel dočasně užívané pozemky uvedené do původního stavu vlastníkům  (potvrzení vlastníka podpisem) 
</t>
  </si>
  <si>
    <t>- Zhotovitel zajistí upřesnění plánu BOZP (Plánu bezpečnosti a ochrany zdraví při práci na staveništi) pro zajištění bezpečné a zdraví neohrožující práce při realizaci stavby. Zhotovitel je povinen reagovat</t>
  </si>
  <si>
    <t xml:space="preserve">na upozornění a požadavky koordinátora BOZP v průběhu stavby.
</t>
  </si>
  <si>
    <t>Ostatní náklady - neuvedené v jiných hlavách</t>
  </si>
  <si>
    <t>- Dokumentace skutečného provedení
Rozumí se zákresy všech změn oproti schválené projektové dokumentaci a to ve všech přílohách této dokumentace 
(označit razítkem nebo popisem "Skutečné provedení" s datem a podpisy zhotovitele a technického dozoru objednatele)</t>
  </si>
  <si>
    <t>Geodetické vytyčení stavby před zahájením prací z pevných bodů předaných geodetem objednatele</t>
  </si>
  <si>
    <t>Geometrický plán - pro oddělení pozemků a pro zřízení věcných břemen.</t>
  </si>
  <si>
    <t xml:space="preserve">Aktualizace stanovisek a vyjádžení dotčených správců inženýrských sítí. </t>
  </si>
  <si>
    <t>- Program vyzkoušení technologických zařízení
(Provozní zkoušky)</t>
  </si>
  <si>
    <t>Vypracování provozních řádů</t>
  </si>
  <si>
    <t>- Vypracování a schválení povodňového plánu (podle § 71) zák. č. 254/2001 Sb. o vodách a ozměně některých zákonů (vodní zákon) ve znění pozdějších úprav</t>
  </si>
  <si>
    <t>Vypracování plánů koplexních zkoušek  (provozních) pro technologická zařízení a jeho projednání s provozovatelem</t>
  </si>
  <si>
    <t>- Opatření a činnosti vyplývající z požadavků stavebního povolení a dalších požadavků z vyjádření a stanovisek dotčených orgánů a organizací</t>
  </si>
  <si>
    <t xml:space="preserve">Před zahájením stavby zpracuje zhotovitel pasportizaci technického stavu objektů, komunikací, konstrukcí a zařízení, které budou nebo by mohly být během stavby dotčeny nebo poškozeny stavebními pracemi, jako podklad při řešení případných sporů o vzniku </t>
  </si>
  <si>
    <t>Výrobní dokumentace zhotovitele
Rozumí se dokumentace pro konstrukce, pro niž je tato dokumentace nezbytná (Staveništní prefabrikáty, Zámečnické výrobky, Elektro provozní  atp.).</t>
  </si>
  <si>
    <t xml:space="preserve">Celkem    </t>
  </si>
  <si>
    <t>Přeložky a úpravy NN - není předmětem nabídky zhotovitele</t>
  </si>
  <si>
    <t>Přeložky a úpravy VN - není předmětem nabídky zhotovitele</t>
  </si>
  <si>
    <t>Rozpočet je zpracován v cenové úrovni 2012/II dle URS a RTS</t>
  </si>
  <si>
    <t>SO 01, 05, 06 - Byl zpracován programem Kros plus</t>
  </si>
  <si>
    <t>SO 02, 03 - Buildpower</t>
  </si>
  <si>
    <t>SO 04 - Ostatní programy</t>
  </si>
  <si>
    <t>Čerpací stanice - strojní část - DPS 1.1</t>
  </si>
  <si>
    <t>DPH základní (21%)</t>
  </si>
  <si>
    <t>(ceny uvedené v Kč bez DPH)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</si>
</sst>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;\-#,##0"/>
    <numFmt numFmtId="166" formatCode="#,##0.000;\-#,##0.000"/>
    <numFmt numFmtId="167" formatCode="#,##0.00000;\-#,##0.00000"/>
    <numFmt numFmtId="168" formatCode="0.0"/>
    <numFmt numFmtId="169" formatCode="0.00%;\-0.00%"/>
    <numFmt numFmtId="170" formatCode="dd\.mm\.yyyy"/>
    <numFmt numFmtId="171" formatCode="* _-#,##0\ &quot;Kč&quot;;* \-#,##0\ &quot;Kč&quot;;* _-&quot;-&quot;\ &quot;Kč&quot;;@"/>
    <numFmt numFmtId="172" formatCode="* #,##0;* \-#,##0;* &quot;-&quot;;@"/>
    <numFmt numFmtId="173" formatCode="* _-#,##0.00\ &quot;Kč&quot;;* \-#,##0.00\ &quot;Kč&quot;;* _-&quot;-&quot;??\ &quot;Kč&quot;;@"/>
    <numFmt numFmtId="174" formatCode="* #,##0.00;* \-#,##0.00;* &quot;-&quot;??;@"/>
    <numFmt numFmtId="175" formatCode="\$#,##0_);\(\$#,##0\)"/>
    <numFmt numFmtId="176" formatCode="\$#,##0_);[Red]\(\$#,##0\)"/>
    <numFmt numFmtId="177" formatCode="\$#,##0.00_);\(\$#,##0.00\)"/>
    <numFmt numFmtId="178" formatCode="\$#,##0.00_);[Red]\(\$#,##0.00\)"/>
    <numFmt numFmtId="179" formatCode="#"/>
    <numFmt numFmtId="180" formatCode="#,##0.0"/>
    <numFmt numFmtId="181" formatCode="#,##0.000"/>
    <numFmt numFmtId="182" formatCode="#,##0.00000"/>
    <numFmt numFmtId="183" formatCode="#,###"/>
    <numFmt numFmtId="184" formatCode="#,###.#"/>
    <numFmt numFmtId="185" formatCode="#,###.0"/>
    <numFmt numFmtId="186" formatCode="#,###.00"/>
    <numFmt numFmtId="187" formatCode="#.0"/>
    <numFmt numFmtId="188" formatCode="#,##0.00\ _K_č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#.000"/>
    <numFmt numFmtId="193" formatCode="mmm/yyyy"/>
    <numFmt numFmtId="194" formatCode="0.000"/>
    <numFmt numFmtId="195" formatCode="0.00000"/>
    <numFmt numFmtId="196" formatCode="#,##0.0000"/>
    <numFmt numFmtId="197" formatCode="#,##0.000000"/>
    <numFmt numFmtId="198" formatCode="#,##0.0000000"/>
    <numFmt numFmtId="199" formatCode="#,##0_ ;\-#,##0\ "/>
    <numFmt numFmtId="200" formatCode="#,##0.000;[Red]\-#,##0.000"/>
    <numFmt numFmtId="201" formatCode="#,##0\ _K_č"/>
    <numFmt numFmtId="202" formatCode="#,##0\ &quot;Kč&quot;"/>
    <numFmt numFmtId="203" formatCode="#,##0.0;\-#,##0.0"/>
  </numFmts>
  <fonts count="44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color indexed="10"/>
      <name val="Arial CE"/>
      <family val="0"/>
    </font>
    <font>
      <b/>
      <u val="single"/>
      <sz val="8"/>
      <color indexed="10"/>
      <name val="Arial CE"/>
      <family val="0"/>
    </font>
    <font>
      <sz val="10"/>
      <name val="Helv"/>
      <family val="0"/>
    </font>
    <font>
      <sz val="10"/>
      <color indexed="10"/>
      <name val="Arial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4"/>
      <name val="Arial"/>
      <family val="0"/>
    </font>
    <font>
      <sz val="8"/>
      <color indexed="12"/>
      <name val="Arial CE"/>
      <family val="2"/>
    </font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5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1" fillId="0" borderId="0" applyAlignment="0">
      <protection locked="0"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left" vertic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20">
      <alignment/>
      <protection/>
    </xf>
    <xf numFmtId="0" fontId="14" fillId="0" borderId="0" xfId="20" applyFont="1" applyAlignment="1">
      <alignment horizontal="center" vertical="center"/>
      <protection/>
    </xf>
    <xf numFmtId="0" fontId="13" fillId="0" borderId="0" xfId="20" applyFont="1">
      <alignment/>
      <protection/>
    </xf>
    <xf numFmtId="0" fontId="15" fillId="0" borderId="0" xfId="20" applyFont="1" applyAlignment="1">
      <alignment horizontal="justify" vertical="top" wrapText="1"/>
      <protection/>
    </xf>
    <xf numFmtId="0" fontId="17" fillId="0" borderId="0" xfId="20" applyFont="1">
      <alignment/>
      <protection/>
    </xf>
    <xf numFmtId="0" fontId="15" fillId="0" borderId="0" xfId="20" applyFont="1">
      <alignment/>
      <protection/>
    </xf>
    <xf numFmtId="3" fontId="13" fillId="0" borderId="0" xfId="20" applyNumberFormat="1">
      <alignment/>
      <protection/>
    </xf>
    <xf numFmtId="0" fontId="13" fillId="0" borderId="0" xfId="20" applyAlignment="1">
      <alignment horizontal="right"/>
      <protection/>
    </xf>
    <xf numFmtId="0" fontId="14" fillId="0" borderId="5" xfId="20" applyFont="1" applyBorder="1" applyAlignment="1">
      <alignment horizontal="center" vertical="center"/>
      <protection/>
    </xf>
    <xf numFmtId="3" fontId="14" fillId="0" borderId="6" xfId="20" applyNumberFormat="1" applyFont="1" applyBorder="1" applyAlignment="1">
      <alignment horizontal="right" vertical="center"/>
      <protection/>
    </xf>
    <xf numFmtId="0" fontId="13" fillId="0" borderId="0" xfId="20" applyAlignment="1">
      <alignment vertical="center"/>
      <protection/>
    </xf>
    <xf numFmtId="0" fontId="14" fillId="0" borderId="7" xfId="20" applyFont="1" applyBorder="1" applyAlignment="1">
      <alignment horizontal="center" vertical="top"/>
      <protection/>
    </xf>
    <xf numFmtId="3" fontId="14" fillId="0" borderId="8" xfId="20" applyNumberFormat="1" applyFont="1" applyBorder="1" applyAlignment="1">
      <alignment horizontal="right"/>
      <protection/>
    </xf>
    <xf numFmtId="0" fontId="13" fillId="0" borderId="7" xfId="20" applyBorder="1" applyAlignment="1">
      <alignment horizontal="center" vertical="center"/>
      <protection/>
    </xf>
    <xf numFmtId="3" fontId="13" fillId="0" borderId="9" xfId="20" applyNumberFormat="1" applyFont="1" applyFill="1" applyBorder="1" applyAlignment="1" applyProtection="1">
      <alignment horizontal="right" vertical="center"/>
      <protection/>
    </xf>
    <xf numFmtId="0" fontId="13" fillId="0" borderId="10" xfId="20" applyBorder="1" applyAlignment="1">
      <alignment horizontal="center" vertical="top"/>
      <protection/>
    </xf>
    <xf numFmtId="3" fontId="18" fillId="0" borderId="11" xfId="20" applyNumberFormat="1" applyFont="1" applyBorder="1" applyAlignment="1">
      <alignment horizontal="right"/>
      <protection/>
    </xf>
    <xf numFmtId="0" fontId="14" fillId="0" borderId="7" xfId="20" applyFont="1" applyBorder="1" applyAlignment="1">
      <alignment horizontal="center" vertical="center"/>
      <protection/>
    </xf>
    <xf numFmtId="0" fontId="13" fillId="0" borderId="12" xfId="20" applyFont="1" applyBorder="1" applyAlignment="1">
      <alignment horizontal="left" vertical="center"/>
      <protection/>
    </xf>
    <xf numFmtId="168" fontId="13" fillId="0" borderId="12" xfId="20" applyNumberFormat="1" applyFont="1" applyBorder="1" applyAlignment="1">
      <alignment horizontal="center" vertical="center"/>
      <protection/>
    </xf>
    <xf numFmtId="0" fontId="14" fillId="0" borderId="13" xfId="20" applyFont="1" applyBorder="1" applyAlignment="1">
      <alignment horizontal="center" vertical="center"/>
      <protection/>
    </xf>
    <xf numFmtId="3" fontId="14" fillId="0" borderId="6" xfId="20" applyNumberFormat="1" applyFont="1" applyBorder="1">
      <alignment/>
      <protection/>
    </xf>
    <xf numFmtId="0" fontId="14" fillId="0" borderId="13" xfId="20" applyFont="1" applyBorder="1" applyAlignment="1">
      <alignment horizontal="center" vertical="top"/>
      <protection/>
    </xf>
    <xf numFmtId="3" fontId="13" fillId="0" borderId="9" xfId="20" applyNumberFormat="1" applyBorder="1">
      <alignment/>
      <protection/>
    </xf>
    <xf numFmtId="3" fontId="18" fillId="0" borderId="14" xfId="20" applyNumberFormat="1" applyFont="1" applyBorder="1" applyAlignment="1">
      <alignment horizontal="right"/>
      <protection/>
    </xf>
    <xf numFmtId="3" fontId="14" fillId="2" borderId="6" xfId="20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14" fontId="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2" fillId="4" borderId="0" xfId="22" applyFont="1" applyFill="1" applyAlignment="1">
      <alignment horizontal="left" vertical="center"/>
      <protection locked="0"/>
    </xf>
    <xf numFmtId="0" fontId="21" fillId="4" borderId="0" xfId="22" applyFont="1" applyFill="1" applyAlignment="1">
      <alignment horizontal="left" vertical="top"/>
      <protection locked="0"/>
    </xf>
    <xf numFmtId="0" fontId="23" fillId="4" borderId="0" xfId="22" applyFont="1" applyFill="1" applyAlignment="1">
      <alignment horizontal="left" vertical="center"/>
      <protection locked="0"/>
    </xf>
    <xf numFmtId="0" fontId="21" fillId="4" borderId="0" xfId="22" applyFill="1" applyAlignment="1">
      <alignment horizontal="left" vertical="top"/>
      <protection locked="0"/>
    </xf>
    <xf numFmtId="0" fontId="21" fillId="0" borderId="0" xfId="22" applyAlignment="1">
      <alignment horizontal="left" vertical="top"/>
      <protection locked="0"/>
    </xf>
    <xf numFmtId="0" fontId="21" fillId="0" borderId="0" xfId="22" applyFont="1" applyAlignment="1">
      <alignment horizontal="left" vertical="top"/>
      <protection locked="0"/>
    </xf>
    <xf numFmtId="0" fontId="21" fillId="0" borderId="0" xfId="22" applyFont="1" applyAlignment="1">
      <alignment horizontal="left" vertical="center"/>
      <protection locked="0"/>
    </xf>
    <xf numFmtId="0" fontId="21" fillId="0" borderId="22" xfId="22" applyBorder="1" applyAlignment="1">
      <alignment horizontal="left" vertical="top"/>
      <protection locked="0"/>
    </xf>
    <xf numFmtId="0" fontId="21" fillId="0" borderId="23" xfId="22" applyBorder="1" applyAlignment="1">
      <alignment horizontal="left" vertical="top"/>
      <protection locked="0"/>
    </xf>
    <xf numFmtId="0" fontId="21" fillId="0" borderId="24" xfId="22" applyBorder="1" applyAlignment="1">
      <alignment horizontal="left" vertical="top"/>
      <protection locked="0"/>
    </xf>
    <xf numFmtId="0" fontId="21" fillId="0" borderId="25" xfId="22" applyBorder="1" applyAlignment="1">
      <alignment horizontal="left" vertical="top"/>
      <protection locked="0"/>
    </xf>
    <xf numFmtId="0" fontId="21" fillId="0" borderId="26" xfId="22" applyBorder="1" applyAlignment="1">
      <alignment horizontal="left" vertical="top"/>
      <protection locked="0"/>
    </xf>
    <xf numFmtId="0" fontId="24" fillId="0" borderId="0" xfId="22" applyFont="1" applyAlignment="1">
      <alignment horizontal="left" vertical="center"/>
      <protection locked="0"/>
    </xf>
    <xf numFmtId="0" fontId="26" fillId="0" borderId="0" xfId="22" applyFont="1" applyAlignment="1">
      <alignment horizontal="left" vertical="center"/>
      <protection locked="0"/>
    </xf>
    <xf numFmtId="0" fontId="27" fillId="0" borderId="0" xfId="22" applyFont="1" applyAlignment="1">
      <alignment horizontal="left" vertical="center"/>
      <protection locked="0"/>
    </xf>
    <xf numFmtId="0" fontId="28" fillId="0" borderId="0" xfId="22" applyFont="1" applyAlignment="1">
      <alignment horizontal="left" vertical="center"/>
      <protection locked="0"/>
    </xf>
    <xf numFmtId="0" fontId="21" fillId="0" borderId="27" xfId="22" applyBorder="1" applyAlignment="1">
      <alignment horizontal="left" vertical="top"/>
      <protection locked="0"/>
    </xf>
    <xf numFmtId="0" fontId="21" fillId="0" borderId="25" xfId="22" applyBorder="1" applyAlignment="1">
      <alignment horizontal="left" vertical="center"/>
      <protection locked="0"/>
    </xf>
    <xf numFmtId="0" fontId="29" fillId="0" borderId="28" xfId="22" applyFont="1" applyBorder="1" applyAlignment="1">
      <alignment horizontal="left" vertical="center"/>
      <protection locked="0"/>
    </xf>
    <xf numFmtId="0" fontId="21" fillId="0" borderId="28" xfId="22" applyBorder="1" applyAlignment="1">
      <alignment horizontal="left" vertical="center"/>
      <protection locked="0"/>
    </xf>
    <xf numFmtId="0" fontId="21" fillId="0" borderId="26" xfId="22" applyBorder="1" applyAlignment="1">
      <alignment horizontal="left" vertical="center"/>
      <protection locked="0"/>
    </xf>
    <xf numFmtId="0" fontId="30" fillId="0" borderId="25" xfId="22" applyBorder="1" applyAlignment="1">
      <alignment horizontal="left" vertical="center"/>
      <protection locked="0"/>
    </xf>
    <xf numFmtId="0" fontId="30" fillId="0" borderId="0" xfId="22" applyAlignment="1">
      <alignment horizontal="left" vertical="center"/>
      <protection locked="0"/>
    </xf>
    <xf numFmtId="0" fontId="30" fillId="0" borderId="0" xfId="22" applyAlignment="1">
      <alignment horizontal="center" vertical="center"/>
      <protection locked="0"/>
    </xf>
    <xf numFmtId="0" fontId="30" fillId="0" borderId="26" xfId="22" applyBorder="1" applyAlignment="1">
      <alignment horizontal="left" vertical="center"/>
      <protection locked="0"/>
    </xf>
    <xf numFmtId="0" fontId="21" fillId="2" borderId="0" xfId="22" applyFill="1" applyAlignment="1">
      <alignment horizontal="left" vertical="center"/>
      <protection locked="0"/>
    </xf>
    <xf numFmtId="0" fontId="26" fillId="2" borderId="29" xfId="22" applyFont="1" applyFill="1" applyBorder="1" applyAlignment="1">
      <alignment horizontal="left" vertical="center"/>
      <protection locked="0"/>
    </xf>
    <xf numFmtId="0" fontId="21" fillId="2" borderId="30" xfId="22" applyFill="1" applyBorder="1" applyAlignment="1">
      <alignment horizontal="left" vertical="center"/>
      <protection locked="0"/>
    </xf>
    <xf numFmtId="0" fontId="26" fillId="2" borderId="30" xfId="22" applyFont="1" applyFill="1" applyBorder="1" applyAlignment="1">
      <alignment horizontal="center" vertical="center"/>
      <protection locked="0"/>
    </xf>
    <xf numFmtId="0" fontId="21" fillId="2" borderId="26" xfId="22" applyFill="1" applyBorder="1" applyAlignment="1">
      <alignment horizontal="left" vertical="center"/>
      <protection locked="0"/>
    </xf>
    <xf numFmtId="0" fontId="21" fillId="0" borderId="31" xfId="22" applyBorder="1" applyAlignment="1">
      <alignment horizontal="left" vertical="center"/>
      <protection locked="0"/>
    </xf>
    <xf numFmtId="0" fontId="21" fillId="0" borderId="32" xfId="22" applyBorder="1" applyAlignment="1">
      <alignment horizontal="left" vertical="center"/>
      <protection locked="0"/>
    </xf>
    <xf numFmtId="0" fontId="21" fillId="0" borderId="33" xfId="22" applyBorder="1" applyAlignment="1">
      <alignment horizontal="left" vertical="center"/>
      <protection locked="0"/>
    </xf>
    <xf numFmtId="0" fontId="21" fillId="0" borderId="22" xfId="22" applyBorder="1" applyAlignment="1">
      <alignment horizontal="left" vertical="center"/>
      <protection locked="0"/>
    </xf>
    <xf numFmtId="0" fontId="21" fillId="0" borderId="23" xfId="22" applyBorder="1" applyAlignment="1">
      <alignment horizontal="left" vertical="center"/>
      <protection locked="0"/>
    </xf>
    <xf numFmtId="0" fontId="26" fillId="0" borderId="25" xfId="22" applyFont="1" applyBorder="1" applyAlignment="1">
      <alignment horizontal="left" vertical="center"/>
      <protection locked="0"/>
    </xf>
    <xf numFmtId="0" fontId="32" fillId="0" borderId="0" xfId="22" applyFont="1" applyAlignment="1">
      <alignment horizontal="left" vertical="center"/>
      <protection locked="0"/>
    </xf>
    <xf numFmtId="170" fontId="28" fillId="0" borderId="0" xfId="22" applyFont="1" applyAlignment="1">
      <alignment horizontal="left" vertical="top"/>
      <protection locked="0"/>
    </xf>
    <xf numFmtId="0" fontId="21" fillId="0" borderId="34" xfId="22" applyBorder="1" applyAlignment="1">
      <alignment horizontal="left" vertical="center"/>
      <protection locked="0"/>
    </xf>
    <xf numFmtId="0" fontId="21" fillId="0" borderId="35" xfId="22" applyBorder="1" applyAlignment="1">
      <alignment horizontal="left" vertical="center"/>
      <protection locked="0"/>
    </xf>
    <xf numFmtId="0" fontId="21" fillId="0" borderId="36" xfId="22" applyBorder="1" applyAlignment="1">
      <alignment horizontal="left" vertical="center"/>
      <protection locked="0"/>
    </xf>
    <xf numFmtId="0" fontId="28" fillId="2" borderId="37" xfId="22" applyFont="1" applyFill="1" applyBorder="1" applyAlignment="1">
      <alignment horizontal="center" vertical="center"/>
      <protection locked="0"/>
    </xf>
    <xf numFmtId="0" fontId="27" fillId="0" borderId="38" xfId="22" applyFont="1" applyBorder="1" applyAlignment="1">
      <alignment horizontal="center" vertical="center" wrapText="1"/>
      <protection locked="0"/>
    </xf>
    <xf numFmtId="0" fontId="27" fillId="0" borderId="39" xfId="22" applyFont="1" applyBorder="1" applyAlignment="1">
      <alignment horizontal="center" vertical="center" wrapText="1"/>
      <protection locked="0"/>
    </xf>
    <xf numFmtId="0" fontId="27" fillId="0" borderId="40" xfId="22" applyFont="1" applyBorder="1" applyAlignment="1">
      <alignment horizontal="center" vertical="center" wrapText="1"/>
      <protection locked="0"/>
    </xf>
    <xf numFmtId="0" fontId="21" fillId="0" borderId="0" xfId="22" applyAlignment="1">
      <alignment horizontal="left" vertical="center"/>
      <protection locked="0"/>
    </xf>
    <xf numFmtId="0" fontId="21" fillId="0" borderId="41" xfId="22" applyBorder="1" applyAlignment="1">
      <alignment horizontal="left" vertical="center"/>
      <protection locked="0"/>
    </xf>
    <xf numFmtId="0" fontId="34" fillId="0" borderId="0" xfId="22" applyFont="1" applyAlignment="1">
      <alignment horizontal="left" vertical="center"/>
      <protection locked="0"/>
    </xf>
    <xf numFmtId="0" fontId="26" fillId="0" borderId="0" xfId="22" applyFont="1" applyAlignment="1">
      <alignment horizontal="center" vertical="center"/>
      <protection locked="0"/>
    </xf>
    <xf numFmtId="164" fontId="33" fillId="0" borderId="42" xfId="22" applyFont="1" applyBorder="1" applyAlignment="1">
      <alignment horizontal="right" vertical="center"/>
      <protection locked="0"/>
    </xf>
    <xf numFmtId="164" fontId="33" fillId="0" borderId="0" xfId="22" applyFont="1" applyAlignment="1">
      <alignment horizontal="right" vertical="center"/>
      <protection locked="0"/>
    </xf>
    <xf numFmtId="167" fontId="33" fillId="0" borderId="0" xfId="22" applyFont="1" applyAlignment="1">
      <alignment horizontal="right" vertical="center"/>
      <protection locked="0"/>
    </xf>
    <xf numFmtId="164" fontId="33" fillId="0" borderId="36" xfId="22" applyFont="1" applyBorder="1" applyAlignment="1">
      <alignment horizontal="right" vertical="center"/>
      <protection locked="0"/>
    </xf>
    <xf numFmtId="0" fontId="35" fillId="0" borderId="0" xfId="22" applyFont="1" applyAlignment="1">
      <alignment horizontal="left" vertical="center"/>
      <protection locked="0"/>
    </xf>
    <xf numFmtId="0" fontId="36" fillId="0" borderId="25" xfId="22" applyFont="1" applyBorder="1" applyAlignment="1">
      <alignment horizontal="left" vertical="center"/>
      <protection locked="0"/>
    </xf>
    <xf numFmtId="0" fontId="37" fillId="0" borderId="0" xfId="22" applyFont="1" applyAlignment="1">
      <alignment horizontal="left" vertical="center"/>
      <protection locked="0"/>
    </xf>
    <xf numFmtId="0" fontId="39" fillId="0" borderId="0" xfId="22" applyFont="1" applyAlignment="1">
      <alignment horizontal="center" vertical="center"/>
      <protection locked="0"/>
    </xf>
    <xf numFmtId="164" fontId="40" fillId="0" borderId="42" xfId="22" applyFont="1" applyBorder="1" applyAlignment="1">
      <alignment horizontal="right" vertical="center"/>
      <protection locked="0"/>
    </xf>
    <xf numFmtId="164" fontId="40" fillId="0" borderId="0" xfId="22" applyFont="1" applyAlignment="1">
      <alignment horizontal="right" vertical="center"/>
      <protection locked="0"/>
    </xf>
    <xf numFmtId="167" fontId="40" fillId="0" borderId="0" xfId="22" applyFont="1" applyAlignment="1">
      <alignment horizontal="right" vertical="center"/>
      <protection locked="0"/>
    </xf>
    <xf numFmtId="164" fontId="40" fillId="0" borderId="36" xfId="22" applyFont="1" applyBorder="1" applyAlignment="1">
      <alignment horizontal="right" vertical="center"/>
      <protection locked="0"/>
    </xf>
    <xf numFmtId="0" fontId="36" fillId="0" borderId="0" xfId="22" applyFont="1" applyAlignment="1">
      <alignment horizontal="left" vertical="center"/>
      <protection locked="0"/>
    </xf>
    <xf numFmtId="164" fontId="40" fillId="0" borderId="43" xfId="22" applyFont="1" applyBorder="1" applyAlignment="1">
      <alignment horizontal="right" vertical="center"/>
      <protection locked="0"/>
    </xf>
    <xf numFmtId="164" fontId="40" fillId="0" borderId="44" xfId="22" applyFont="1" applyBorder="1" applyAlignment="1">
      <alignment horizontal="right" vertical="center"/>
      <protection locked="0"/>
    </xf>
    <xf numFmtId="167" fontId="40" fillId="0" borderId="44" xfId="22" applyFont="1" applyBorder="1" applyAlignment="1">
      <alignment horizontal="right" vertical="center"/>
      <protection locked="0"/>
    </xf>
    <xf numFmtId="164" fontId="40" fillId="0" borderId="45" xfId="22" applyFont="1" applyBorder="1" applyAlignment="1">
      <alignment horizontal="right" vertical="center"/>
      <protection locked="0"/>
    </xf>
    <xf numFmtId="14" fontId="28" fillId="0" borderId="0" xfId="22" applyNumberFormat="1" applyFont="1" applyAlignment="1">
      <alignment horizontal="left" vertical="center"/>
      <protection locked="0"/>
    </xf>
    <xf numFmtId="0" fontId="13" fillId="0" borderId="0" xfId="21">
      <alignment/>
      <protection/>
    </xf>
    <xf numFmtId="0" fontId="13" fillId="0" borderId="0" xfId="21" applyFont="1">
      <alignment/>
      <protection/>
    </xf>
    <xf numFmtId="3" fontId="13" fillId="0" borderId="0" xfId="21" applyNumberFormat="1" applyFont="1">
      <alignment/>
      <protection/>
    </xf>
    <xf numFmtId="3" fontId="13" fillId="0" borderId="0" xfId="21" applyNumberFormat="1">
      <alignment/>
      <protection/>
    </xf>
    <xf numFmtId="0" fontId="15" fillId="0" borderId="0" xfId="21" applyFont="1">
      <alignment/>
      <protection/>
    </xf>
    <xf numFmtId="3" fontId="15" fillId="0" borderId="0" xfId="21" applyNumberFormat="1" applyFont="1">
      <alignment/>
      <protection/>
    </xf>
    <xf numFmtId="3" fontId="14" fillId="0" borderId="46" xfId="20" applyNumberFormat="1" applyFont="1" applyFill="1" applyBorder="1" applyAlignment="1" applyProtection="1">
      <alignment horizontal="right" vertical="center"/>
      <protection/>
    </xf>
    <xf numFmtId="2" fontId="14" fillId="0" borderId="13" xfId="20" applyNumberFormat="1" applyFont="1" applyBorder="1" applyAlignment="1">
      <alignment horizontal="center" vertical="center"/>
      <protection/>
    </xf>
    <xf numFmtId="49" fontId="13" fillId="0" borderId="47" xfId="20" applyNumberFormat="1" applyFont="1" applyBorder="1" applyAlignment="1">
      <alignment horizontal="left" vertical="center" wrapText="1"/>
      <protection/>
    </xf>
    <xf numFmtId="3" fontId="13" fillId="0" borderId="8" xfId="20" applyNumberFormat="1" applyFont="1" applyFill="1" applyBorder="1" applyAlignment="1" applyProtection="1">
      <alignment horizontal="right" vertical="center"/>
      <protection/>
    </xf>
    <xf numFmtId="2" fontId="13" fillId="0" borderId="7" xfId="21" applyNumberFormat="1" applyBorder="1" applyAlignment="1">
      <alignment horizontal="center" vertical="center"/>
      <protection/>
    </xf>
    <xf numFmtId="2" fontId="13" fillId="0" borderId="10" xfId="21" applyNumberFormat="1" applyBorder="1" applyAlignment="1">
      <alignment horizontal="center" vertical="center"/>
      <protection/>
    </xf>
    <xf numFmtId="3" fontId="13" fillId="0" borderId="11" xfId="20" applyNumberFormat="1" applyFont="1" applyFill="1" applyBorder="1" applyAlignment="1" applyProtection="1">
      <alignment horizontal="right" vertical="center"/>
      <protection/>
    </xf>
    <xf numFmtId="2" fontId="13" fillId="0" borderId="13" xfId="21" applyNumberFormat="1" applyBorder="1" applyAlignment="1">
      <alignment horizontal="center" vertical="center"/>
      <protection/>
    </xf>
    <xf numFmtId="49" fontId="13" fillId="0" borderId="48" xfId="20" applyNumberFormat="1" applyFont="1" applyFill="1" applyBorder="1" applyAlignment="1">
      <alignment horizontal="left" vertical="center" wrapText="1"/>
      <protection/>
    </xf>
    <xf numFmtId="0" fontId="12" fillId="0" borderId="0" xfId="21" applyFont="1">
      <alignment/>
      <protection/>
    </xf>
    <xf numFmtId="0" fontId="13" fillId="0" borderId="48" xfId="20" applyNumberFormat="1" applyFont="1" applyFill="1" applyBorder="1" applyAlignment="1">
      <alignment horizontal="left" vertical="center" wrapText="1"/>
      <protection/>
    </xf>
    <xf numFmtId="49" fontId="13" fillId="0" borderId="47" xfId="20" applyNumberFormat="1" applyFont="1" applyFill="1" applyBorder="1" applyAlignment="1">
      <alignment horizontal="left" vertical="center" wrapText="1"/>
      <protection/>
    </xf>
    <xf numFmtId="0" fontId="2" fillId="0" borderId="48" xfId="21" applyNumberFormat="1" applyFont="1" applyFill="1" applyBorder="1" applyAlignment="1">
      <alignment wrapText="1"/>
      <protection/>
    </xf>
    <xf numFmtId="49" fontId="2" fillId="0" borderId="49" xfId="21" applyNumberFormat="1" applyFont="1" applyFill="1" applyBorder="1" applyAlignment="1">
      <alignment wrapText="1"/>
      <protection/>
    </xf>
    <xf numFmtId="49" fontId="2" fillId="0" borderId="50" xfId="21" applyNumberFormat="1" applyFont="1" applyFill="1" applyBorder="1" applyAlignment="1">
      <alignment vertical="top" wrapText="1"/>
      <protection/>
    </xf>
    <xf numFmtId="49" fontId="13" fillId="0" borderId="51" xfId="20" applyNumberFormat="1" applyFont="1" applyFill="1" applyBorder="1" applyAlignment="1">
      <alignment horizontal="left" vertical="center" wrapText="1"/>
      <protection/>
    </xf>
    <xf numFmtId="3" fontId="5" fillId="3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left" vertical="center"/>
    </xf>
    <xf numFmtId="3" fontId="5" fillId="2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/>
    </xf>
    <xf numFmtId="0" fontId="43" fillId="0" borderId="19" xfId="0" applyFont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0" fontId="18" fillId="0" borderId="0" xfId="20" applyFont="1">
      <alignment/>
      <protection/>
    </xf>
    <xf numFmtId="0" fontId="21" fillId="0" borderId="26" xfId="22" applyBorder="1" applyAlignment="1">
      <alignment horizontal="left" vertical="top"/>
      <protection locked="0"/>
    </xf>
    <xf numFmtId="0" fontId="28" fillId="0" borderId="0" xfId="22" applyFont="1" applyAlignment="1">
      <alignment horizontal="left" vertical="center" wrapText="1"/>
      <protection locked="0"/>
    </xf>
    <xf numFmtId="0" fontId="14" fillId="0" borderId="52" xfId="20" applyFont="1" applyBorder="1" applyAlignment="1">
      <alignment/>
      <protection/>
    </xf>
    <xf numFmtId="0" fontId="10" fillId="0" borderId="53" xfId="0" applyBorder="1" applyAlignment="1">
      <alignment/>
    </xf>
    <xf numFmtId="0" fontId="10" fillId="0" borderId="54" xfId="0" applyBorder="1" applyAlignment="1">
      <alignment/>
    </xf>
    <xf numFmtId="0" fontId="18" fillId="0" borderId="55" xfId="20" applyFont="1" applyBorder="1" applyAlignment="1">
      <alignment/>
      <protection/>
    </xf>
    <xf numFmtId="0" fontId="10" fillId="0" borderId="56" xfId="0" applyBorder="1" applyAlignment="1">
      <alignment/>
    </xf>
    <xf numFmtId="0" fontId="10" fillId="0" borderId="57" xfId="0" applyBorder="1" applyAlignment="1">
      <alignment/>
    </xf>
    <xf numFmtId="0" fontId="14" fillId="2" borderId="58" xfId="20" applyFont="1" applyFill="1" applyBorder="1" applyAlignment="1">
      <alignment horizontal="left" vertical="center" wrapText="1"/>
      <protection/>
    </xf>
    <xf numFmtId="0" fontId="14" fillId="2" borderId="59" xfId="20" applyFont="1" applyFill="1" applyBorder="1" applyAlignment="1">
      <alignment horizontal="left" vertical="center" wrapText="1"/>
      <protection/>
    </xf>
    <xf numFmtId="0" fontId="24" fillId="0" borderId="0" xfId="22" applyFont="1" applyAlignment="1">
      <alignment horizontal="center" vertical="center"/>
      <protection locked="0"/>
    </xf>
    <xf numFmtId="164" fontId="34" fillId="0" borderId="0" xfId="22" applyFont="1" applyAlignment="1">
      <alignment horizontal="right" vertical="center"/>
      <protection locked="0"/>
    </xf>
    <xf numFmtId="0" fontId="34" fillId="0" borderId="0" xfId="22" applyFont="1" applyAlignment="1">
      <alignment horizontal="left" vertical="center"/>
      <protection locked="0"/>
    </xf>
    <xf numFmtId="0" fontId="24" fillId="2" borderId="0" xfId="22" applyFont="1" applyFill="1" applyAlignment="1">
      <alignment horizontal="center" vertical="center"/>
      <protection locked="0"/>
    </xf>
    <xf numFmtId="0" fontId="21" fillId="0" borderId="0" xfId="22" applyFont="1" applyAlignment="1">
      <alignment horizontal="left" vertical="top"/>
      <protection locked="0"/>
    </xf>
    <xf numFmtId="164" fontId="38" fillId="0" borderId="0" xfId="22" applyFont="1" applyAlignment="1">
      <alignment horizontal="right" vertical="center"/>
      <protection locked="0"/>
    </xf>
    <xf numFmtId="0" fontId="38" fillId="0" borderId="0" xfId="22" applyFont="1" applyAlignment="1">
      <alignment horizontal="left" vertical="center"/>
      <protection locked="0"/>
    </xf>
    <xf numFmtId="0" fontId="28" fillId="0" borderId="0" xfId="22" applyFont="1" applyAlignment="1">
      <alignment horizontal="left" vertical="center"/>
      <protection locked="0"/>
    </xf>
    <xf numFmtId="0" fontId="21" fillId="0" borderId="0" xfId="22" applyFont="1" applyAlignment="1">
      <alignment horizontal="left" vertical="center"/>
      <protection locked="0"/>
    </xf>
    <xf numFmtId="0" fontId="37" fillId="0" borderId="0" xfId="22" applyFont="1" applyAlignment="1">
      <alignment horizontal="left" vertical="center" wrapText="1"/>
      <protection locked="0"/>
    </xf>
    <xf numFmtId="0" fontId="37" fillId="0" borderId="0" xfId="22" applyFont="1" applyAlignment="1">
      <alignment horizontal="left" vertical="center"/>
      <protection locked="0"/>
    </xf>
    <xf numFmtId="0" fontId="33" fillId="0" borderId="41" xfId="22" applyFont="1" applyBorder="1" applyAlignment="1">
      <alignment horizontal="center" vertical="center"/>
      <protection locked="0"/>
    </xf>
    <xf numFmtId="0" fontId="21" fillId="0" borderId="34" xfId="22" applyBorder="1" applyAlignment="1">
      <alignment horizontal="left" vertical="center"/>
      <protection locked="0"/>
    </xf>
    <xf numFmtId="0" fontId="21" fillId="0" borderId="42" xfId="22" applyBorder="1" applyAlignment="1">
      <alignment horizontal="left" vertical="center"/>
      <protection locked="0"/>
    </xf>
    <xf numFmtId="0" fontId="28" fillId="2" borderId="29" xfId="22" applyFont="1" applyFill="1" applyBorder="1" applyAlignment="1">
      <alignment horizontal="center" vertical="center"/>
      <protection locked="0"/>
    </xf>
    <xf numFmtId="0" fontId="21" fillId="2" borderId="30" xfId="22" applyFill="1" applyBorder="1" applyAlignment="1">
      <alignment horizontal="left" vertical="center"/>
      <protection locked="0"/>
    </xf>
    <xf numFmtId="0" fontId="28" fillId="2" borderId="30" xfId="22" applyFont="1" applyFill="1" applyBorder="1" applyAlignment="1">
      <alignment horizontal="center" vertical="center"/>
      <protection locked="0"/>
    </xf>
    <xf numFmtId="0" fontId="28" fillId="2" borderId="30" xfId="22" applyFont="1" applyFill="1" applyBorder="1" applyAlignment="1">
      <alignment horizontal="right" vertical="center"/>
      <protection locked="0"/>
    </xf>
    <xf numFmtId="0" fontId="26" fillId="2" borderId="30" xfId="22" applyFont="1" applyFill="1" applyBorder="1" applyAlignment="1">
      <alignment horizontal="left" vertical="center"/>
      <protection locked="0"/>
    </xf>
    <xf numFmtId="164" fontId="26" fillId="2" borderId="30" xfId="22" applyFont="1" applyFill="1" applyBorder="1" applyAlignment="1">
      <alignment horizontal="right" vertical="center"/>
      <protection locked="0"/>
    </xf>
    <xf numFmtId="0" fontId="21" fillId="2" borderId="37" xfId="22" applyFill="1" applyBorder="1" applyAlignment="1">
      <alignment horizontal="left" vertical="center"/>
      <protection locked="0"/>
    </xf>
    <xf numFmtId="0" fontId="25" fillId="0" borderId="0" xfId="22" applyFont="1" applyAlignment="1">
      <alignment horizontal="center" vertical="center"/>
      <protection locked="0"/>
    </xf>
    <xf numFmtId="0" fontId="26" fillId="0" borderId="0" xfId="22" applyFont="1" applyAlignment="1">
      <alignment horizontal="left" vertical="center"/>
      <protection locked="0"/>
    </xf>
    <xf numFmtId="169" fontId="30" fillId="0" borderId="0" xfId="22" applyAlignment="1">
      <alignment horizontal="right" vertical="center"/>
      <protection locked="0"/>
    </xf>
    <xf numFmtId="0" fontId="30" fillId="0" borderId="0" xfId="22" applyFont="1" applyAlignment="1">
      <alignment horizontal="left" vertical="center"/>
      <protection locked="0"/>
    </xf>
    <xf numFmtId="164" fontId="31" fillId="0" borderId="0" xfId="22" applyFont="1" applyAlignment="1">
      <alignment horizontal="right" vertical="center"/>
      <protection locked="0"/>
    </xf>
    <xf numFmtId="164" fontId="29" fillId="0" borderId="28" xfId="22" applyFont="1" applyBorder="1" applyAlignment="1">
      <alignment horizontal="right" vertical="center"/>
      <protection locked="0"/>
    </xf>
    <xf numFmtId="0" fontId="21" fillId="0" borderId="28" xfId="22" applyBorder="1" applyAlignment="1">
      <alignment horizontal="left" vertical="center"/>
      <protection locked="0"/>
    </xf>
    <xf numFmtId="0" fontId="14" fillId="2" borderId="60" xfId="20" applyFont="1" applyFill="1" applyBorder="1" applyAlignment="1">
      <alignment horizontal="left" vertical="center" wrapText="1"/>
      <protection/>
    </xf>
    <xf numFmtId="0" fontId="14" fillId="0" borderId="61" xfId="20" applyFont="1" applyBorder="1" applyAlignment="1">
      <alignment horizontal="left" vertical="center"/>
      <protection/>
    </xf>
    <xf numFmtId="0" fontId="10" fillId="0" borderId="59" xfId="0" applyBorder="1" applyAlignment="1">
      <alignment horizontal="left" vertical="center"/>
    </xf>
    <xf numFmtId="0" fontId="10" fillId="0" borderId="60" xfId="0" applyBorder="1" applyAlignment="1">
      <alignment horizontal="left" vertical="center"/>
    </xf>
    <xf numFmtId="0" fontId="13" fillId="0" borderId="62" xfId="20" applyFont="1" applyBorder="1" applyAlignment="1">
      <alignment horizontal="left" vertical="center" wrapText="1"/>
      <protection/>
    </xf>
    <xf numFmtId="0" fontId="13" fillId="0" borderId="12" xfId="20" applyFont="1" applyBorder="1" applyAlignment="1">
      <alignment horizontal="left" vertical="center" wrapText="1"/>
      <protection/>
    </xf>
    <xf numFmtId="0" fontId="13" fillId="0" borderId="63" xfId="20" applyFont="1" applyBorder="1" applyAlignment="1">
      <alignment horizontal="left" vertical="center" wrapText="1"/>
      <protection/>
    </xf>
    <xf numFmtId="0" fontId="18" fillId="0" borderId="64" xfId="20" applyFont="1" applyBorder="1" applyAlignment="1">
      <alignment/>
      <protection/>
    </xf>
    <xf numFmtId="0" fontId="10" fillId="0" borderId="65" xfId="0" applyBorder="1" applyAlignment="1">
      <alignment/>
    </xf>
    <xf numFmtId="0" fontId="10" fillId="0" borderId="66" xfId="0" applyBorder="1" applyAlignment="1">
      <alignment/>
    </xf>
    <xf numFmtId="0" fontId="14" fillId="0" borderId="52" xfId="20" applyFont="1" applyBorder="1">
      <alignment/>
      <protection/>
    </xf>
    <xf numFmtId="0" fontId="14" fillId="0" borderId="53" xfId="20" applyFont="1" applyBorder="1">
      <alignment/>
      <protection/>
    </xf>
    <xf numFmtId="0" fontId="14" fillId="0" borderId="54" xfId="20" applyFont="1" applyBorder="1">
      <alignment/>
      <protection/>
    </xf>
    <xf numFmtId="0" fontId="13" fillId="0" borderId="67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4" fillId="0" borderId="59" xfId="20" applyFont="1" applyBorder="1" applyAlignment="1">
      <alignment horizontal="left" vertical="center"/>
      <protection/>
    </xf>
    <xf numFmtId="0" fontId="14" fillId="0" borderId="60" xfId="20" applyFont="1" applyBorder="1" applyAlignment="1">
      <alignment horizontal="left" vertical="center"/>
      <protection/>
    </xf>
    <xf numFmtId="0" fontId="14" fillId="0" borderId="70" xfId="20" applyFont="1" applyBorder="1">
      <alignment/>
      <protection/>
    </xf>
    <xf numFmtId="0" fontId="14" fillId="0" borderId="71" xfId="20" applyFont="1" applyBorder="1">
      <alignment/>
      <protection/>
    </xf>
    <xf numFmtId="0" fontId="14" fillId="0" borderId="72" xfId="20" applyFont="1" applyBorder="1">
      <alignment/>
      <protection/>
    </xf>
    <xf numFmtId="0" fontId="13" fillId="0" borderId="73" xfId="0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75" xfId="0" applyFont="1" applyBorder="1" applyAlignment="1">
      <alignment/>
    </xf>
    <xf numFmtId="0" fontId="12" fillId="0" borderId="0" xfId="20" applyFont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/>
      <protection/>
    </xf>
    <xf numFmtId="0" fontId="16" fillId="0" borderId="0" xfId="20" applyFont="1">
      <alignment/>
      <protection/>
    </xf>
    <xf numFmtId="0" fontId="15" fillId="0" borderId="0" xfId="20" applyFont="1">
      <alignment/>
      <protection/>
    </xf>
    <xf numFmtId="0" fontId="5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9" fontId="14" fillId="0" borderId="58" xfId="21" applyNumberFormat="1" applyFont="1" applyFill="1" applyBorder="1" applyAlignment="1" applyProtection="1">
      <alignment horizontal="right" vertical="center" wrapText="1"/>
      <protection/>
    </xf>
    <xf numFmtId="0" fontId="13" fillId="0" borderId="60" xfId="21" applyBorder="1" applyAlignment="1">
      <alignment horizontal="right"/>
      <protection/>
    </xf>
    <xf numFmtId="3" fontId="13" fillId="0" borderId="76" xfId="20" applyNumberFormat="1" applyFont="1" applyFill="1" applyBorder="1" applyAlignment="1" applyProtection="1">
      <alignment horizontal="right" vertical="center"/>
      <protection/>
    </xf>
    <xf numFmtId="3" fontId="13" fillId="0" borderId="77" xfId="20" applyNumberFormat="1" applyFont="1" applyFill="1" applyBorder="1" applyAlignment="1" applyProtection="1">
      <alignment horizontal="right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2_Stavebni cast" xfId="20"/>
    <cellStyle name="normální_Oceneni_Soupisu_praci_DPS_2009" xfId="21"/>
    <cellStyle name="normální_vzor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_01_05_06_soupi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O_02_CS_stavebni_cast_uprava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_02_1_strojni_cas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_02_1_elektro_soup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PS_1_elektro_soup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_02_2_Pripojka_N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O_02_3_4_SO_04_1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O_03%20-%20Soupis%20prac&#2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O_04_5%20soupis%20prac&#237;%20bez%20cen%20se%20vzorc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O_04.4.2%20P&#345;el.kab.VN%20OVaK%20,%20bez%20cen,%20uprava_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1.1 - SO 01.1 Těsnění..."/>
      <sheetName val="SO 01.2 - SO 01.2 Zemní hráz"/>
      <sheetName val="SO 01.3 - SO 01.3 Odvodně..."/>
      <sheetName val="SO 01.4 - SO 01.4 Hrázová..."/>
      <sheetName val="SO 01.5 - SO 01.5 Oplocení"/>
      <sheetName val="SO 05 - SO  05 Mokřad"/>
      <sheetName val="SO 06.1 - SO 06.1 Kácení ..."/>
      <sheetName val="SO 06.2 - SO 06.2 Náhradn..."/>
    </sheetNames>
    <sheetDataSet>
      <sheetData sheetId="1">
        <row r="25">
          <cell r="M25">
            <v>0</v>
          </cell>
        </row>
      </sheetData>
      <sheetData sheetId="2">
        <row r="25">
          <cell r="M25">
            <v>0</v>
          </cell>
        </row>
      </sheetData>
      <sheetData sheetId="3">
        <row r="25">
          <cell r="M25">
            <v>0</v>
          </cell>
        </row>
      </sheetData>
      <sheetData sheetId="4">
        <row r="25">
          <cell r="M25">
            <v>0</v>
          </cell>
        </row>
      </sheetData>
      <sheetData sheetId="5">
        <row r="25">
          <cell r="M25">
            <v>0</v>
          </cell>
        </row>
      </sheetData>
      <sheetData sheetId="6">
        <row r="25">
          <cell r="M25">
            <v>0</v>
          </cell>
        </row>
      </sheetData>
      <sheetData sheetId="7">
        <row r="26">
          <cell r="M26">
            <v>0</v>
          </cell>
        </row>
      </sheetData>
      <sheetData sheetId="8">
        <row r="26">
          <cell r="M2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2.1 02.1.1 KL"/>
      <sheetName val="02.1 02.1.1 Rek"/>
      <sheetName val="02.1 02.1.1 Pol"/>
      <sheetName val="02.1 02.1.2 KL"/>
      <sheetName val="02.1 02.1.2 Rek"/>
      <sheetName val="02.1 02.1.2 Pol"/>
      <sheetName val="02.1 02.1.3 KL"/>
      <sheetName val="02.1 02.1.3 Rek"/>
      <sheetName val="02.1 02.1.3 Pol"/>
      <sheetName val="02.1 02.1.4 KL"/>
      <sheetName val="02.1 02.1.4 Rek"/>
      <sheetName val="02.1 02.1.4 Pol"/>
      <sheetName val="02.1 02.1.5 KL"/>
      <sheetName val="02.1 02.1.5 Rek"/>
      <sheetName val="02.1 02.1.5 Pol"/>
    </sheetNames>
    <sheetDataSet>
      <sheetData sheetId="0">
        <row r="43">
          <cell r="H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S_1_1"/>
    </sheetNames>
    <sheetDataSet>
      <sheetData sheetId="0">
        <row r="25">
          <cell r="M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02.1 Stav. elektroinstalace"/>
    </sheetNames>
    <sheetDataSet>
      <sheetData sheetId="0">
        <row r="85">
          <cell r="F8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PS1.2 PRS"/>
      <sheetName val="DPS1.3 NZ"/>
      <sheetName val="DPS1.4 MAR, ASŘ"/>
      <sheetName val="DPS1.5 DPD"/>
    </sheetNames>
    <sheetDataSet>
      <sheetData sheetId="0">
        <row r="162">
          <cell r="F162">
            <v>0</v>
          </cell>
        </row>
      </sheetData>
      <sheetData sheetId="1">
        <row r="25">
          <cell r="F25">
            <v>0</v>
          </cell>
        </row>
      </sheetData>
      <sheetData sheetId="2">
        <row r="140">
          <cell r="F140">
            <v>0</v>
          </cell>
        </row>
      </sheetData>
      <sheetData sheetId="3">
        <row r="45">
          <cell r="F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2.2 PŘÍPOJKA NN"/>
    </sheetNames>
    <sheetDataSet>
      <sheetData sheetId="0">
        <row r="56">
          <cell r="F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2.3 - Přípojka vodovodní"/>
      <sheetName val="02.4 - Žumpa"/>
      <sheetName val="04.1 - Přeložky a úpravy ..."/>
      <sheetName val="04.2 - Přeložky a úpravy ..."/>
    </sheetNames>
    <sheetDataSet>
      <sheetData sheetId="1">
        <row r="25">
          <cell r="M25">
            <v>0</v>
          </cell>
        </row>
      </sheetData>
      <sheetData sheetId="2">
        <row r="25">
          <cell r="M25">
            <v>0</v>
          </cell>
        </row>
      </sheetData>
      <sheetData sheetId="3">
        <row r="25">
          <cell r="M25">
            <v>0</v>
          </cell>
        </row>
      </sheetData>
      <sheetData sheetId="4">
        <row r="25">
          <cell r="M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uhrnná rekapitulace"/>
      <sheetName val="R-SO 3.1"/>
      <sheetName val="P-SO 3.1"/>
      <sheetName val="R-SO 3.2"/>
      <sheetName val="P-SO 3.2"/>
      <sheetName val="R-SO 3.3"/>
      <sheetName val="P-SO 3.3"/>
    </sheetNames>
    <sheetDataSet>
      <sheetData sheetId="1">
        <row r="23">
          <cell r="E23">
            <v>0</v>
          </cell>
        </row>
      </sheetData>
      <sheetData sheetId="3">
        <row r="19">
          <cell r="E19">
            <v>0</v>
          </cell>
        </row>
      </sheetData>
      <sheetData sheetId="5">
        <row r="19">
          <cell r="E1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upis prací"/>
    </sheetNames>
    <sheetDataSet>
      <sheetData sheetId="0">
        <row r="15">
          <cell r="D1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nákladů stavby"/>
      <sheetName val="Záložky v SAPu"/>
      <sheetName val="Rekap_ objektu  _ 01"/>
      <sheetName val="Dodávky zhotovitele"/>
      <sheetName val="Ostatní dodávky ČLG"/>
      <sheetName val="Oceněné práce HZS"/>
      <sheetName val="Pol_ mimo platné ZMP_SMP HZS"/>
      <sheetName val="Bodový rozpis"/>
    </sheetNames>
    <sheetDataSet>
      <sheetData sheetId="2">
        <row r="72">
          <cell r="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workbookViewId="0" topLeftCell="B1">
      <pane ySplit="1" topLeftCell="BM2" activePane="bottomLeft" state="frozen"/>
      <selection pane="topLeft" activeCell="A1" sqref="A1"/>
      <selection pane="bottomLeft" activeCell="AN9" sqref="AN9"/>
    </sheetView>
  </sheetViews>
  <sheetFormatPr defaultColWidth="9.33203125" defaultRowHeight="14.25" customHeight="1"/>
  <cols>
    <col min="1" max="1" width="8.33203125" style="70" customWidth="1"/>
    <col min="2" max="2" width="1.66796875" style="70" customWidth="1"/>
    <col min="3" max="3" width="4.16015625" style="70" customWidth="1"/>
    <col min="4" max="33" width="2.5" style="70" customWidth="1"/>
    <col min="34" max="34" width="3.33203125" style="70" customWidth="1"/>
    <col min="35" max="35" width="31.66015625" style="70" customWidth="1"/>
    <col min="36" max="37" width="2.5" style="70" customWidth="1"/>
    <col min="38" max="38" width="8.33203125" style="70" customWidth="1"/>
    <col min="39" max="39" width="3.33203125" style="70" customWidth="1"/>
    <col min="40" max="40" width="13.33203125" style="70" customWidth="1"/>
    <col min="41" max="41" width="7.5" style="70" customWidth="1"/>
    <col min="42" max="42" width="4.16015625" style="70" customWidth="1"/>
    <col min="43" max="43" width="15.66015625" style="70" customWidth="1"/>
    <col min="44" max="44" width="13.66015625" style="70" customWidth="1"/>
    <col min="45" max="46" width="25.83203125" style="70" hidden="1" customWidth="1"/>
    <col min="47" max="47" width="25" style="70" hidden="1" customWidth="1"/>
    <col min="48" max="52" width="21.66015625" style="70" hidden="1" customWidth="1"/>
    <col min="53" max="53" width="19.16015625" style="70" hidden="1" customWidth="1"/>
    <col min="54" max="54" width="25" style="70" hidden="1" customWidth="1"/>
    <col min="55" max="56" width="19.16015625" style="70" hidden="1" customWidth="1"/>
    <col min="57" max="57" width="66.5" style="70" customWidth="1"/>
    <col min="58" max="70" width="10.66015625" style="71" customWidth="1"/>
    <col min="71" max="91" width="10.66015625" style="70" hidden="1" customWidth="1"/>
    <col min="92" max="16384" width="10.66015625" style="71" customWidth="1"/>
  </cols>
  <sheetData>
    <row r="1" spans="1:256" s="69" customFormat="1" ht="22.5" customHeight="1">
      <c r="A1" s="66" t="s">
        <v>16</v>
      </c>
      <c r="B1" s="67"/>
      <c r="C1" s="67"/>
      <c r="D1" s="68" t="s">
        <v>17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6" t="s">
        <v>18</v>
      </c>
      <c r="BT1" s="66" t="s">
        <v>19</v>
      </c>
      <c r="BU1" s="66" t="s">
        <v>19</v>
      </c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3:72" s="70" customFormat="1" ht="37.5" customHeight="1">
      <c r="C2" s="174" t="s">
        <v>20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7" t="s">
        <v>21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72" t="s">
        <v>22</v>
      </c>
      <c r="BT2" s="72" t="s">
        <v>23</v>
      </c>
    </row>
    <row r="3" spans="2:72" s="70" customFormat="1" ht="7.5" customHeigh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5"/>
      <c r="BS3" s="72" t="s">
        <v>22</v>
      </c>
      <c r="BT3" s="72" t="s">
        <v>24</v>
      </c>
    </row>
    <row r="4" spans="2:71" s="70" customFormat="1" ht="37.5" customHeight="1">
      <c r="B4" s="76"/>
      <c r="C4" s="195" t="s">
        <v>25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64"/>
      <c r="AS4" s="78" t="s">
        <v>26</v>
      </c>
      <c r="BS4" s="72" t="s">
        <v>27</v>
      </c>
    </row>
    <row r="5" spans="2:71" s="70" customFormat="1" ht="7.5" customHeight="1">
      <c r="B5" s="76"/>
      <c r="AQ5" s="77"/>
      <c r="BS5" s="72" t="s">
        <v>22</v>
      </c>
    </row>
    <row r="6" spans="2:71" s="70" customFormat="1" ht="26.25" customHeight="1">
      <c r="B6" s="76"/>
      <c r="D6" s="79" t="s">
        <v>159</v>
      </c>
      <c r="K6" s="196" t="s">
        <v>74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Q6" s="77"/>
      <c r="BS6" s="72" t="s">
        <v>28</v>
      </c>
    </row>
    <row r="7" spans="2:71" s="70" customFormat="1" ht="7.5" customHeight="1">
      <c r="B7" s="76"/>
      <c r="AQ7" s="77"/>
      <c r="BS7" s="72" t="s">
        <v>142</v>
      </c>
    </row>
    <row r="8" spans="2:71" s="70" customFormat="1" ht="15" customHeight="1">
      <c r="B8" s="76"/>
      <c r="D8" s="80" t="s">
        <v>29</v>
      </c>
      <c r="K8" s="81" t="s">
        <v>30</v>
      </c>
      <c r="AK8" s="80" t="s">
        <v>160</v>
      </c>
      <c r="AN8" s="132">
        <v>41396</v>
      </c>
      <c r="AQ8" s="77"/>
      <c r="BS8" s="72" t="s">
        <v>0</v>
      </c>
    </row>
    <row r="9" spans="2:71" s="70" customFormat="1" ht="15" customHeight="1">
      <c r="B9" s="76"/>
      <c r="AQ9" s="77"/>
      <c r="BS9" s="72" t="s">
        <v>31</v>
      </c>
    </row>
    <row r="10" spans="2:71" s="70" customFormat="1" ht="15" customHeight="1">
      <c r="B10" s="76"/>
      <c r="D10" s="80" t="s">
        <v>32</v>
      </c>
      <c r="K10" s="71" t="s">
        <v>196</v>
      </c>
      <c r="AK10" s="80" t="s">
        <v>33</v>
      </c>
      <c r="AN10" s="81"/>
      <c r="AQ10" s="77"/>
      <c r="BS10" s="72" t="s">
        <v>28</v>
      </c>
    </row>
    <row r="11" spans="2:71" s="70" customFormat="1" ht="19.5" customHeight="1">
      <c r="B11" s="76"/>
      <c r="E11" s="81" t="s">
        <v>30</v>
      </c>
      <c r="AK11" s="80" t="s">
        <v>34</v>
      </c>
      <c r="AN11" s="81"/>
      <c r="AQ11" s="77"/>
      <c r="BS11" s="72" t="s">
        <v>28</v>
      </c>
    </row>
    <row r="12" spans="2:71" s="70" customFormat="1" ht="7.5" customHeight="1">
      <c r="B12" s="76"/>
      <c r="AQ12" s="77"/>
      <c r="BS12" s="72" t="s">
        <v>28</v>
      </c>
    </row>
    <row r="13" spans="2:71" s="70" customFormat="1" ht="15" customHeight="1">
      <c r="B13" s="76"/>
      <c r="D13" s="80" t="s">
        <v>35</v>
      </c>
      <c r="AK13" s="80" t="s">
        <v>33</v>
      </c>
      <c r="AN13" s="81"/>
      <c r="AQ13" s="77"/>
      <c r="BS13" s="72" t="s">
        <v>28</v>
      </c>
    </row>
    <row r="14" spans="2:71" s="70" customFormat="1" ht="15.75" customHeight="1">
      <c r="B14" s="76"/>
      <c r="E14" s="81" t="s">
        <v>30</v>
      </c>
      <c r="AK14" s="80" t="s">
        <v>34</v>
      </c>
      <c r="AN14" s="81"/>
      <c r="AQ14" s="77"/>
      <c r="BS14" s="72" t="s">
        <v>28</v>
      </c>
    </row>
    <row r="15" spans="2:71" s="70" customFormat="1" ht="7.5" customHeight="1">
      <c r="B15" s="76"/>
      <c r="AQ15" s="77"/>
      <c r="BS15" s="72" t="s">
        <v>19</v>
      </c>
    </row>
    <row r="16" spans="2:71" s="70" customFormat="1" ht="15" customHeight="1">
      <c r="B16" s="76"/>
      <c r="D16" s="80" t="s">
        <v>162</v>
      </c>
      <c r="AK16" s="80" t="s">
        <v>33</v>
      </c>
      <c r="AN16" s="81"/>
      <c r="AQ16" s="77"/>
      <c r="BS16" s="72" t="s">
        <v>19</v>
      </c>
    </row>
    <row r="17" spans="2:71" ht="19.5" customHeight="1">
      <c r="B17" s="76"/>
      <c r="E17" s="81" t="s">
        <v>36</v>
      </c>
      <c r="AK17" s="80" t="s">
        <v>34</v>
      </c>
      <c r="AN17" s="81"/>
      <c r="AQ17" s="77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2" t="s">
        <v>37</v>
      </c>
    </row>
    <row r="18" spans="2:71" ht="7.5" customHeight="1">
      <c r="B18" s="76"/>
      <c r="AQ18" s="77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2" t="s">
        <v>22</v>
      </c>
    </row>
    <row r="19" spans="2:71" ht="15" customHeight="1">
      <c r="B19" s="76"/>
      <c r="D19" s="80" t="s">
        <v>38</v>
      </c>
      <c r="AQ19" s="77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2" t="s">
        <v>28</v>
      </c>
    </row>
    <row r="20" spans="2:71" ht="15.75" customHeight="1">
      <c r="B20" s="76"/>
      <c r="E20" s="165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Q20" s="77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2" t="s">
        <v>37</v>
      </c>
    </row>
    <row r="21" spans="2:70" ht="7.5" customHeight="1">
      <c r="B21" s="76"/>
      <c r="AQ21" s="77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</row>
    <row r="22" spans="2:70" ht="7.5" customHeight="1">
      <c r="B22" s="7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Q22" s="77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</row>
    <row r="23" spans="2:43" s="72" customFormat="1" ht="27" customHeight="1">
      <c r="B23" s="83"/>
      <c r="D23" s="84" t="s">
        <v>165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200">
        <f>ROUNDUP('Souhrné náklady'!E23,2)</f>
        <v>0</v>
      </c>
      <c r="AL23" s="201"/>
      <c r="AM23" s="201"/>
      <c r="AN23" s="201"/>
      <c r="AO23" s="201"/>
      <c r="AQ23" s="86"/>
    </row>
    <row r="24" spans="2:43" s="72" customFormat="1" ht="7.5" customHeight="1">
      <c r="B24" s="83"/>
      <c r="AQ24" s="86"/>
    </row>
    <row r="25" spans="2:43" s="72" customFormat="1" ht="15" customHeight="1">
      <c r="B25" s="87"/>
      <c r="D25" s="88" t="s">
        <v>39</v>
      </c>
      <c r="F25" s="88" t="s">
        <v>40</v>
      </c>
      <c r="L25" s="197">
        <v>0.21</v>
      </c>
      <c r="M25" s="198"/>
      <c r="N25" s="198"/>
      <c r="O25" s="198"/>
      <c r="T25" s="89" t="s">
        <v>41</v>
      </c>
      <c r="W25" s="199">
        <f>AK23</f>
        <v>0</v>
      </c>
      <c r="X25" s="198"/>
      <c r="Y25" s="198"/>
      <c r="Z25" s="198"/>
      <c r="AA25" s="198"/>
      <c r="AB25" s="198"/>
      <c r="AC25" s="198"/>
      <c r="AD25" s="198"/>
      <c r="AE25" s="198"/>
      <c r="AK25" s="199">
        <f>W25*0.21</f>
        <v>0</v>
      </c>
      <c r="AL25" s="198"/>
      <c r="AM25" s="198"/>
      <c r="AN25" s="198"/>
      <c r="AO25" s="198"/>
      <c r="AQ25" s="90"/>
    </row>
    <row r="26" spans="2:43" s="72" customFormat="1" ht="15" customHeight="1">
      <c r="B26" s="87"/>
      <c r="F26" s="88"/>
      <c r="L26" s="197"/>
      <c r="M26" s="198"/>
      <c r="N26" s="198"/>
      <c r="O26" s="198"/>
      <c r="T26" s="89"/>
      <c r="W26" s="199"/>
      <c r="X26" s="198"/>
      <c r="Y26" s="198"/>
      <c r="Z26" s="198"/>
      <c r="AA26" s="198"/>
      <c r="AB26" s="198"/>
      <c r="AC26" s="198"/>
      <c r="AD26" s="198"/>
      <c r="AE26" s="198"/>
      <c r="AK26" s="199"/>
      <c r="AL26" s="198"/>
      <c r="AM26" s="198"/>
      <c r="AN26" s="198"/>
      <c r="AO26" s="198"/>
      <c r="AQ26" s="90"/>
    </row>
    <row r="27" spans="2:43" s="72" customFormat="1" ht="15" customHeight="1" hidden="1">
      <c r="B27" s="87"/>
      <c r="F27" s="88" t="s">
        <v>42</v>
      </c>
      <c r="L27" s="197">
        <v>0.2</v>
      </c>
      <c r="M27" s="198"/>
      <c r="N27" s="198"/>
      <c r="O27" s="198"/>
      <c r="T27" s="89" t="s">
        <v>41</v>
      </c>
      <c r="W27" s="199" t="e">
        <f>ROUNDUP($BB$49,2)</f>
        <v>#REF!</v>
      </c>
      <c r="X27" s="198"/>
      <c r="Y27" s="198"/>
      <c r="Z27" s="198"/>
      <c r="AA27" s="198"/>
      <c r="AB27" s="198"/>
      <c r="AC27" s="198"/>
      <c r="AD27" s="198"/>
      <c r="AE27" s="198"/>
      <c r="AK27" s="199">
        <v>0</v>
      </c>
      <c r="AL27" s="198"/>
      <c r="AM27" s="198"/>
      <c r="AN27" s="198"/>
      <c r="AO27" s="198"/>
      <c r="AQ27" s="90"/>
    </row>
    <row r="28" spans="2:43" s="72" customFormat="1" ht="15" customHeight="1" hidden="1">
      <c r="B28" s="87"/>
      <c r="F28" s="88" t="s">
        <v>43</v>
      </c>
      <c r="L28" s="197">
        <v>0.14</v>
      </c>
      <c r="M28" s="198"/>
      <c r="N28" s="198"/>
      <c r="O28" s="198"/>
      <c r="T28" s="89" t="s">
        <v>41</v>
      </c>
      <c r="W28" s="199" t="e">
        <f>ROUNDUP($BC$49,2)</f>
        <v>#REF!</v>
      </c>
      <c r="X28" s="198"/>
      <c r="Y28" s="198"/>
      <c r="Z28" s="198"/>
      <c r="AA28" s="198"/>
      <c r="AB28" s="198"/>
      <c r="AC28" s="198"/>
      <c r="AD28" s="198"/>
      <c r="AE28" s="198"/>
      <c r="AK28" s="199">
        <v>0</v>
      </c>
      <c r="AL28" s="198"/>
      <c r="AM28" s="198"/>
      <c r="AN28" s="198"/>
      <c r="AO28" s="198"/>
      <c r="AQ28" s="90"/>
    </row>
    <row r="29" spans="2:43" s="72" customFormat="1" ht="15" customHeight="1" hidden="1">
      <c r="B29" s="87"/>
      <c r="F29" s="88" t="s">
        <v>44</v>
      </c>
      <c r="L29" s="197">
        <v>0</v>
      </c>
      <c r="M29" s="198"/>
      <c r="N29" s="198"/>
      <c r="O29" s="198"/>
      <c r="T29" s="89" t="s">
        <v>41</v>
      </c>
      <c r="W29" s="199" t="e">
        <f>ROUNDUP($BD$49,2)</f>
        <v>#REF!</v>
      </c>
      <c r="X29" s="198"/>
      <c r="Y29" s="198"/>
      <c r="Z29" s="198"/>
      <c r="AA29" s="198"/>
      <c r="AB29" s="198"/>
      <c r="AC29" s="198"/>
      <c r="AD29" s="198"/>
      <c r="AE29" s="198"/>
      <c r="AK29" s="199">
        <v>0</v>
      </c>
      <c r="AL29" s="198"/>
      <c r="AM29" s="198"/>
      <c r="AN29" s="198"/>
      <c r="AO29" s="198"/>
      <c r="AQ29" s="90"/>
    </row>
    <row r="30" spans="2:43" s="72" customFormat="1" ht="7.5" customHeight="1">
      <c r="B30" s="83"/>
      <c r="AQ30" s="86"/>
    </row>
    <row r="31" spans="2:43" s="72" customFormat="1" ht="27" customHeight="1">
      <c r="B31" s="83"/>
      <c r="C31" s="91"/>
      <c r="D31" s="92" t="s">
        <v>45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 t="s">
        <v>46</v>
      </c>
      <c r="U31" s="93"/>
      <c r="V31" s="93"/>
      <c r="W31" s="93"/>
      <c r="X31" s="192" t="s">
        <v>47</v>
      </c>
      <c r="Y31" s="189"/>
      <c r="Z31" s="189"/>
      <c r="AA31" s="189"/>
      <c r="AB31" s="189"/>
      <c r="AC31" s="93"/>
      <c r="AD31" s="93"/>
      <c r="AE31" s="93"/>
      <c r="AF31" s="93"/>
      <c r="AG31" s="93"/>
      <c r="AH31" s="93"/>
      <c r="AI31" s="93"/>
      <c r="AJ31" s="93"/>
      <c r="AK31" s="193">
        <f>SUM(AK23+AK25)</f>
        <v>0</v>
      </c>
      <c r="AL31" s="189"/>
      <c r="AM31" s="189"/>
      <c r="AN31" s="189"/>
      <c r="AO31" s="194"/>
      <c r="AP31" s="91"/>
      <c r="AQ31" s="95"/>
    </row>
    <row r="32" spans="2:43" s="72" customFormat="1" ht="7.5" customHeight="1">
      <c r="B32" s="83"/>
      <c r="AQ32" s="86"/>
    </row>
    <row r="33" spans="2:43" s="72" customFormat="1" ht="7.5" customHeight="1"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8"/>
    </row>
    <row r="37" spans="2:44" s="72" customFormat="1" ht="7.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83"/>
    </row>
    <row r="38" spans="2:44" s="72" customFormat="1" ht="37.5" customHeight="1">
      <c r="B38" s="83"/>
      <c r="C38" s="195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83"/>
    </row>
    <row r="39" spans="2:44" s="72" customFormat="1" ht="7.5" customHeight="1">
      <c r="B39" s="83"/>
      <c r="AR39" s="83"/>
    </row>
    <row r="40" spans="2:44" s="79" customFormat="1" ht="27" customHeight="1">
      <c r="B40" s="101"/>
      <c r="L40" s="196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R40" s="101"/>
    </row>
    <row r="41" spans="2:44" s="72" customFormat="1" ht="7.5" customHeight="1">
      <c r="B41" s="83"/>
      <c r="AR41" s="83"/>
    </row>
    <row r="42" spans="2:44" s="72" customFormat="1" ht="15.75" customHeight="1">
      <c r="B42" s="83"/>
      <c r="C42" s="80"/>
      <c r="L42" s="102"/>
      <c r="AI42" s="80"/>
      <c r="AM42" s="103"/>
      <c r="AR42" s="83"/>
    </row>
    <row r="43" spans="2:44" s="72" customFormat="1" ht="7.5" customHeight="1">
      <c r="B43" s="83"/>
      <c r="AR43" s="83"/>
    </row>
    <row r="44" spans="2:56" s="72" customFormat="1" ht="18.75" customHeight="1">
      <c r="B44" s="83"/>
      <c r="C44" s="80"/>
      <c r="L44" s="81"/>
      <c r="AI44" s="80"/>
      <c r="AM44" s="181"/>
      <c r="AN44" s="182"/>
      <c r="AO44" s="182"/>
      <c r="AP44" s="182"/>
      <c r="AR44" s="83"/>
      <c r="AS44" s="185" t="s">
        <v>48</v>
      </c>
      <c r="AT44" s="186"/>
      <c r="AU44" s="104"/>
      <c r="AV44" s="104"/>
      <c r="AW44" s="104"/>
      <c r="AX44" s="104"/>
      <c r="AY44" s="104"/>
      <c r="AZ44" s="104"/>
      <c r="BA44" s="104"/>
      <c r="BB44" s="104"/>
      <c r="BC44" s="104"/>
      <c r="BD44" s="105"/>
    </row>
    <row r="45" spans="2:56" s="72" customFormat="1" ht="15.75" customHeight="1">
      <c r="B45" s="83"/>
      <c r="C45" s="80"/>
      <c r="L45" s="81"/>
      <c r="AR45" s="83"/>
      <c r="AS45" s="187"/>
      <c r="AT45" s="182"/>
      <c r="BD45" s="106"/>
    </row>
    <row r="46" spans="2:56" s="72" customFormat="1" ht="12" customHeight="1">
      <c r="B46" s="83"/>
      <c r="AR46" s="83"/>
      <c r="AS46" s="187"/>
      <c r="AT46" s="182"/>
      <c r="BD46" s="106"/>
    </row>
    <row r="47" spans="2:57" s="72" customFormat="1" ht="30" customHeight="1">
      <c r="B47" s="83"/>
      <c r="C47" s="188"/>
      <c r="D47" s="189"/>
      <c r="E47" s="189"/>
      <c r="F47" s="189"/>
      <c r="G47" s="189"/>
      <c r="H47" s="93"/>
      <c r="I47" s="190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91"/>
      <c r="AH47" s="189"/>
      <c r="AI47" s="189"/>
      <c r="AJ47" s="189"/>
      <c r="AK47" s="189"/>
      <c r="AL47" s="189"/>
      <c r="AM47" s="189"/>
      <c r="AN47" s="190"/>
      <c r="AO47" s="189"/>
      <c r="AP47" s="189"/>
      <c r="AQ47" s="107"/>
      <c r="AR47" s="83"/>
      <c r="AS47" s="108" t="s">
        <v>49</v>
      </c>
      <c r="AT47" s="109" t="s">
        <v>50</v>
      </c>
      <c r="AU47" s="109" t="s">
        <v>51</v>
      </c>
      <c r="AV47" s="109" t="s">
        <v>52</v>
      </c>
      <c r="AW47" s="109" t="s">
        <v>53</v>
      </c>
      <c r="AX47" s="109" t="s">
        <v>54</v>
      </c>
      <c r="AY47" s="109" t="s">
        <v>55</v>
      </c>
      <c r="AZ47" s="109" t="s">
        <v>56</v>
      </c>
      <c r="BA47" s="109" t="s">
        <v>57</v>
      </c>
      <c r="BB47" s="109" t="s">
        <v>58</v>
      </c>
      <c r="BC47" s="109" t="s">
        <v>59</v>
      </c>
      <c r="BD47" s="110" t="s">
        <v>60</v>
      </c>
      <c r="BE47" s="111"/>
    </row>
    <row r="48" spans="2:56" s="72" customFormat="1" ht="12" customHeight="1">
      <c r="B48" s="83"/>
      <c r="AR48" s="83"/>
      <c r="AS48" s="112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5"/>
    </row>
    <row r="49" spans="2:76" s="79" customFormat="1" ht="33" customHeight="1">
      <c r="B49" s="101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75"/>
      <c r="AH49" s="176"/>
      <c r="AI49" s="176"/>
      <c r="AJ49" s="176"/>
      <c r="AK49" s="176"/>
      <c r="AL49" s="176"/>
      <c r="AM49" s="176"/>
      <c r="AN49" s="175"/>
      <c r="AO49" s="176"/>
      <c r="AP49" s="176"/>
      <c r="AQ49" s="114"/>
      <c r="AR49" s="101"/>
      <c r="AS49" s="115">
        <f>ROUNDUP(SUM($AS$50:$AS$55),2)</f>
        <v>0</v>
      </c>
      <c r="AT49" s="116" t="e">
        <f>ROUNDUP(SUM($AV$49:$AY$49),1)</f>
        <v>#REF!</v>
      </c>
      <c r="AU49" s="117" t="e">
        <f>ROUNDUP(SUM($AU$50:$AU$55),5)</f>
        <v>#REF!</v>
      </c>
      <c r="AV49" s="116" t="e">
        <f>ROUNDUP($AZ$49*$L$25,2)</f>
        <v>#REF!</v>
      </c>
      <c r="AW49" s="116" t="e">
        <f>ROUNDUP($BA$49*$L$26,2)</f>
        <v>#REF!</v>
      </c>
      <c r="AX49" s="116" t="e">
        <f>ROUNDUP($BB$49*$L$25,2)</f>
        <v>#REF!</v>
      </c>
      <c r="AY49" s="116" t="e">
        <f>ROUNDUP($BC$49*$L$26,2)</f>
        <v>#REF!</v>
      </c>
      <c r="AZ49" s="116" t="e">
        <f>ROUNDUP(SUM($AZ$50:$AZ$55),2)</f>
        <v>#REF!</v>
      </c>
      <c r="BA49" s="116" t="e">
        <f>ROUNDUP(SUM($BA$50:$BA$55),2)</f>
        <v>#REF!</v>
      </c>
      <c r="BB49" s="116" t="e">
        <f>ROUNDUP(SUM($BB$50:$BB$55),2)</f>
        <v>#REF!</v>
      </c>
      <c r="BC49" s="116" t="e">
        <f>ROUNDUP(SUM($BC$50:$BC$55),2)</f>
        <v>#REF!</v>
      </c>
      <c r="BD49" s="118" t="e">
        <f>ROUNDUP(SUM($BD$50:$BD$55),2)</f>
        <v>#REF!</v>
      </c>
      <c r="BS49" s="79" t="s">
        <v>61</v>
      </c>
      <c r="BT49" s="79" t="s">
        <v>62</v>
      </c>
      <c r="BU49" s="119" t="s">
        <v>63</v>
      </c>
      <c r="BV49" s="79" t="s">
        <v>64</v>
      </c>
      <c r="BW49" s="79" t="s">
        <v>65</v>
      </c>
      <c r="BX49" s="79" t="s">
        <v>66</v>
      </c>
    </row>
    <row r="50" spans="2:91" s="127" customFormat="1" ht="28.5" customHeight="1">
      <c r="B50" s="120"/>
      <c r="C50" s="121"/>
      <c r="D50" s="183"/>
      <c r="E50" s="184"/>
      <c r="F50" s="184"/>
      <c r="G50" s="184"/>
      <c r="H50" s="184"/>
      <c r="I50" s="121"/>
      <c r="J50" s="183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79"/>
      <c r="AH50" s="180"/>
      <c r="AI50" s="180"/>
      <c r="AJ50" s="180"/>
      <c r="AK50" s="180"/>
      <c r="AL50" s="180"/>
      <c r="AM50" s="180"/>
      <c r="AN50" s="179"/>
      <c r="AO50" s="180"/>
      <c r="AP50" s="180"/>
      <c r="AQ50" s="122"/>
      <c r="AR50" s="120"/>
      <c r="AS50" s="123">
        <v>0</v>
      </c>
      <c r="AT50" s="124" t="e">
        <f>ROUNDUP(SUM($AV$50:$AY$50),1)</f>
        <v>#REF!</v>
      </c>
      <c r="AU50" s="125" t="e">
        <f>#REF!</f>
        <v>#REF!</v>
      </c>
      <c r="AV50" s="124" t="e">
        <f>#REF!</f>
        <v>#REF!</v>
      </c>
      <c r="AW50" s="124" t="e">
        <f>#REF!</f>
        <v>#REF!</v>
      </c>
      <c r="AX50" s="124" t="e">
        <f>#REF!</f>
        <v>#REF!</v>
      </c>
      <c r="AY50" s="124" t="e">
        <f>#REF!</f>
        <v>#REF!</v>
      </c>
      <c r="AZ50" s="124" t="e">
        <f>#REF!</f>
        <v>#REF!</v>
      </c>
      <c r="BA50" s="124" t="e">
        <f>#REF!</f>
        <v>#REF!</v>
      </c>
      <c r="BB50" s="124" t="e">
        <f>#REF!</f>
        <v>#REF!</v>
      </c>
      <c r="BC50" s="124" t="e">
        <f>#REF!</f>
        <v>#REF!</v>
      </c>
      <c r="BD50" s="126" t="e">
        <f>#REF!</f>
        <v>#REF!</v>
      </c>
      <c r="BT50" s="127" t="s">
        <v>142</v>
      </c>
      <c r="BV50" s="127" t="s">
        <v>64</v>
      </c>
      <c r="BW50" s="127" t="s">
        <v>67</v>
      </c>
      <c r="BX50" s="127" t="s">
        <v>65</v>
      </c>
      <c r="CM50" s="127" t="s">
        <v>97</v>
      </c>
    </row>
    <row r="51" spans="2:91" s="127" customFormat="1" ht="28.5" customHeight="1">
      <c r="B51" s="120"/>
      <c r="C51" s="121"/>
      <c r="D51" s="183"/>
      <c r="E51" s="184"/>
      <c r="F51" s="184"/>
      <c r="G51" s="184"/>
      <c r="H51" s="184"/>
      <c r="I51" s="121"/>
      <c r="J51" s="183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79"/>
      <c r="AH51" s="180"/>
      <c r="AI51" s="180"/>
      <c r="AJ51" s="180"/>
      <c r="AK51" s="180"/>
      <c r="AL51" s="180"/>
      <c r="AM51" s="180"/>
      <c r="AN51" s="179"/>
      <c r="AO51" s="180"/>
      <c r="AP51" s="180"/>
      <c r="AQ51" s="122"/>
      <c r="AR51" s="120"/>
      <c r="AS51" s="123">
        <v>0</v>
      </c>
      <c r="AT51" s="124">
        <f>ROUNDUP(SUM($AV$51:$AY$51),1)</f>
        <v>12461584.1</v>
      </c>
      <c r="AU51" s="125">
        <v>0</v>
      </c>
      <c r="AV51" s="124">
        <v>12461584.1</v>
      </c>
      <c r="AW51" s="124">
        <v>0</v>
      </c>
      <c r="AX51" s="124">
        <v>0</v>
      </c>
      <c r="AY51" s="124">
        <v>0</v>
      </c>
      <c r="AZ51" s="124">
        <v>62307920.29</v>
      </c>
      <c r="BA51" s="124">
        <v>0</v>
      </c>
      <c r="BB51" s="124">
        <v>0</v>
      </c>
      <c r="BC51" s="124">
        <v>0</v>
      </c>
      <c r="BD51" s="126">
        <v>0</v>
      </c>
      <c r="BT51" s="127" t="s">
        <v>142</v>
      </c>
      <c r="BV51" s="127" t="s">
        <v>64</v>
      </c>
      <c r="BW51" s="127" t="s">
        <v>68</v>
      </c>
      <c r="BX51" s="127" t="s">
        <v>65</v>
      </c>
      <c r="CL51" s="127" t="s">
        <v>69</v>
      </c>
      <c r="CM51" s="127" t="s">
        <v>97</v>
      </c>
    </row>
    <row r="52" spans="2:91" s="127" customFormat="1" ht="28.5" customHeight="1">
      <c r="B52" s="120"/>
      <c r="C52" s="121"/>
      <c r="D52" s="183"/>
      <c r="E52" s="184"/>
      <c r="F52" s="184"/>
      <c r="G52" s="184"/>
      <c r="H52" s="184"/>
      <c r="I52" s="121"/>
      <c r="J52" s="183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79"/>
      <c r="AH52" s="180"/>
      <c r="AI52" s="180"/>
      <c r="AJ52" s="180"/>
      <c r="AK52" s="180"/>
      <c r="AL52" s="180"/>
      <c r="AM52" s="180"/>
      <c r="AN52" s="179"/>
      <c r="AO52" s="180"/>
      <c r="AP52" s="180"/>
      <c r="AQ52" s="122"/>
      <c r="AR52" s="120"/>
      <c r="AS52" s="123">
        <v>0</v>
      </c>
      <c r="AT52" s="124" t="e">
        <f>ROUNDUP(SUM($AV$52:$AY$52),1)</f>
        <v>#REF!</v>
      </c>
      <c r="AU52" s="125" t="e">
        <f>#REF!</f>
        <v>#REF!</v>
      </c>
      <c r="AV52" s="124" t="e">
        <f>#REF!</f>
        <v>#REF!</v>
      </c>
      <c r="AW52" s="124" t="e">
        <f>#REF!</f>
        <v>#REF!</v>
      </c>
      <c r="AX52" s="124" t="e">
        <f>#REF!</f>
        <v>#REF!</v>
      </c>
      <c r="AY52" s="124" t="e">
        <f>#REF!</f>
        <v>#REF!</v>
      </c>
      <c r="AZ52" s="124" t="e">
        <f>#REF!</f>
        <v>#REF!</v>
      </c>
      <c r="BA52" s="124" t="e">
        <f>#REF!</f>
        <v>#REF!</v>
      </c>
      <c r="BB52" s="124" t="e">
        <f>#REF!</f>
        <v>#REF!</v>
      </c>
      <c r="BC52" s="124" t="e">
        <f>#REF!</f>
        <v>#REF!</v>
      </c>
      <c r="BD52" s="126" t="e">
        <f>#REF!</f>
        <v>#REF!</v>
      </c>
      <c r="BT52" s="127" t="s">
        <v>142</v>
      </c>
      <c r="BV52" s="127" t="s">
        <v>64</v>
      </c>
      <c r="BW52" s="127" t="s">
        <v>70</v>
      </c>
      <c r="BX52" s="127" t="s">
        <v>65</v>
      </c>
      <c r="CM52" s="127" t="s">
        <v>97</v>
      </c>
    </row>
    <row r="53" spans="2:91" s="127" customFormat="1" ht="28.5" customHeight="1">
      <c r="B53" s="120"/>
      <c r="C53" s="121"/>
      <c r="D53" s="183"/>
      <c r="E53" s="184"/>
      <c r="F53" s="184"/>
      <c r="G53" s="184"/>
      <c r="H53" s="184"/>
      <c r="I53" s="121"/>
      <c r="J53" s="183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79"/>
      <c r="AH53" s="180"/>
      <c r="AI53" s="180"/>
      <c r="AJ53" s="180"/>
      <c r="AK53" s="180"/>
      <c r="AL53" s="180"/>
      <c r="AM53" s="180"/>
      <c r="AN53" s="179"/>
      <c r="AO53" s="180"/>
      <c r="AP53" s="180"/>
      <c r="AQ53" s="122"/>
      <c r="AR53" s="120"/>
      <c r="AS53" s="123">
        <v>0</v>
      </c>
      <c r="AT53" s="124" t="e">
        <f>ROUNDUP(SUM($AV$53:$AY$53),1)</f>
        <v>#REF!</v>
      </c>
      <c r="AU53" s="125" t="e">
        <f>#REF!</f>
        <v>#REF!</v>
      </c>
      <c r="AV53" s="124" t="e">
        <f>#REF!</f>
        <v>#REF!</v>
      </c>
      <c r="AW53" s="124" t="e">
        <f>#REF!</f>
        <v>#REF!</v>
      </c>
      <c r="AX53" s="124" t="e">
        <f>#REF!</f>
        <v>#REF!</v>
      </c>
      <c r="AY53" s="124" t="e">
        <f>#REF!</f>
        <v>#REF!</v>
      </c>
      <c r="AZ53" s="124" t="e">
        <f>#REF!</f>
        <v>#REF!</v>
      </c>
      <c r="BA53" s="124" t="e">
        <f>#REF!</f>
        <v>#REF!</v>
      </c>
      <c r="BB53" s="124" t="e">
        <f>#REF!</f>
        <v>#REF!</v>
      </c>
      <c r="BC53" s="124" t="e">
        <f>#REF!</f>
        <v>#REF!</v>
      </c>
      <c r="BD53" s="126" t="e">
        <f>#REF!</f>
        <v>#REF!</v>
      </c>
      <c r="BT53" s="127" t="s">
        <v>142</v>
      </c>
      <c r="BV53" s="127" t="s">
        <v>64</v>
      </c>
      <c r="BW53" s="127" t="s">
        <v>71</v>
      </c>
      <c r="BX53" s="127" t="s">
        <v>65</v>
      </c>
      <c r="CM53" s="127" t="s">
        <v>97</v>
      </c>
    </row>
    <row r="54" spans="2:91" s="127" customFormat="1" ht="28.5" customHeight="1">
      <c r="B54" s="120"/>
      <c r="C54" s="121"/>
      <c r="D54" s="183"/>
      <c r="E54" s="184"/>
      <c r="F54" s="184"/>
      <c r="G54" s="184"/>
      <c r="H54" s="184"/>
      <c r="I54" s="121"/>
      <c r="J54" s="183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79"/>
      <c r="AH54" s="180"/>
      <c r="AI54" s="180"/>
      <c r="AJ54" s="180"/>
      <c r="AK54" s="180"/>
      <c r="AL54" s="180"/>
      <c r="AM54" s="180"/>
      <c r="AN54" s="179"/>
      <c r="AO54" s="180"/>
      <c r="AP54" s="180"/>
      <c r="AQ54" s="122"/>
      <c r="AR54" s="120"/>
      <c r="AS54" s="123">
        <v>0</v>
      </c>
      <c r="AT54" s="124" t="e">
        <f>ROUNDUP(SUM($AV$54:$AY$54),1)</f>
        <v>#REF!</v>
      </c>
      <c r="AU54" s="125" t="e">
        <f>#REF!</f>
        <v>#REF!</v>
      </c>
      <c r="AV54" s="124" t="e">
        <f>#REF!</f>
        <v>#REF!</v>
      </c>
      <c r="AW54" s="124" t="e">
        <f>#REF!</f>
        <v>#REF!</v>
      </c>
      <c r="AX54" s="124" t="e">
        <f>#REF!</f>
        <v>#REF!</v>
      </c>
      <c r="AY54" s="124" t="e">
        <f>#REF!</f>
        <v>#REF!</v>
      </c>
      <c r="AZ54" s="124" t="e">
        <f>#REF!</f>
        <v>#REF!</v>
      </c>
      <c r="BA54" s="124" t="e">
        <f>#REF!</f>
        <v>#REF!</v>
      </c>
      <c r="BB54" s="124" t="e">
        <f>#REF!</f>
        <v>#REF!</v>
      </c>
      <c r="BC54" s="124" t="e">
        <f>#REF!</f>
        <v>#REF!</v>
      </c>
      <c r="BD54" s="126" t="e">
        <f>#REF!</f>
        <v>#REF!</v>
      </c>
      <c r="BT54" s="127" t="s">
        <v>142</v>
      </c>
      <c r="BV54" s="127" t="s">
        <v>64</v>
      </c>
      <c r="BW54" s="127" t="s">
        <v>72</v>
      </c>
      <c r="BX54" s="127" t="s">
        <v>65</v>
      </c>
      <c r="CM54" s="127" t="s">
        <v>97</v>
      </c>
    </row>
    <row r="55" spans="2:91" s="127" customFormat="1" ht="28.5" customHeight="1">
      <c r="B55" s="120"/>
      <c r="C55" s="121"/>
      <c r="D55" s="183"/>
      <c r="E55" s="184"/>
      <c r="F55" s="184"/>
      <c r="G55" s="184"/>
      <c r="H55" s="184"/>
      <c r="I55" s="121"/>
      <c r="J55" s="183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79"/>
      <c r="AH55" s="180"/>
      <c r="AI55" s="180"/>
      <c r="AJ55" s="180"/>
      <c r="AK55" s="180"/>
      <c r="AL55" s="180"/>
      <c r="AM55" s="180"/>
      <c r="AN55" s="179"/>
      <c r="AO55" s="180"/>
      <c r="AP55" s="180"/>
      <c r="AQ55" s="122"/>
      <c r="AR55" s="120"/>
      <c r="AS55" s="128">
        <v>0</v>
      </c>
      <c r="AT55" s="129" t="e">
        <f>ROUNDUP(SUM($AV$55:$AY$55),1)</f>
        <v>#REF!</v>
      </c>
      <c r="AU55" s="130" t="e">
        <f>#REF!</f>
        <v>#REF!</v>
      </c>
      <c r="AV55" s="129" t="e">
        <f>#REF!</f>
        <v>#REF!</v>
      </c>
      <c r="AW55" s="129" t="e">
        <f>#REF!</f>
        <v>#REF!</v>
      </c>
      <c r="AX55" s="129" t="e">
        <f>#REF!</f>
        <v>#REF!</v>
      </c>
      <c r="AY55" s="129" t="e">
        <f>#REF!</f>
        <v>#REF!</v>
      </c>
      <c r="AZ55" s="129" t="e">
        <f>#REF!</f>
        <v>#REF!</v>
      </c>
      <c r="BA55" s="129" t="e">
        <f>#REF!</f>
        <v>#REF!</v>
      </c>
      <c r="BB55" s="129" t="e">
        <f>#REF!</f>
        <v>#REF!</v>
      </c>
      <c r="BC55" s="129" t="e">
        <f>#REF!</f>
        <v>#REF!</v>
      </c>
      <c r="BD55" s="131" t="e">
        <f>#REF!</f>
        <v>#REF!</v>
      </c>
      <c r="BT55" s="127" t="s">
        <v>142</v>
      </c>
      <c r="BV55" s="127" t="s">
        <v>64</v>
      </c>
      <c r="BW55" s="127" t="s">
        <v>73</v>
      </c>
      <c r="BX55" s="127" t="s">
        <v>65</v>
      </c>
      <c r="CM55" s="127" t="s">
        <v>97</v>
      </c>
    </row>
    <row r="56" spans="2:44" s="72" customFormat="1" ht="30.75" customHeight="1">
      <c r="B56" s="83"/>
      <c r="AR56" s="83"/>
    </row>
    <row r="57" spans="2:44" s="72" customFormat="1" ht="7.5" customHeight="1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83"/>
    </row>
  </sheetData>
  <sheetProtection sheet="1"/>
  <mergeCells count="57">
    <mergeCell ref="C2:AQ2"/>
    <mergeCell ref="C4:AQ4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0:AO40"/>
    <mergeCell ref="AS44:AT46"/>
    <mergeCell ref="C47:G47"/>
    <mergeCell ref="I47:AF47"/>
    <mergeCell ref="AG47:AM47"/>
    <mergeCell ref="AN47:AP47"/>
    <mergeCell ref="D51:H51"/>
    <mergeCell ref="J51:AF51"/>
    <mergeCell ref="AN50:AP50"/>
    <mergeCell ref="AG50:AM50"/>
    <mergeCell ref="D50:H50"/>
    <mergeCell ref="J50:AF50"/>
    <mergeCell ref="D53:H53"/>
    <mergeCell ref="J53:AF53"/>
    <mergeCell ref="AN52:AP52"/>
    <mergeCell ref="AG52:AM52"/>
    <mergeCell ref="D52:H52"/>
    <mergeCell ref="J52:AF52"/>
    <mergeCell ref="D55:H55"/>
    <mergeCell ref="J55:AF55"/>
    <mergeCell ref="AN54:AP54"/>
    <mergeCell ref="AG54:AM54"/>
    <mergeCell ref="D54:H54"/>
    <mergeCell ref="J54:AF54"/>
    <mergeCell ref="AG49:AM49"/>
    <mergeCell ref="AN49:AP49"/>
    <mergeCell ref="AR2:BE2"/>
    <mergeCell ref="AN55:AP55"/>
    <mergeCell ref="AG55:AM55"/>
    <mergeCell ref="AN53:AP53"/>
    <mergeCell ref="AG53:AM53"/>
    <mergeCell ref="AN51:AP51"/>
    <mergeCell ref="AG51:AM51"/>
    <mergeCell ref="AM44:AP44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19" sqref="E19"/>
    </sheetView>
  </sheetViews>
  <sheetFormatPr defaultColWidth="9.33203125" defaultRowHeight="10.5"/>
  <cols>
    <col min="1" max="1" width="12.5" style="15" customWidth="1"/>
    <col min="2" max="2" width="20.83203125" style="15" customWidth="1"/>
    <col min="3" max="3" width="4.5" style="15" customWidth="1"/>
    <col min="4" max="4" width="45.83203125" style="15" customWidth="1"/>
    <col min="5" max="5" width="17" style="21" customWidth="1"/>
    <col min="6" max="6" width="6.5" style="15" customWidth="1"/>
    <col min="7" max="16384" width="9.33203125" style="15" customWidth="1"/>
  </cols>
  <sheetData>
    <row r="1" spans="1:5" ht="60.75" customHeight="1">
      <c r="A1" s="226" t="s">
        <v>173</v>
      </c>
      <c r="B1" s="227"/>
      <c r="C1" s="227"/>
      <c r="D1" s="227"/>
      <c r="E1" s="227"/>
    </row>
    <row r="2" spans="1:5" s="17" customFormat="1" ht="12.75">
      <c r="A2" s="16"/>
      <c r="B2" s="16"/>
      <c r="C2" s="16"/>
      <c r="D2" s="16"/>
      <c r="E2" s="16"/>
    </row>
    <row r="3" spans="1:5" s="17" customFormat="1" ht="12.75">
      <c r="A3" s="18"/>
      <c r="B3" s="18"/>
      <c r="C3" s="18"/>
      <c r="D3" s="18"/>
      <c r="E3" s="18"/>
    </row>
    <row r="4" spans="1:5" s="19" customFormat="1" ht="15">
      <c r="A4" s="228" t="s">
        <v>1</v>
      </c>
      <c r="B4" s="228"/>
      <c r="C4" s="228"/>
      <c r="D4" s="228"/>
      <c r="E4" s="228"/>
    </row>
    <row r="5" spans="1:5" s="20" customFormat="1" ht="12">
      <c r="A5" s="229" t="s">
        <v>2</v>
      </c>
      <c r="B5" s="229"/>
      <c r="C5" s="229"/>
      <c r="D5" s="229"/>
      <c r="E5" s="229"/>
    </row>
    <row r="6" ht="18.75" customHeight="1" thickBot="1">
      <c r="F6" s="22"/>
    </row>
    <row r="7" spans="1:5" s="25" customFormat="1" ht="21.75" customHeight="1" thickBot="1">
      <c r="A7" s="23" t="s">
        <v>3</v>
      </c>
      <c r="B7" s="203" t="s">
        <v>4</v>
      </c>
      <c r="C7" s="218"/>
      <c r="D7" s="219"/>
      <c r="E7" s="24">
        <f>E9</f>
        <v>0</v>
      </c>
    </row>
    <row r="8" spans="1:5" ht="6" customHeight="1">
      <c r="A8" s="26"/>
      <c r="B8" s="220"/>
      <c r="C8" s="221"/>
      <c r="D8" s="222"/>
      <c r="E8" s="27"/>
    </row>
    <row r="9" spans="1:5" s="25" customFormat="1" ht="13.5" thickBot="1">
      <c r="A9" s="28"/>
      <c r="B9" s="223" t="s">
        <v>5</v>
      </c>
      <c r="C9" s="224"/>
      <c r="D9" s="225"/>
      <c r="E9" s="29">
        <v>0</v>
      </c>
    </row>
    <row r="10" spans="1:5" ht="6" customHeight="1" thickBot="1">
      <c r="A10" s="26"/>
      <c r="B10" s="220"/>
      <c r="C10" s="221"/>
      <c r="D10" s="222"/>
      <c r="E10" s="27"/>
    </row>
    <row r="11" spans="1:5" s="25" customFormat="1" ht="21.75" customHeight="1" thickBot="1">
      <c r="A11" s="23" t="s">
        <v>6</v>
      </c>
      <c r="B11" s="203" t="s">
        <v>7</v>
      </c>
      <c r="C11" s="218"/>
      <c r="D11" s="219"/>
      <c r="E11" s="24">
        <f>E13</f>
        <v>0</v>
      </c>
    </row>
    <row r="12" spans="1:5" ht="6" customHeight="1">
      <c r="A12" s="26"/>
      <c r="B12" s="212"/>
      <c r="C12" s="213"/>
      <c r="D12" s="214"/>
      <c r="E12" s="27"/>
    </row>
    <row r="13" spans="1:5" s="25" customFormat="1" ht="12.75">
      <c r="A13" s="28"/>
      <c r="B13" s="215" t="s">
        <v>7</v>
      </c>
      <c r="C13" s="216"/>
      <c r="D13" s="217"/>
      <c r="E13" s="29">
        <f>'Rekapitulace objektů stavby '!D13</f>
        <v>0</v>
      </c>
    </row>
    <row r="14" spans="1:6" ht="6.75" customHeight="1" thickBot="1">
      <c r="A14" s="30"/>
      <c r="B14" s="169"/>
      <c r="C14" s="170"/>
      <c r="D14" s="171"/>
      <c r="E14" s="31"/>
      <c r="F14" s="22"/>
    </row>
    <row r="15" spans="1:5" ht="21.75" customHeight="1" thickBot="1">
      <c r="A15" s="23" t="s">
        <v>8</v>
      </c>
      <c r="B15" s="203" t="s">
        <v>9</v>
      </c>
      <c r="C15" s="218"/>
      <c r="D15" s="219"/>
      <c r="E15" s="24">
        <f>SUM(E17:E17)</f>
        <v>0</v>
      </c>
    </row>
    <row r="16" spans="1:5" ht="6" customHeight="1">
      <c r="A16" s="26"/>
      <c r="B16" s="166"/>
      <c r="C16" s="167"/>
      <c r="D16" s="168"/>
      <c r="E16" s="27"/>
    </row>
    <row r="17" spans="1:5" ht="12.75">
      <c r="A17" s="32"/>
      <c r="B17" s="33" t="s">
        <v>10</v>
      </c>
      <c r="C17" s="34"/>
      <c r="D17" s="33"/>
      <c r="E17" s="29"/>
    </row>
    <row r="18" spans="1:6" ht="6.75" customHeight="1" thickBot="1">
      <c r="A18" s="30"/>
      <c r="B18" s="169"/>
      <c r="C18" s="170"/>
      <c r="D18" s="171"/>
      <c r="E18" s="31"/>
      <c r="F18" s="22"/>
    </row>
    <row r="19" spans="1:5" ht="21.75" customHeight="1" thickBot="1">
      <c r="A19" s="35" t="s">
        <v>11</v>
      </c>
      <c r="B19" s="203" t="s">
        <v>12</v>
      </c>
      <c r="C19" s="204"/>
      <c r="D19" s="205"/>
      <c r="E19" s="36">
        <f>SUM(E21:E21)</f>
        <v>0</v>
      </c>
    </row>
    <row r="20" spans="1:5" ht="6" customHeight="1">
      <c r="A20" s="37"/>
      <c r="B20" s="166"/>
      <c r="C20" s="167"/>
      <c r="D20" s="168"/>
      <c r="E20" s="27"/>
    </row>
    <row r="21" spans="1:5" ht="12.75">
      <c r="A21" s="32"/>
      <c r="B21" s="206" t="s">
        <v>13</v>
      </c>
      <c r="C21" s="207"/>
      <c r="D21" s="208"/>
      <c r="E21" s="38">
        <f>'Vedlejší a ostatní náklady'!C5</f>
        <v>0</v>
      </c>
    </row>
    <row r="22" spans="1:6" ht="6.75" customHeight="1" thickBot="1">
      <c r="A22" s="30"/>
      <c r="B22" s="209"/>
      <c r="C22" s="210"/>
      <c r="D22" s="211"/>
      <c r="E22" s="39"/>
      <c r="F22" s="22"/>
    </row>
    <row r="23" spans="1:5" ht="21.75" customHeight="1" thickBot="1">
      <c r="A23" s="172" t="s">
        <v>14</v>
      </c>
      <c r="B23" s="173"/>
      <c r="C23" s="173"/>
      <c r="D23" s="202"/>
      <c r="E23" s="40">
        <f>E19+E15+E11+E7</f>
        <v>0</v>
      </c>
    </row>
    <row r="25" ht="12.75">
      <c r="A25" s="163" t="s">
        <v>220</v>
      </c>
    </row>
    <row r="26" ht="12.75">
      <c r="A26" s="163" t="s">
        <v>221</v>
      </c>
    </row>
    <row r="27" ht="12.75">
      <c r="A27" s="163" t="s">
        <v>222</v>
      </c>
    </row>
    <row r="28" ht="12.75">
      <c r="A28" s="163" t="s">
        <v>223</v>
      </c>
    </row>
  </sheetData>
  <mergeCells count="19">
    <mergeCell ref="A1:E1"/>
    <mergeCell ref="A4:E4"/>
    <mergeCell ref="A5:E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8:D18"/>
    <mergeCell ref="A23:D23"/>
    <mergeCell ref="B19:D19"/>
    <mergeCell ref="B20:D20"/>
    <mergeCell ref="B21:D21"/>
    <mergeCell ref="B22:D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workbookViewId="0" topLeftCell="A1">
      <selection activeCell="D23" sqref="D23"/>
    </sheetView>
  </sheetViews>
  <sheetFormatPr defaultColWidth="9.33203125" defaultRowHeight="12" customHeight="1"/>
  <cols>
    <col min="1" max="1" width="14.5" style="2" customWidth="1"/>
    <col min="2" max="2" width="12.16015625" style="2" customWidth="1"/>
    <col min="3" max="3" width="41.33203125" style="2" customWidth="1"/>
    <col min="4" max="6" width="20.83203125" style="2" customWidth="1"/>
    <col min="7" max="7" width="12.33203125" style="1" bestFit="1" customWidth="1"/>
    <col min="8" max="16384" width="10.5" style="1" customWidth="1"/>
  </cols>
  <sheetData>
    <row r="1" spans="1:6" s="2" customFormat="1" ht="22.5" customHeight="1">
      <c r="A1" s="52" t="s">
        <v>158</v>
      </c>
      <c r="B1" s="41"/>
      <c r="C1" s="41"/>
      <c r="D1" s="41"/>
      <c r="E1" s="41"/>
      <c r="F1" s="41"/>
    </row>
    <row r="2" spans="1:6" s="2" customFormat="1" ht="5.25" customHeight="1">
      <c r="A2" s="42"/>
      <c r="B2" s="41"/>
      <c r="C2" s="41"/>
      <c r="D2" s="41"/>
      <c r="E2" s="41"/>
      <c r="F2" s="41"/>
    </row>
    <row r="3" spans="1:6" s="2" customFormat="1" ht="12" customHeight="1">
      <c r="A3" s="43" t="s">
        <v>159</v>
      </c>
      <c r="B3" s="230" t="s">
        <v>74</v>
      </c>
      <c r="C3" s="230"/>
      <c r="D3" s="230"/>
      <c r="E3" s="230"/>
      <c r="F3" s="230"/>
    </row>
    <row r="4" spans="1:6" s="2" customFormat="1" ht="12" customHeight="1">
      <c r="A4" s="43"/>
      <c r="B4" s="230"/>
      <c r="C4" s="230"/>
      <c r="D4" s="230"/>
      <c r="E4" s="230"/>
      <c r="F4" s="230"/>
    </row>
    <row r="5" spans="1:6" s="2" customFormat="1" ht="12" customHeight="1">
      <c r="A5" s="43"/>
      <c r="B5" s="44"/>
      <c r="C5" s="42"/>
      <c r="D5" s="42"/>
      <c r="E5" s="42" t="s">
        <v>160</v>
      </c>
      <c r="F5" s="45">
        <v>41396</v>
      </c>
    </row>
    <row r="6" spans="1:6" s="2" customFormat="1" ht="12" customHeight="1">
      <c r="A6" s="42" t="s">
        <v>161</v>
      </c>
      <c r="B6" s="42"/>
      <c r="C6" s="42"/>
      <c r="D6" s="46"/>
      <c r="E6" s="42" t="s">
        <v>162</v>
      </c>
      <c r="F6" s="47" t="s">
        <v>163</v>
      </c>
    </row>
    <row r="7" spans="1:6" s="2" customFormat="1" ht="12" customHeight="1">
      <c r="A7" s="42" t="s">
        <v>164</v>
      </c>
      <c r="B7" s="42"/>
      <c r="C7" s="42"/>
      <c r="D7" s="46"/>
      <c r="E7" s="42" t="s">
        <v>174</v>
      </c>
      <c r="F7" s="42" t="s">
        <v>15</v>
      </c>
    </row>
    <row r="8" spans="1:6" s="2" customFormat="1" ht="6.75" customHeight="1" thickBot="1">
      <c r="A8" s="42"/>
      <c r="B8" s="41"/>
      <c r="C8" s="41"/>
      <c r="D8" s="41"/>
      <c r="E8" s="41"/>
      <c r="F8" s="41"/>
    </row>
    <row r="9" spans="1:6" s="3" customFormat="1" ht="15.75" customHeight="1" thickBot="1">
      <c r="A9" s="232" t="s">
        <v>175</v>
      </c>
      <c r="B9" s="233" t="s">
        <v>95</v>
      </c>
      <c r="C9" s="232" t="s">
        <v>176</v>
      </c>
      <c r="D9" s="231" t="s">
        <v>181</v>
      </c>
      <c r="E9" s="231"/>
      <c r="F9" s="231"/>
    </row>
    <row r="10" spans="1:6" s="3" customFormat="1" ht="25.5" customHeight="1" thickBot="1">
      <c r="A10" s="232"/>
      <c r="B10" s="233"/>
      <c r="C10" s="232"/>
      <c r="D10" s="48" t="s">
        <v>182</v>
      </c>
      <c r="E10" s="48" t="s">
        <v>225</v>
      </c>
      <c r="F10" s="48" t="s">
        <v>94</v>
      </c>
    </row>
    <row r="11" spans="1:6" s="3" customFormat="1" ht="6.75" customHeight="1">
      <c r="A11" s="49"/>
      <c r="B11" s="50"/>
      <c r="C11" s="51"/>
      <c r="D11" s="51"/>
      <c r="E11" s="51"/>
      <c r="F11" s="51"/>
    </row>
    <row r="12" spans="1:6" s="3" customFormat="1" ht="14.25" customHeight="1" thickBot="1">
      <c r="A12" s="8"/>
      <c r="B12" s="9"/>
      <c r="C12" s="9"/>
      <c r="D12" s="10"/>
      <c r="E12" s="10"/>
      <c r="F12" s="10"/>
    </row>
    <row r="13" spans="1:6" s="3" customFormat="1" ht="14.25" customHeight="1" thickBot="1">
      <c r="A13" s="63"/>
      <c r="B13" s="64"/>
      <c r="C13" s="65" t="s">
        <v>132</v>
      </c>
      <c r="D13" s="155">
        <f>D15+D22+D34+D39+D47+D49</f>
        <v>0</v>
      </c>
      <c r="E13" s="155">
        <f>D13*0.21</f>
        <v>0</v>
      </c>
      <c r="F13" s="155">
        <f>SUM(D13:E13)</f>
        <v>0</v>
      </c>
    </row>
    <row r="14" spans="1:6" s="3" customFormat="1" ht="14.25" customHeight="1">
      <c r="A14" s="6"/>
      <c r="B14" s="7"/>
      <c r="C14" s="7"/>
      <c r="D14" s="156"/>
      <c r="E14" s="156"/>
      <c r="F14" s="156"/>
    </row>
    <row r="15" spans="1:6" s="3" customFormat="1" ht="14.25" customHeight="1">
      <c r="A15" s="59"/>
      <c r="B15" s="60" t="s">
        <v>98</v>
      </c>
      <c r="C15" s="60" t="s">
        <v>99</v>
      </c>
      <c r="D15" s="157">
        <f>SUM(D16:D20)</f>
        <v>0</v>
      </c>
      <c r="E15" s="157">
        <f>SUM(E16:E20)</f>
        <v>0</v>
      </c>
      <c r="F15" s="157">
        <f>SUM(F16:F20)</f>
        <v>0</v>
      </c>
    </row>
    <row r="16" spans="1:8" s="3" customFormat="1" ht="14.25" customHeight="1">
      <c r="A16" s="55" t="s">
        <v>137</v>
      </c>
      <c r="B16" s="54" t="s">
        <v>166</v>
      </c>
      <c r="C16" s="54" t="s">
        <v>179</v>
      </c>
      <c r="D16" s="161">
        <f>'[1]SO 01.1 - SO 01.1 Těsnění...'!$M$25</f>
        <v>0</v>
      </c>
      <c r="E16" s="158">
        <f>D16*0.21</f>
        <v>0</v>
      </c>
      <c r="F16" s="158">
        <f>SUM(D16:E16)</f>
        <v>0</v>
      </c>
      <c r="G16" s="11" t="s">
        <v>137</v>
      </c>
      <c r="H16" s="12" t="s">
        <v>77</v>
      </c>
    </row>
    <row r="17" spans="1:8" s="3" customFormat="1" ht="14.25" customHeight="1">
      <c r="A17" s="55" t="s">
        <v>96</v>
      </c>
      <c r="B17" s="54" t="s">
        <v>167</v>
      </c>
      <c r="C17" s="54" t="s">
        <v>178</v>
      </c>
      <c r="D17" s="161">
        <f>'[1]SO 01.2 - SO 01.2 Zemní hráz'!$M$25</f>
        <v>0</v>
      </c>
      <c r="E17" s="158">
        <f>D17*0.21</f>
        <v>0</v>
      </c>
      <c r="F17" s="158">
        <f>SUM(D17:E17)</f>
        <v>0</v>
      </c>
      <c r="G17" s="13" t="s">
        <v>96</v>
      </c>
      <c r="H17" s="14" t="s">
        <v>78</v>
      </c>
    </row>
    <row r="18" spans="1:8" s="3" customFormat="1" ht="13.5" customHeight="1">
      <c r="A18" s="55" t="s">
        <v>183</v>
      </c>
      <c r="B18" s="54" t="s">
        <v>168</v>
      </c>
      <c r="C18" s="54" t="s">
        <v>177</v>
      </c>
      <c r="D18" s="161">
        <f>'[1]SO 01.3 - SO 01.3 Odvodně...'!$M$25</f>
        <v>0</v>
      </c>
      <c r="E18" s="158">
        <f>D18*0.21</f>
        <v>0</v>
      </c>
      <c r="F18" s="158">
        <f>SUM(D18:E18)</f>
        <v>0</v>
      </c>
      <c r="G18" s="11" t="s">
        <v>183</v>
      </c>
      <c r="H18" s="12" t="s">
        <v>79</v>
      </c>
    </row>
    <row r="19" spans="1:8" s="3" customFormat="1" ht="14.25" customHeight="1">
      <c r="A19" s="55" t="s">
        <v>140</v>
      </c>
      <c r="B19" s="54" t="s">
        <v>169</v>
      </c>
      <c r="C19" s="54" t="s">
        <v>180</v>
      </c>
      <c r="D19" s="161">
        <f>'[1]SO 01.4 - SO 01.4 Hrázová...'!$M$25</f>
        <v>0</v>
      </c>
      <c r="E19" s="158">
        <f>D19*0.21</f>
        <v>0</v>
      </c>
      <c r="F19" s="158">
        <f>SUM(D19:E19)</f>
        <v>0</v>
      </c>
      <c r="G19" s="11" t="s">
        <v>140</v>
      </c>
      <c r="H19" s="12" t="s">
        <v>195</v>
      </c>
    </row>
    <row r="20" spans="1:8" s="3" customFormat="1" ht="14.25" customHeight="1">
      <c r="A20" s="55" t="s">
        <v>138</v>
      </c>
      <c r="B20" s="54" t="s">
        <v>170</v>
      </c>
      <c r="C20" s="54" t="s">
        <v>100</v>
      </c>
      <c r="D20" s="158">
        <f>'[1]SO 01.5 - SO 01.5 Oplocení'!$M$25</f>
        <v>0</v>
      </c>
      <c r="E20" s="158">
        <f>D20*0.21</f>
        <v>0</v>
      </c>
      <c r="F20" s="158">
        <f>SUM(D20:E20)</f>
        <v>0</v>
      </c>
      <c r="G20" s="11" t="s">
        <v>138</v>
      </c>
      <c r="H20" s="12" t="s">
        <v>81</v>
      </c>
    </row>
    <row r="21" spans="1:6" s="3" customFormat="1" ht="14.25" customHeight="1">
      <c r="A21" s="53"/>
      <c r="B21" s="54"/>
      <c r="C21" s="54"/>
      <c r="D21" s="158"/>
      <c r="E21" s="158"/>
      <c r="F21" s="158"/>
    </row>
    <row r="22" spans="1:6" s="3" customFormat="1" ht="14.25" customHeight="1">
      <c r="A22" s="59"/>
      <c r="B22" s="60" t="s">
        <v>101</v>
      </c>
      <c r="C22" s="60" t="s">
        <v>102</v>
      </c>
      <c r="D22" s="157">
        <f>SUM(D23:D32)</f>
        <v>0</v>
      </c>
      <c r="E22" s="157">
        <f>SUM(E23:E32)</f>
        <v>0</v>
      </c>
      <c r="F22" s="157">
        <f>SUM(F23:F32)</f>
        <v>0</v>
      </c>
    </row>
    <row r="23" spans="1:8" s="3" customFormat="1" ht="13.5" customHeight="1">
      <c r="A23" s="55" t="s">
        <v>75</v>
      </c>
      <c r="B23" s="54" t="s">
        <v>147</v>
      </c>
      <c r="C23" s="54" t="s">
        <v>103</v>
      </c>
      <c r="D23" s="159">
        <f>'[10]Stavba'!$H$43</f>
        <v>0</v>
      </c>
      <c r="E23" s="158">
        <f aca="true" t="shared" si="0" ref="E23:E32">D23*0.21</f>
        <v>0</v>
      </c>
      <c r="F23" s="158">
        <f aca="true" t="shared" si="1" ref="F23:F32">SUM(D23:E23)</f>
        <v>0</v>
      </c>
      <c r="G23" s="11" t="s">
        <v>75</v>
      </c>
      <c r="H23" s="12" t="s">
        <v>76</v>
      </c>
    </row>
    <row r="24" spans="1:8" s="3" customFormat="1" ht="13.5" customHeight="1">
      <c r="A24" s="55" t="s">
        <v>82</v>
      </c>
      <c r="B24" s="54" t="s">
        <v>148</v>
      </c>
      <c r="C24" s="54" t="s">
        <v>224</v>
      </c>
      <c r="D24" s="158">
        <f>'[2]DPS_1_1'!$M$25</f>
        <v>0</v>
      </c>
      <c r="E24" s="158">
        <f t="shared" si="0"/>
        <v>0</v>
      </c>
      <c r="F24" s="158">
        <f t="shared" si="1"/>
        <v>0</v>
      </c>
      <c r="G24" s="11" t="s">
        <v>82</v>
      </c>
      <c r="H24" s="12" t="s">
        <v>83</v>
      </c>
    </row>
    <row r="25" spans="1:8" s="3" customFormat="1" ht="13.5" customHeight="1">
      <c r="A25" s="55" t="s">
        <v>86</v>
      </c>
      <c r="B25" s="54" t="s">
        <v>149</v>
      </c>
      <c r="C25" s="54" t="s">
        <v>157</v>
      </c>
      <c r="D25" s="158">
        <f>'[3]SO 02.1 Stav. elektroinstalace'!$F$85</f>
        <v>0</v>
      </c>
      <c r="E25" s="158">
        <f t="shared" si="0"/>
        <v>0</v>
      </c>
      <c r="F25" s="158">
        <f t="shared" si="1"/>
        <v>0</v>
      </c>
      <c r="G25" s="11" t="s">
        <v>86</v>
      </c>
      <c r="H25" s="12" t="s">
        <v>87</v>
      </c>
    </row>
    <row r="26" spans="1:8" s="3" customFormat="1" ht="22.5">
      <c r="A26" s="55" t="s">
        <v>84</v>
      </c>
      <c r="B26" s="54" t="s">
        <v>150</v>
      </c>
      <c r="C26" s="54" t="s">
        <v>146</v>
      </c>
      <c r="D26" s="158">
        <f>'[4]DPS1.2 PRS'!$F$162</f>
        <v>0</v>
      </c>
      <c r="E26" s="158">
        <f t="shared" si="0"/>
        <v>0</v>
      </c>
      <c r="F26" s="158">
        <f t="shared" si="1"/>
        <v>0</v>
      </c>
      <c r="G26" s="11" t="s">
        <v>84</v>
      </c>
      <c r="H26" s="12" t="s">
        <v>85</v>
      </c>
    </row>
    <row r="27" spans="1:8" s="3" customFormat="1" ht="22.5">
      <c r="A27" s="55" t="s">
        <v>88</v>
      </c>
      <c r="B27" s="54" t="s">
        <v>151</v>
      </c>
      <c r="C27" s="54" t="s">
        <v>152</v>
      </c>
      <c r="D27" s="158">
        <f>'[4]DPS1.3 NZ'!$F$25</f>
        <v>0</v>
      </c>
      <c r="E27" s="158">
        <f t="shared" si="0"/>
        <v>0</v>
      </c>
      <c r="F27" s="158">
        <f t="shared" si="1"/>
        <v>0</v>
      </c>
      <c r="G27" s="11" t="s">
        <v>88</v>
      </c>
      <c r="H27" s="12" t="s">
        <v>89</v>
      </c>
    </row>
    <row r="28" spans="1:8" s="3" customFormat="1" ht="22.5">
      <c r="A28" s="55" t="s">
        <v>90</v>
      </c>
      <c r="B28" s="54" t="s">
        <v>155</v>
      </c>
      <c r="C28" s="54" t="s">
        <v>153</v>
      </c>
      <c r="D28" s="158">
        <f>'[4]DPS1.4 MAR, ASŘ'!$F$140</f>
        <v>0</v>
      </c>
      <c r="E28" s="158">
        <f t="shared" si="0"/>
        <v>0</v>
      </c>
      <c r="F28" s="158">
        <f t="shared" si="1"/>
        <v>0</v>
      </c>
      <c r="G28" s="11" t="s">
        <v>90</v>
      </c>
      <c r="H28" s="12" t="s">
        <v>91</v>
      </c>
    </row>
    <row r="29" spans="1:8" s="3" customFormat="1" ht="22.5">
      <c r="A29" s="55" t="s">
        <v>92</v>
      </c>
      <c r="B29" s="54" t="s">
        <v>154</v>
      </c>
      <c r="C29" s="54" t="s">
        <v>156</v>
      </c>
      <c r="D29" s="158">
        <f>'[4]DPS1.5 DPD'!$F$45</f>
        <v>0</v>
      </c>
      <c r="E29" s="158">
        <f t="shared" si="0"/>
        <v>0</v>
      </c>
      <c r="F29" s="158">
        <f t="shared" si="1"/>
        <v>0</v>
      </c>
      <c r="G29" s="11" t="s">
        <v>92</v>
      </c>
      <c r="H29" s="12" t="s">
        <v>93</v>
      </c>
    </row>
    <row r="30" spans="1:6" s="3" customFormat="1" ht="13.5" customHeight="1">
      <c r="A30" s="55" t="s">
        <v>135</v>
      </c>
      <c r="B30" s="54" t="s">
        <v>104</v>
      </c>
      <c r="C30" s="54" t="s">
        <v>105</v>
      </c>
      <c r="D30" s="158">
        <f>'[5]SO 02.2 PŘÍPOJKA NN'!$F$56</f>
        <v>0</v>
      </c>
      <c r="E30" s="158">
        <f t="shared" si="0"/>
        <v>0</v>
      </c>
      <c r="F30" s="158">
        <f t="shared" si="1"/>
        <v>0</v>
      </c>
    </row>
    <row r="31" spans="1:6" s="3" customFormat="1" ht="13.5" customHeight="1">
      <c r="A31" s="55" t="s">
        <v>139</v>
      </c>
      <c r="B31" s="54" t="s">
        <v>172</v>
      </c>
      <c r="C31" s="54" t="s">
        <v>106</v>
      </c>
      <c r="D31" s="158">
        <f>'[6]02.3 - Přípojka vodovodní'!$M$25</f>
        <v>0</v>
      </c>
      <c r="E31" s="158">
        <f t="shared" si="0"/>
        <v>0</v>
      </c>
      <c r="F31" s="158">
        <f t="shared" si="1"/>
        <v>0</v>
      </c>
    </row>
    <row r="32" spans="1:8" s="3" customFormat="1" ht="13.5" customHeight="1">
      <c r="A32" s="55" t="s">
        <v>141</v>
      </c>
      <c r="B32" s="54" t="s">
        <v>171</v>
      </c>
      <c r="C32" s="54" t="s">
        <v>107</v>
      </c>
      <c r="D32" s="158">
        <f>'[6]02.4 - Žumpa'!$M$25</f>
        <v>0</v>
      </c>
      <c r="E32" s="158">
        <f t="shared" si="0"/>
        <v>0</v>
      </c>
      <c r="F32" s="158">
        <f t="shared" si="1"/>
        <v>0</v>
      </c>
      <c r="G32" s="11" t="s">
        <v>141</v>
      </c>
      <c r="H32" s="12" t="s">
        <v>194</v>
      </c>
    </row>
    <row r="33" spans="1:6" s="3" customFormat="1" ht="13.5" customHeight="1">
      <c r="A33" s="53"/>
      <c r="B33" s="54"/>
      <c r="C33" s="54"/>
      <c r="D33" s="158"/>
      <c r="E33" s="158"/>
      <c r="F33" s="158"/>
    </row>
    <row r="34" spans="1:6" s="3" customFormat="1" ht="13.5" customHeight="1">
      <c r="A34" s="59"/>
      <c r="B34" s="60" t="s">
        <v>108</v>
      </c>
      <c r="C34" s="60" t="s">
        <v>109</v>
      </c>
      <c r="D34" s="157">
        <f>SUM(D35:D37)</f>
        <v>0</v>
      </c>
      <c r="E34" s="157">
        <f>SUM(E35:E37)</f>
        <v>0</v>
      </c>
      <c r="F34" s="157">
        <f>SUM(F35:F37)</f>
        <v>0</v>
      </c>
    </row>
    <row r="35" spans="1:8" s="3" customFormat="1" ht="13.5" customHeight="1">
      <c r="A35" s="55" t="s">
        <v>184</v>
      </c>
      <c r="B35" s="54" t="s">
        <v>110</v>
      </c>
      <c r="C35" s="54" t="s">
        <v>111</v>
      </c>
      <c r="D35" s="158">
        <f>'[7]R-SO 3.1'!$E$23</f>
        <v>0</v>
      </c>
      <c r="E35" s="158">
        <f>D35*0.21</f>
        <v>0</v>
      </c>
      <c r="F35" s="158">
        <f>SUM(D35:E35)</f>
        <v>0</v>
      </c>
      <c r="G35" s="11" t="s">
        <v>184</v>
      </c>
      <c r="H35" s="12" t="s">
        <v>185</v>
      </c>
    </row>
    <row r="36" spans="1:8" s="3" customFormat="1" ht="13.5" customHeight="1">
      <c r="A36" s="55" t="s">
        <v>184</v>
      </c>
      <c r="B36" s="54" t="s">
        <v>112</v>
      </c>
      <c r="C36" s="54" t="s">
        <v>113</v>
      </c>
      <c r="D36" s="158">
        <f>'[7]R-SO 3.2'!$E$19</f>
        <v>0</v>
      </c>
      <c r="E36" s="158">
        <f>D36*0.21</f>
        <v>0</v>
      </c>
      <c r="F36" s="158">
        <f>SUM(D36:E36)</f>
        <v>0</v>
      </c>
      <c r="G36" s="11" t="s">
        <v>184</v>
      </c>
      <c r="H36" s="12" t="s">
        <v>185</v>
      </c>
    </row>
    <row r="37" spans="1:8" s="3" customFormat="1" ht="13.5" customHeight="1">
      <c r="A37" s="55" t="s">
        <v>133</v>
      </c>
      <c r="B37" s="54" t="s">
        <v>110</v>
      </c>
      <c r="C37" s="54" t="s">
        <v>114</v>
      </c>
      <c r="D37" s="158">
        <f>'[7]R-SO 3.3'!$E$19</f>
        <v>0</v>
      </c>
      <c r="E37" s="158">
        <f>D37*0.21</f>
        <v>0</v>
      </c>
      <c r="F37" s="158">
        <f>SUM(D37:E37)</f>
        <v>0</v>
      </c>
      <c r="G37" s="13" t="s">
        <v>133</v>
      </c>
      <c r="H37" s="14" t="s">
        <v>193</v>
      </c>
    </row>
    <row r="38" spans="1:6" s="3" customFormat="1" ht="13.5" customHeight="1">
      <c r="A38" s="53"/>
      <c r="B38" s="54"/>
      <c r="C38" s="54"/>
      <c r="D38" s="158"/>
      <c r="E38" s="158"/>
      <c r="F38" s="158"/>
    </row>
    <row r="39" spans="1:6" s="3" customFormat="1" ht="13.5" customHeight="1">
      <c r="A39" s="59"/>
      <c r="B39" s="60" t="s">
        <v>115</v>
      </c>
      <c r="C39" s="60" t="s">
        <v>116</v>
      </c>
      <c r="D39" s="157">
        <f>SUM(D40:D41)</f>
        <v>0</v>
      </c>
      <c r="E39" s="157">
        <f>SUM(E40:E41)</f>
        <v>0</v>
      </c>
      <c r="F39" s="157">
        <f>SUM(F40:F41)</f>
        <v>0</v>
      </c>
    </row>
    <row r="40" spans="1:8" s="3" customFormat="1" ht="13.5" customHeight="1">
      <c r="A40" s="55" t="s">
        <v>134</v>
      </c>
      <c r="B40" s="54" t="s">
        <v>117</v>
      </c>
      <c r="C40" s="54" t="s">
        <v>118</v>
      </c>
      <c r="D40" s="158">
        <f>'[6]04.1 - Přeložky a úpravy ...'!$M$25</f>
        <v>0</v>
      </c>
      <c r="E40" s="158">
        <f>D40*0.21</f>
        <v>0</v>
      </c>
      <c r="F40" s="158">
        <f aca="true" t="shared" si="2" ref="F40:F47">SUM(D40:E40)</f>
        <v>0</v>
      </c>
      <c r="G40" s="13" t="s">
        <v>134</v>
      </c>
      <c r="H40" s="14" t="s">
        <v>192</v>
      </c>
    </row>
    <row r="41" spans="1:8" s="3" customFormat="1" ht="13.5" customHeight="1">
      <c r="A41" s="55" t="s">
        <v>134</v>
      </c>
      <c r="B41" s="54" t="s">
        <v>119</v>
      </c>
      <c r="C41" s="54" t="s">
        <v>120</v>
      </c>
      <c r="D41" s="158">
        <f>'[6]04.2 - Přeložky a úpravy ...'!$M$25</f>
        <v>0</v>
      </c>
      <c r="E41" s="158">
        <f>D41*0.21</f>
        <v>0</v>
      </c>
      <c r="F41" s="158">
        <f t="shared" si="2"/>
        <v>0</v>
      </c>
      <c r="G41" s="13" t="s">
        <v>134</v>
      </c>
      <c r="H41" s="14" t="s">
        <v>192</v>
      </c>
    </row>
    <row r="42" spans="1:8" s="3" customFormat="1" ht="27" customHeight="1">
      <c r="A42" s="55" t="s">
        <v>135</v>
      </c>
      <c r="B42" s="54" t="s">
        <v>121</v>
      </c>
      <c r="C42" s="160" t="s">
        <v>218</v>
      </c>
      <c r="D42" s="158"/>
      <c r="E42" s="158"/>
      <c r="F42" s="158"/>
      <c r="G42" s="11" t="s">
        <v>135</v>
      </c>
      <c r="H42" s="12" t="s">
        <v>80</v>
      </c>
    </row>
    <row r="43" spans="1:8" s="3" customFormat="1" ht="25.5" customHeight="1">
      <c r="A43" s="55" t="s">
        <v>135</v>
      </c>
      <c r="B43" s="54" t="s">
        <v>144</v>
      </c>
      <c r="C43" s="160" t="s">
        <v>219</v>
      </c>
      <c r="D43" s="158"/>
      <c r="E43" s="158"/>
      <c r="F43" s="158"/>
      <c r="G43" s="11" t="s">
        <v>135</v>
      </c>
      <c r="H43" s="12" t="s">
        <v>80</v>
      </c>
    </row>
    <row r="44" spans="1:8" s="3" customFormat="1" ht="13.5" customHeight="1">
      <c r="A44" s="55" t="s">
        <v>135</v>
      </c>
      <c r="B44" s="54" t="s">
        <v>145</v>
      </c>
      <c r="C44" s="54" t="s">
        <v>143</v>
      </c>
      <c r="D44" s="158">
        <f>'[9]Rekap_ objektu  _ 01'!$C$72</f>
        <v>0</v>
      </c>
      <c r="E44" s="158">
        <f>D44*0.21</f>
        <v>0</v>
      </c>
      <c r="F44" s="158">
        <f t="shared" si="2"/>
        <v>0</v>
      </c>
      <c r="G44" s="11" t="s">
        <v>135</v>
      </c>
      <c r="H44" s="12" t="s">
        <v>80</v>
      </c>
    </row>
    <row r="45" spans="1:8" s="3" customFormat="1" ht="13.5" customHeight="1">
      <c r="A45" s="55" t="s">
        <v>186</v>
      </c>
      <c r="B45" s="54" t="s">
        <v>122</v>
      </c>
      <c r="C45" s="54" t="s">
        <v>123</v>
      </c>
      <c r="D45" s="158">
        <f>'[8]soupis prací'!$D$15</f>
        <v>0</v>
      </c>
      <c r="E45" s="158">
        <f>D45*0.21</f>
        <v>0</v>
      </c>
      <c r="F45" s="158">
        <f t="shared" si="2"/>
        <v>0</v>
      </c>
      <c r="G45" s="11" t="s">
        <v>186</v>
      </c>
      <c r="H45" s="12" t="s">
        <v>187</v>
      </c>
    </row>
    <row r="46" spans="1:6" s="3" customFormat="1" ht="13.5" customHeight="1">
      <c r="A46" s="53"/>
      <c r="B46" s="54"/>
      <c r="C46" s="54"/>
      <c r="D46" s="158"/>
      <c r="E46" s="158"/>
      <c r="F46" s="158"/>
    </row>
    <row r="47" spans="1:8" s="3" customFormat="1" ht="13.5" customHeight="1">
      <c r="A47" s="61" t="s">
        <v>136</v>
      </c>
      <c r="B47" s="60" t="s">
        <v>124</v>
      </c>
      <c r="C47" s="60" t="s">
        <v>125</v>
      </c>
      <c r="D47" s="157">
        <f>'[1]SO 05 - SO  05 Mokřad'!$M$25</f>
        <v>0</v>
      </c>
      <c r="E47" s="157">
        <f>D47*0.21</f>
        <v>0</v>
      </c>
      <c r="F47" s="157">
        <f t="shared" si="2"/>
        <v>0</v>
      </c>
      <c r="G47" s="11" t="s">
        <v>136</v>
      </c>
      <c r="H47" s="12" t="s">
        <v>191</v>
      </c>
    </row>
    <row r="48" spans="1:6" s="3" customFormat="1" ht="13.5" customHeight="1">
      <c r="A48" s="53"/>
      <c r="B48" s="54"/>
      <c r="C48" s="54"/>
      <c r="D48" s="158"/>
      <c r="E48" s="158"/>
      <c r="F48" s="158"/>
    </row>
    <row r="49" spans="1:6" s="3" customFormat="1" ht="13.5" customHeight="1">
      <c r="A49" s="62"/>
      <c r="B49" s="60" t="s">
        <v>126</v>
      </c>
      <c r="C49" s="60" t="s">
        <v>127</v>
      </c>
      <c r="D49" s="157">
        <f>SUM(D50:D51)</f>
        <v>0</v>
      </c>
      <c r="E49" s="157">
        <f>SUM(E50:E51)</f>
        <v>0</v>
      </c>
      <c r="F49" s="157">
        <f>SUM(F50:F51)</f>
        <v>0</v>
      </c>
    </row>
    <row r="50" spans="1:8" s="3" customFormat="1" ht="13.5" customHeight="1">
      <c r="A50" s="56" t="s">
        <v>188</v>
      </c>
      <c r="B50" s="54" t="s">
        <v>128</v>
      </c>
      <c r="C50" s="54" t="s">
        <v>129</v>
      </c>
      <c r="D50" s="158">
        <f>'[1]SO 06.1 - SO 06.1 Kácení ...'!$M$26</f>
        <v>0</v>
      </c>
      <c r="E50" s="158">
        <f>D50*0.21</f>
        <v>0</v>
      </c>
      <c r="F50" s="158">
        <f>SUM(D50:E50)</f>
        <v>0</v>
      </c>
      <c r="G50" s="11" t="s">
        <v>188</v>
      </c>
      <c r="H50" s="12" t="s">
        <v>129</v>
      </c>
    </row>
    <row r="51" spans="1:8" s="3" customFormat="1" ht="13.5" customHeight="1" thickBot="1">
      <c r="A51" s="57" t="s">
        <v>189</v>
      </c>
      <c r="B51" s="58" t="s">
        <v>130</v>
      </c>
      <c r="C51" s="58" t="s">
        <v>131</v>
      </c>
      <c r="D51" s="162">
        <f>'[1]SO 06.2 - SO 06.2 Náhradn...'!$M$26</f>
        <v>0</v>
      </c>
      <c r="E51" s="158">
        <f>D51*0.21</f>
        <v>0</v>
      </c>
      <c r="F51" s="158">
        <f>SUM(D51:E51)</f>
        <v>0</v>
      </c>
      <c r="G51" s="11" t="s">
        <v>189</v>
      </c>
      <c r="H51" s="12" t="s">
        <v>190</v>
      </c>
    </row>
    <row r="52" spans="1:6" s="3" customFormat="1" ht="21" customHeight="1">
      <c r="A52" s="4"/>
      <c r="B52" s="5"/>
      <c r="C52" s="5"/>
      <c r="D52" s="5"/>
      <c r="E52" s="5"/>
      <c r="F52" s="5"/>
    </row>
    <row r="53" ht="12" customHeight="1">
      <c r="A53" s="3"/>
    </row>
    <row r="54" ht="12" customHeight="1">
      <c r="A54" s="3"/>
    </row>
    <row r="55" ht="12" customHeight="1">
      <c r="A55" s="3"/>
    </row>
    <row r="56" ht="12" customHeight="1">
      <c r="A56" s="3"/>
    </row>
    <row r="57" ht="12" customHeight="1">
      <c r="A57" s="3"/>
    </row>
    <row r="58" ht="12" customHeight="1">
      <c r="A58" s="3"/>
    </row>
    <row r="59" ht="12" customHeight="1">
      <c r="A59" s="3"/>
    </row>
    <row r="60" ht="12" customHeight="1">
      <c r="A60" s="3"/>
    </row>
    <row r="61" ht="12" customHeight="1">
      <c r="A61" s="3"/>
    </row>
    <row r="62" ht="12" customHeight="1">
      <c r="A62" s="3"/>
    </row>
  </sheetData>
  <mergeCells count="5">
    <mergeCell ref="B3:F4"/>
    <mergeCell ref="D9:F9"/>
    <mergeCell ref="A9:A10"/>
    <mergeCell ref="B9:B10"/>
    <mergeCell ref="C9:C10"/>
  </mergeCells>
  <printOptions horizontalCentered="1"/>
  <pageMargins left="0.3937007874015748" right="0.3937007874015748" top="0.7874015748031497" bottom="0.63" header="0" footer="0.32"/>
  <pageSetup fitToHeight="100" horizontalDpi="600" verticalDpi="600" orientation="landscape" paperSize="9" r:id="rId1"/>
  <headerFooter alignWithMargins="0">
    <oddFooter>&amp;R&amp;A</oddFooter>
  </headerFooter>
  <rowBreaks count="1" manualBreakCount="1">
    <brk id="33" max="5" man="1"/>
  </rowBreaks>
  <ignoredErrors>
    <ignoredError sqref="E22:F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I10" sqref="I10"/>
    </sheetView>
  </sheetViews>
  <sheetFormatPr defaultColWidth="9.33203125" defaultRowHeight="10.5"/>
  <cols>
    <col min="1" max="1" width="12.5" style="133" customWidth="1"/>
    <col min="2" max="2" width="71" style="133" customWidth="1"/>
    <col min="3" max="3" width="17" style="133" customWidth="1"/>
    <col min="4" max="4" width="6.5" style="133" customWidth="1"/>
    <col min="5" max="16384" width="10.66015625" style="133" customWidth="1"/>
  </cols>
  <sheetData>
    <row r="1" s="134" customFormat="1" ht="12.75">
      <c r="C1" s="135"/>
    </row>
    <row r="2" spans="1:3" ht="18">
      <c r="A2" s="148" t="s">
        <v>205</v>
      </c>
      <c r="C2" s="136"/>
    </row>
    <row r="3" spans="1:4" ht="12.75">
      <c r="A3" s="137" t="s">
        <v>226</v>
      </c>
      <c r="B3" s="137"/>
      <c r="C3" s="138"/>
      <c r="D3" s="137"/>
    </row>
    <row r="4" spans="1:4" ht="13.5" thickBot="1">
      <c r="A4" s="137"/>
      <c r="B4" s="137"/>
      <c r="C4" s="138"/>
      <c r="D4" s="137"/>
    </row>
    <row r="5" spans="1:3" ht="22.5" customHeight="1" thickBot="1">
      <c r="A5" s="234" t="s">
        <v>217</v>
      </c>
      <c r="B5" s="235"/>
      <c r="C5" s="139"/>
    </row>
    <row r="6" spans="1:3" ht="51">
      <c r="A6" s="140"/>
      <c r="B6" s="141" t="s">
        <v>197</v>
      </c>
      <c r="C6" s="142"/>
    </row>
    <row r="7" spans="1:3" ht="49.5" customHeight="1">
      <c r="A7" s="143"/>
      <c r="B7" s="147" t="s">
        <v>212</v>
      </c>
      <c r="C7" s="29"/>
    </row>
    <row r="8" spans="1:3" ht="70.5" customHeight="1">
      <c r="A8" s="143"/>
      <c r="B8" s="149" t="s">
        <v>206</v>
      </c>
      <c r="C8" s="29"/>
    </row>
    <row r="9" spans="1:3" ht="57" customHeight="1">
      <c r="A9" s="143"/>
      <c r="B9" s="149" t="s">
        <v>216</v>
      </c>
      <c r="C9" s="29"/>
    </row>
    <row r="10" spans="1:3" ht="50.25" customHeight="1">
      <c r="A10" s="143"/>
      <c r="B10" s="149" t="s">
        <v>207</v>
      </c>
      <c r="C10" s="29"/>
    </row>
    <row r="11" spans="1:3" ht="34.5" customHeight="1">
      <c r="A11" s="143"/>
      <c r="B11" s="149" t="s">
        <v>208</v>
      </c>
      <c r="C11" s="29"/>
    </row>
    <row r="12" spans="1:3" ht="25.5">
      <c r="A12" s="143"/>
      <c r="B12" s="147" t="s">
        <v>198</v>
      </c>
      <c r="C12" s="29"/>
    </row>
    <row r="13" spans="1:3" ht="38.25">
      <c r="A13" s="143"/>
      <c r="B13" s="147" t="s">
        <v>199</v>
      </c>
      <c r="C13" s="29"/>
    </row>
    <row r="14" spans="1:3" ht="25.5">
      <c r="A14" s="143"/>
      <c r="B14" s="147" t="s">
        <v>209</v>
      </c>
      <c r="C14" s="29"/>
    </row>
    <row r="15" spans="1:3" ht="25.5">
      <c r="A15" s="143"/>
      <c r="B15" s="147" t="s">
        <v>200</v>
      </c>
      <c r="C15" s="29"/>
    </row>
    <row r="16" spans="1:3" ht="38.25">
      <c r="A16" s="143"/>
      <c r="B16" s="147" t="s">
        <v>201</v>
      </c>
      <c r="C16" s="29"/>
    </row>
    <row r="17" spans="1:3" ht="51">
      <c r="A17" s="143"/>
      <c r="B17" s="147" t="s">
        <v>202</v>
      </c>
      <c r="C17" s="29"/>
    </row>
    <row r="18" spans="1:3" ht="12.75">
      <c r="A18" s="143"/>
      <c r="B18" s="147" t="s">
        <v>211</v>
      </c>
      <c r="C18" s="29"/>
    </row>
    <row r="19" spans="1:3" ht="33" customHeight="1" thickBot="1">
      <c r="A19" s="144"/>
      <c r="B19" s="154" t="s">
        <v>213</v>
      </c>
      <c r="C19" s="145"/>
    </row>
    <row r="20" spans="1:3" ht="30.75" customHeight="1">
      <c r="A20" s="146"/>
      <c r="B20" s="150" t="s">
        <v>210</v>
      </c>
      <c r="C20" s="142"/>
    </row>
    <row r="21" spans="1:3" ht="48.75" customHeight="1">
      <c r="A21" s="143"/>
      <c r="B21" s="147" t="s">
        <v>214</v>
      </c>
      <c r="C21" s="29"/>
    </row>
    <row r="22" spans="1:3" ht="51.75" customHeight="1">
      <c r="A22" s="143"/>
      <c r="B22" s="151" t="s">
        <v>215</v>
      </c>
      <c r="C22" s="29"/>
    </row>
    <row r="23" spans="1:3" ht="47.25" customHeight="1">
      <c r="A23" s="143"/>
      <c r="B23" s="152" t="s">
        <v>203</v>
      </c>
      <c r="C23" s="236"/>
    </row>
    <row r="24" spans="1:3" ht="34.5" customHeight="1">
      <c r="A24" s="143"/>
      <c r="B24" s="153" t="s">
        <v>204</v>
      </c>
      <c r="C24" s="237"/>
    </row>
  </sheetData>
  <mergeCells count="2">
    <mergeCell ref="A5:B5"/>
    <mergeCell ref="C23:C2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mc3a</cp:lastModifiedBy>
  <cp:lastPrinted>2013-05-02T15:07:51Z</cp:lastPrinted>
  <dcterms:created xsi:type="dcterms:W3CDTF">2011-03-07T12:04:11Z</dcterms:created>
  <dcterms:modified xsi:type="dcterms:W3CDTF">2013-05-02T15:15:22Z</dcterms:modified>
  <cp:category/>
  <cp:version/>
  <cp:contentType/>
  <cp:contentStatus/>
</cp:coreProperties>
</file>