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 01 - Zásobení vodou - ..." sheetId="2" r:id="rId2"/>
    <sheet name="SO 02 - Zásobení vodou - ..." sheetId="3" r:id="rId3"/>
    <sheet name="SO 03 - Zásobení vodou - ..." sheetId="4" r:id="rId4"/>
    <sheet name="Pokyny pro vyplnění" sheetId="5" r:id="rId5"/>
  </sheets>
  <definedNames>
    <definedName name="_xlnm._FilterDatabase" localSheetId="1" hidden="1">'SO 01 - Zásobení vodou - ...'!$C$82:$K$82</definedName>
    <definedName name="_xlnm._FilterDatabase" localSheetId="2" hidden="1">'SO 02 - Zásobení vodou - ...'!$C$82:$K$82</definedName>
    <definedName name="_xlnm._FilterDatabase" localSheetId="3" hidden="1">'SO 03 - Zásobení vodou - ...'!$C$82:$K$82</definedName>
    <definedName name="_xlnm.Print_Titles" localSheetId="0">'Rekapitulace stavby'!$49:$49</definedName>
    <definedName name="_xlnm.Print_Titles" localSheetId="1">'SO 01 - Zásobení vodou - ...'!$82:$82</definedName>
    <definedName name="_xlnm.Print_Titles" localSheetId="2">'SO 02 - Zásobení vodou - ...'!$82:$82</definedName>
    <definedName name="_xlnm.Print_Titles" localSheetId="3">'SO 03 - Zásobení vodou - ...'!$82:$82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1">'SO 01 - Zásobení vodou - ...'!$C$4:$J$36,'SO 01 - Zásobení vodou - ...'!$C$42:$J$64,'SO 01 - Zásobení vodou - ...'!$C$70:$K$188</definedName>
    <definedName name="_xlnm.Print_Area" localSheetId="2">'SO 02 - Zásobení vodou - ...'!$C$4:$J$36,'SO 02 - Zásobení vodou - ...'!$C$42:$J$64,'SO 02 - Zásobení vodou - ...'!$C$70:$K$192</definedName>
    <definedName name="_xlnm.Print_Area" localSheetId="3">'SO 03 - Zásobení vodou - ...'!$C$4:$J$36,'SO 03 - Zásobení vodou - ...'!$C$42:$J$64,'SO 03 - Zásobení vodou - ...'!$C$70:$K$130</definedName>
  </definedNames>
  <calcPr fullCalcOnLoad="1"/>
</workbook>
</file>

<file path=xl/sharedStrings.xml><?xml version="1.0" encoding="utf-8"?>
<sst xmlns="http://schemas.openxmlformats.org/spreadsheetml/2006/main" count="3104" uniqueCount="619">
  <si>
    <t>Export VZ</t>
  </si>
  <si>
    <t>List obsahuje:</t>
  </si>
  <si>
    <t>3.0</t>
  </si>
  <si>
    <t>ZAMOK</t>
  </si>
  <si>
    <t>False</t>
  </si>
  <si>
    <t>{3AD72BFC-6509-4D73-B21D-F6CF0FBE1274}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</si>
  <si>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</si>
  <si>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</si>
  <si>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</si>
  <si>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</si>
  <si>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</si>
  <si>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</si>
  <si>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</si>
  <si>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</si>
  <si>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2614006f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</si>
  <si>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</si>
  <si>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</si>
  <si>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louka zásobení vodou</t>
  </si>
  <si>
    <t>0,1</t>
  </si>
  <si>
    <t>KSO:</t>
  </si>
  <si>
    <t>CC-CZ:</t>
  </si>
  <si>
    <t>1</t>
  </si>
  <si>
    <t>Místo:</t>
  </si>
  <si>
    <t>Louka u Litvínova</t>
  </si>
  <si>
    <t>Datum:</t>
  </si>
  <si>
    <t>19.10.2015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</si>
  <si>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</si>
  <si>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</si>
  <si>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</si>
  <si>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</si>
  <si>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</si>
  <si>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</si>
  <si>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</si>
  <si>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</si>
  <si>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ARTECH spol.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</si>
  <si>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</si>
  <si>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</si>
  <si>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</si>
  <si>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</si>
  <si>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</si>
  <si>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</si>
  <si>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</si>
  <si>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</si>
  <si>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</si>
  <si>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</si>
  <si>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</si>
  <si>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</si>
  <si>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</si>
  <si>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</si>
  <si>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</si>
  <si>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</si>
  <si>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</si>
  <si>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</si>
  <si>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</si>
  <si>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</si>
  <si>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</si>
  <si>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</si>
  <si>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</si>
  <si>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</si>
  <si>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</si>
  <si>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</si>
  <si>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</si>
  <si>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</si>
  <si>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</si>
  <si>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</si>
  <si>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</si>
  <si>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</si>
  <si>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</si>
  <si>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</si>
  <si>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</si>
  <si>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</si>
  <si>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</si>
  <si>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</si>
  <si>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</si>
  <si>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</si>
  <si>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</si>
  <si>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Zásobení vodou - území č. 1</t>
  </si>
  <si>
    <t>STA</t>
  </si>
  <si>
    <t>{93BD1DDB-6171-4868-B0E9-B804470DA9B2}</t>
  </si>
  <si>
    <t>2</t>
  </si>
  <si>
    <t>SO 02</t>
  </si>
  <si>
    <t>Zásobení vodou - území č. 2</t>
  </si>
  <si>
    <t>{E40F82DF-C3CF-46DA-9E23-1824DBB17E6C}</t>
  </si>
  <si>
    <t>SO 03</t>
  </si>
  <si>
    <t>Zásobení vodou - území č. 3</t>
  </si>
  <si>
    <t>{756870C3-C80F-4299-85A0-4239C93D1D02}</t>
  </si>
  <si>
    <t>Zpět na list:</t>
  </si>
  <si>
    <t>KRYCÍ LIST SOUPISU</t>
  </si>
  <si>
    <t>Objekt:</t>
  </si>
  <si>
    <t>SO 01 - Zásobení vodou - území č. 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</si>
  <si>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</si>
  <si>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</si>
  <si>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</si>
  <si>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</si>
  <si>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</si>
  <si>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</si>
  <si>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</si>
  <si>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</si>
  <si>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</si>
  <si>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</si>
  <si>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 xml:space="preserve">    D1 - Ostatní materiál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</si>
  <si>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</si>
  <si>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</si>
  <si>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</si>
  <si>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</si>
  <si>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</si>
  <si>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</si>
  <si>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</si>
  <si>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</si>
  <si>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</si>
  <si>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</si>
  <si>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</si>
  <si>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</si>
  <si>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</si>
  <si>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</si>
  <si>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</si>
  <si>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</si>
  <si>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</si>
  <si>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</si>
  <si>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</si>
  <si>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</si>
  <si>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</si>
  <si>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</si>
  <si>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</si>
  <si>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</si>
  <si>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2015 01</t>
  </si>
  <si>
    <t>4</t>
  </si>
  <si>
    <t>256512553</t>
  </si>
  <si>
    <t>PP</t>
  </si>
  <si>
    <t>Hloubení zapažených i nezapažených rýh šířky do 600 mm s urovnáním dna do předepsaného profilu a spádu v hornině tř. 3 do 100 m3</t>
  </si>
  <si>
    <t>132201102</t>
  </si>
  <si>
    <t>Hloubení rýh š do 600 mm v hornině tř. 3 objemu přes 100 m3</t>
  </si>
  <si>
    <t>-1276169228</t>
  </si>
  <si>
    <t>Hloubení zapažených i nezapažených rýh šířky do 600 mm s urovnáním dna do předepsaného profilu a spádu v hornině tř. 3 přes 100 m3</t>
  </si>
  <si>
    <t>3</t>
  </si>
  <si>
    <t>132201109</t>
  </si>
  <si>
    <t>Příplatek za lepivost k hloubení rýh š do 600 mm v hornině tř. 3</t>
  </si>
  <si>
    <t>-1329310050</t>
  </si>
  <si>
    <t>Hloubení zapažených i nezapažených rýh šířky do 600 mm s urovnáním dna do předepsaného profilu a spádu v hornině tř. 3 Příplatek k cenám za lepivost horniny tř. 3</t>
  </si>
  <si>
    <t>132201109a</t>
  </si>
  <si>
    <t>Příplatek za lepivost k hloubení rýh š do 600 mm v hornině tř. 3 - přípojky k RD</t>
  </si>
  <si>
    <t>1937516632</t>
  </si>
  <si>
    <t>5</t>
  </si>
  <si>
    <t>151101101</t>
  </si>
  <si>
    <t>Zřízení příložného pažení a rozepření stěn rýh hl do 2 m</t>
  </si>
  <si>
    <t>m2</t>
  </si>
  <si>
    <t>-2117384240</t>
  </si>
  <si>
    <t>Zřízení pažení a rozepření stěn rýh pro podzemní vedení pro všechny šířky rýhy příložné pro jakoukoliv mezerovitost, hloubky do 2 m</t>
  </si>
  <si>
    <t>6</t>
  </si>
  <si>
    <t>151101111</t>
  </si>
  <si>
    <t>Odstranění příložného pažení a rozepření stěn rýh hl do 2 m</t>
  </si>
  <si>
    <t>251808541</t>
  </si>
  <si>
    <t>Odstranění pažení a rozepření stěn rýh pro podzemní vedení s uložením materiálu na vzdálenost do 3 m od kraje výkopu příložné, hloubky do 2 m</t>
  </si>
  <si>
    <t>7</t>
  </si>
  <si>
    <t>161101101</t>
  </si>
  <si>
    <t>Svislé přemístění výkopku z horniny tř. 1 až 4 hl výkopu do 2,5 m</t>
  </si>
  <si>
    <t>312561725</t>
  </si>
  <si>
    <t>Svislé přemístění výkopku bez naložení do dopravní nádoby avšak s vyprázdněním dopravní nádoby na hromadu nebo do dopravního prostředku z horniny tř. 1 až 4, při hloubce výkopu přes 1 do 2,5 m</t>
  </si>
  <si>
    <t>8</t>
  </si>
  <si>
    <t>161101101a</t>
  </si>
  <si>
    <t>Svislé přemístění výkopku z horniny tř. 1 až 4 hl výkopu do 2,5  m - přípojky k RD</t>
  </si>
  <si>
    <t>1735375981</t>
  </si>
  <si>
    <t>9</t>
  </si>
  <si>
    <t>162701105</t>
  </si>
  <si>
    <t>Vodorovné přemístění do 10000 m výkopku/sypaniny z horniny tř. 1 až 4</t>
  </si>
  <si>
    <t>-1292139199</t>
  </si>
  <si>
    <t>Vodorovné přemístění výkopku nebo sypaniny po suchu na obvyklém dopravním prostředku, bez naložení výkopku, avšak se složením bez rozhrnutí z horniny tř. 1 až 4 na vzdálenost přes 9 000 do 10 000 m</t>
  </si>
  <si>
    <t>162701105a</t>
  </si>
  <si>
    <t>Vodorovné přemístění do 10000 m výkopku/sypaniny z horniny tř. 1 až 4 - přípojky k RD</t>
  </si>
  <si>
    <t>1367562282</t>
  </si>
  <si>
    <t>11</t>
  </si>
  <si>
    <t>162701109</t>
  </si>
  <si>
    <t>Příplatek k vodorovnému přemístění výkopku/sypaniny z horniny tř. 1 až 4 ZKD 1000 m přes 10000 m</t>
  </si>
  <si>
    <t>754476899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</si>
  <si>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</si>
  <si>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12</t>
  </si>
  <si>
    <t>162701109a</t>
  </si>
  <si>
    <t>Příplatek k vodorovnému přemístění výkopku/sypaniny z horniny tř. 1 až 4 ZKD 1000 m přes 10000 m - přípojky k RD</t>
  </si>
  <si>
    <t>-1319143675</t>
  </si>
  <si>
    <t>13</t>
  </si>
  <si>
    <t>167101101a</t>
  </si>
  <si>
    <t>Nakládání výkopku z hornin tř. 1 až 4 do 100 m3 - přípojky k RD</t>
  </si>
  <si>
    <t>-1820467540</t>
  </si>
  <si>
    <t>Nakládání, skládání a překládání neulehlého výkopku nebo sypaniny nakládání, množství do 100 m3, z hornin tř. 1 až 4</t>
  </si>
  <si>
    <t>14</t>
  </si>
  <si>
    <t>167101102</t>
  </si>
  <si>
    <t>Nakládání výkopku z hornin tř. 1 až 4 přes 100 m3</t>
  </si>
  <si>
    <t>1653155695</t>
  </si>
  <si>
    <t>Nakládání, skládání a překládání neulehlého výkopku nebo sypaniny nakládání, množství přes 100 m3, z hornin tř. 1 až 4</t>
  </si>
  <si>
    <t>171201201</t>
  </si>
  <si>
    <t>Uložení sypaniny na skládky</t>
  </si>
  <si>
    <t>-29602756</t>
  </si>
  <si>
    <t>16</t>
  </si>
  <si>
    <t>171201201a</t>
  </si>
  <si>
    <t>Uložení sypaniny na skládky - přípojky k RD</t>
  </si>
  <si>
    <t>212593379</t>
  </si>
  <si>
    <t>17</t>
  </si>
  <si>
    <t>174101101</t>
  </si>
  <si>
    <t>Zásyp jam, šachet rýh nebo kolem objektů sypaninou se zhutněním</t>
  </si>
  <si>
    <t>1628159618</t>
  </si>
  <si>
    <t>Zásyp sypaninou z jakékoliv horniny s uložením výkopku ve vrstvách se zhutněním jam, šachet, rýh nebo kolem objektů v těchto vykopávkách</t>
  </si>
  <si>
    <t>18</t>
  </si>
  <si>
    <t>174101101a</t>
  </si>
  <si>
    <t>Zásyp jam, šachet rýh nebo kolem objektů sypaninou se zhutněním - přípojky k RD</t>
  </si>
  <si>
    <t>-1077126416</t>
  </si>
  <si>
    <t>19</t>
  </si>
  <si>
    <t>175101101</t>
  </si>
  <si>
    <t>Obsyp potrubí bez prohození sypaniny s dodáním štěrkopísku</t>
  </si>
  <si>
    <t>-1766710201</t>
  </si>
  <si>
    <t>20</t>
  </si>
  <si>
    <t>175101101a</t>
  </si>
  <si>
    <t>Obsyp potrubí bez prohození sypaniny s dodáním štěrkopísku - přípojky RD</t>
  </si>
  <si>
    <t>-819890302</t>
  </si>
  <si>
    <t>Vodorovné konstrukce</t>
  </si>
  <si>
    <t>451573111</t>
  </si>
  <si>
    <t>Lože pod potrubí otevřený výkop ze štěrkopísku</t>
  </si>
  <si>
    <t>1086254901</t>
  </si>
  <si>
    <t>Lože pod potrubí, stoky a drobné objekty v otevřeném výkopu z písku a štěrkopísku do 63 mm</t>
  </si>
  <si>
    <t>22</t>
  </si>
  <si>
    <t>451573111a</t>
  </si>
  <si>
    <t>Lože pod potrubí otevřený výkop ze štěrkopísku - přípojky k RD</t>
  </si>
  <si>
    <t>-272176488</t>
  </si>
  <si>
    <t>Trubní vedení</t>
  </si>
  <si>
    <t>23</t>
  </si>
  <si>
    <t>857242121</t>
  </si>
  <si>
    <t>Montáž litinových tvarovek jednoosých přírubových otevřený výkop DN 80</t>
  </si>
  <si>
    <t>kus</t>
  </si>
  <si>
    <t>2053485051</t>
  </si>
  <si>
    <t>Montáž litinových tvarovek na potrubí litinovém tlakovém jednoosých na potrubí z trub přírubových v otevřeném výkopu, kanálu nebo v šachtě DN 80</t>
  </si>
  <si>
    <t>24</t>
  </si>
  <si>
    <t>857244121</t>
  </si>
  <si>
    <t>Montáž litinových tvarovek odbočných přírubových otevřený výkop DN 80</t>
  </si>
  <si>
    <t>2082058747</t>
  </si>
  <si>
    <t>Montáž litinových tvarovek na potrubí litinovém tlakovém odbočných na potrubí z trub přírubových v otevřeném výkopu, kanálu nebo v šachtě DN 80</t>
  </si>
  <si>
    <t>25</t>
  </si>
  <si>
    <t>871171121</t>
  </si>
  <si>
    <t>Montáž potrubí z trubek z tlakového polyetylénu otevřený výkop svařovaných vnější průměr 40 mm</t>
  </si>
  <si>
    <t>m</t>
  </si>
  <si>
    <t>-1592466308</t>
  </si>
  <si>
    <t>Montáž potrubí z plastických hmot v otevřeném výkopu, z tlakových trubek polyetylenových PE svařených vnějšího průměru 40 mm</t>
  </si>
  <si>
    <t>26</t>
  </si>
  <si>
    <t>871241121</t>
  </si>
  <si>
    <t>Montáž potrubí z trubek z tlakového polyetylénu otevřený výkop svařovaných vnější průměr 90 mm</t>
  </si>
  <si>
    <t>287563555</t>
  </si>
  <si>
    <t>Montáž potrubí z plastických hmot v otevřeném výkopu, z tlakových trubek polyetylenových PE svařených vnějšího průměru 90 mm</t>
  </si>
  <si>
    <t>49</t>
  </si>
  <si>
    <t>89124111a</t>
  </si>
  <si>
    <t>Montáž vodovodních šoupátek otevřený výkop DN 80 včetně zemní soupravy a poklopu</t>
  </si>
  <si>
    <t>-96531459</t>
  </si>
  <si>
    <t>Montáž vodovodních armatur na potrubí šoupátek v otevřeném výkopu nebo v šachtách s osazením zemní soupravy DN 80</t>
  </si>
  <si>
    <t>27</t>
  </si>
  <si>
    <t>891241221</t>
  </si>
  <si>
    <t>Montáž vodovodních šoupátek s ručním kolečkem v šachtách DN 80</t>
  </si>
  <si>
    <t>1052665582</t>
  </si>
  <si>
    <t>Montáž vodovodních armatur na potrubí šoupátek v šachtách s ručním kolečkem DN 80</t>
  </si>
  <si>
    <t>28</t>
  </si>
  <si>
    <t>891247111</t>
  </si>
  <si>
    <t>Montáž hydrantů podzemních DN 80 včetně poklopů</t>
  </si>
  <si>
    <t>1975895747</t>
  </si>
  <si>
    <t>Montáž vodovodních armatur na potrubí hydrantů podzemních DN 80</t>
  </si>
  <si>
    <t>29</t>
  </si>
  <si>
    <t>891247211</t>
  </si>
  <si>
    <t>Montáž hydrantů nadzemních DN 80</t>
  </si>
  <si>
    <t>533208081</t>
  </si>
  <si>
    <t>Montáž vodovodních armatur na potrubí hydrantů nadzemních DN 80</t>
  </si>
  <si>
    <t>48</t>
  </si>
  <si>
    <t>891249111</t>
  </si>
  <si>
    <t>Montáž navrtávacích pasů na potrubí z jakýchkoli trub DN 80</t>
  </si>
  <si>
    <t>-1398627181</t>
  </si>
  <si>
    <t>Montáž vodovodních armatur na potrubí navrtávacích pasů s ventilem Jt 1 Mpa, na potrubí z trub osinkocementových, litinových, ocelových nebo plastických hmot DN 80</t>
  </si>
  <si>
    <t>30</t>
  </si>
  <si>
    <t>891261221</t>
  </si>
  <si>
    <t>Montáž vodovodních šoupátek s ručním kolečkem v šachtách DN 100</t>
  </si>
  <si>
    <t>445348529</t>
  </si>
  <si>
    <t>Montáž vodovodních armatur na potrubí šoupátek v šachtách s ručním kolečkem DN 100</t>
  </si>
  <si>
    <t>31</t>
  </si>
  <si>
    <t>892241111</t>
  </si>
  <si>
    <t>Tlaková zkouška vodou potrubí do 80</t>
  </si>
  <si>
    <t>-1539411578</t>
  </si>
  <si>
    <t>Tlakové zkoušky vodou na potrubí DN do 80</t>
  </si>
  <si>
    <t>32</t>
  </si>
  <si>
    <t>892273121</t>
  </si>
  <si>
    <t>Proplach a desinfekce vodovodního potrubí DN od 80 do 125</t>
  </si>
  <si>
    <t>590883203</t>
  </si>
  <si>
    <t>998</t>
  </si>
  <si>
    <t>Přesun hmot</t>
  </si>
  <si>
    <t>33</t>
  </si>
  <si>
    <t>998276101</t>
  </si>
  <si>
    <t>Přesun hmot pro trubní vedení z trub z plastických hmot otevřený výkop</t>
  </si>
  <si>
    <t>t</t>
  </si>
  <si>
    <t>20002749</t>
  </si>
  <si>
    <t>Přesun hmot pro trubní vedení hloubené z trub z plastických hmot nebo sklolaminátových pro vodovody nebo kanalizace v otevřeném výkopu dopravní vzdálenost do 15 m</t>
  </si>
  <si>
    <t>D1</t>
  </si>
  <si>
    <t>Ostatní materiál</t>
  </si>
  <si>
    <t>34</t>
  </si>
  <si>
    <t>M</t>
  </si>
  <si>
    <t>4221111VD</t>
  </si>
  <si>
    <t>Tvarovka T kus D90/90 PN16</t>
  </si>
  <si>
    <t>-1505889528</t>
  </si>
  <si>
    <t>35</t>
  </si>
  <si>
    <t>4221112VD</t>
  </si>
  <si>
    <t>Tvarovka oblouk 45 st. D90</t>
  </si>
  <si>
    <t>-393122779</t>
  </si>
  <si>
    <t>36</t>
  </si>
  <si>
    <t>4221113VD</t>
  </si>
  <si>
    <t>Tvarovka oblouk 30 st. D90</t>
  </si>
  <si>
    <t>1508105481</t>
  </si>
  <si>
    <t>37</t>
  </si>
  <si>
    <t>4221114VD</t>
  </si>
  <si>
    <t>Šoupátko D90/90</t>
  </si>
  <si>
    <t>-1067676489</t>
  </si>
  <si>
    <t>38</t>
  </si>
  <si>
    <t>4221115VD</t>
  </si>
  <si>
    <t>Hydrant nadzemní litina DN80 tuhý-voda</t>
  </si>
  <si>
    <t>2141580522</t>
  </si>
  <si>
    <t>39</t>
  </si>
  <si>
    <t>4221116VD</t>
  </si>
  <si>
    <t>Hydrant podzemní včetně poklopu</t>
  </si>
  <si>
    <t>1559054824</t>
  </si>
  <si>
    <t>Hydrant podzemní</t>
  </si>
  <si>
    <t>40</t>
  </si>
  <si>
    <t>4221117VD</t>
  </si>
  <si>
    <t>Šoupě s hrdly DN80/90</t>
  </si>
  <si>
    <t>1544789004</t>
  </si>
  <si>
    <t>41</t>
  </si>
  <si>
    <t>4221118VD</t>
  </si>
  <si>
    <t>Zemní souprava teleskopická</t>
  </si>
  <si>
    <t>1399856143</t>
  </si>
  <si>
    <t>42</t>
  </si>
  <si>
    <t>4221119VD</t>
  </si>
  <si>
    <t>Uliční poklop pevný</t>
  </si>
  <si>
    <t>-390836786</t>
  </si>
  <si>
    <t>43</t>
  </si>
  <si>
    <t>28613855</t>
  </si>
  <si>
    <t>Trubka tlaková PE HD (lPE) d  90 x 8,2 x 6000 mm</t>
  </si>
  <si>
    <t>1638086078</t>
  </si>
  <si>
    <t>44</t>
  </si>
  <si>
    <t>28613842</t>
  </si>
  <si>
    <t>Trubka tlaková PE HD (lPE) d  40 x 3,7 x 6000 mm</t>
  </si>
  <si>
    <t>22535385</t>
  </si>
  <si>
    <t>45</t>
  </si>
  <si>
    <t>4221120VD</t>
  </si>
  <si>
    <t>Pás navrtávací pro přípojky k RD</t>
  </si>
  <si>
    <t>-559485731</t>
  </si>
  <si>
    <t>46</t>
  </si>
  <si>
    <t>4221121VD</t>
  </si>
  <si>
    <t>Šoupě pro přípojky k RD včetně zemních souprav a poklopů</t>
  </si>
  <si>
    <t>-205935288</t>
  </si>
  <si>
    <t>Šoupě pro přípojky k RD</t>
  </si>
  <si>
    <t>HZS</t>
  </si>
  <si>
    <t>Hodinové zúčtovací sazby</t>
  </si>
  <si>
    <t>47</t>
  </si>
  <si>
    <t>HZS4232</t>
  </si>
  <si>
    <t>Hodinová zúčtovací sazba technik odborný - zaměření a výkres skutečného provedení</t>
  </si>
  <si>
    <t>hod</t>
  </si>
  <si>
    <t>512</t>
  </si>
  <si>
    <t>1082236476</t>
  </si>
  <si>
    <t>Hodinové zúčtovací sazby ostatních profesí revizní a kontrolní činnost technik odborný</t>
  </si>
  <si>
    <t>SO 02 - Zásobení vodou - území č. 2</t>
  </si>
  <si>
    <t>Hloubení rýh š do 600 mm v hornině tř. 3 objemu do 100 m3 - přípojky k RD</t>
  </si>
  <si>
    <t>882966184</t>
  </si>
  <si>
    <t>1811243609</t>
  </si>
  <si>
    <t>-499581244</t>
  </si>
  <si>
    <t>-1706385250</t>
  </si>
  <si>
    <t>1160705302</t>
  </si>
  <si>
    <t>-1593350700</t>
  </si>
  <si>
    <t>-1512523810</t>
  </si>
  <si>
    <t>1174642932</t>
  </si>
  <si>
    <t>-1797783944</t>
  </si>
  <si>
    <t>1039700737</t>
  </si>
  <si>
    <t>-1577817534</t>
  </si>
  <si>
    <t>-1937311284</t>
  </si>
  <si>
    <t>-1171264973</t>
  </si>
  <si>
    <t>-1340819587</t>
  </si>
  <si>
    <t>-1812752419</t>
  </si>
  <si>
    <t>-1529885576</t>
  </si>
  <si>
    <t xml:space="preserve">Zásyp jam, šachet rýh nebo kolem objektů sypaninou se zhutněním </t>
  </si>
  <si>
    <t>781191795</t>
  </si>
  <si>
    <t>152047742</t>
  </si>
  <si>
    <t>-202366045</t>
  </si>
  <si>
    <t>1824022127</t>
  </si>
  <si>
    <t>978265010</t>
  </si>
  <si>
    <t>1573557886</t>
  </si>
  <si>
    <t>850315121</t>
  </si>
  <si>
    <t>Výřez nebo výsek na potrubí z trub litinových tlakových DN 150</t>
  </si>
  <si>
    <t>1799522928</t>
  </si>
  <si>
    <t>-237943204</t>
  </si>
  <si>
    <t>-1794271236</t>
  </si>
  <si>
    <t>857314121</t>
  </si>
  <si>
    <t>Montáž litinových tvarovek odbočných přírubových otevřený výkop DN 150</t>
  </si>
  <si>
    <t>-305604743</t>
  </si>
  <si>
    <t>Montáž litinových tvarovek na potrubí litinovém tlakovém odbočných na potrubí z trub přírubových v otevřeném výkopu, kanálu nebo v šachtě DN 150</t>
  </si>
  <si>
    <t>-485684518</t>
  </si>
  <si>
    <t>-1420320269</t>
  </si>
  <si>
    <t>51</t>
  </si>
  <si>
    <t>2088434750</t>
  </si>
  <si>
    <t>Montáž vodovodních armatur na potrubí šoupátek v otevřeném výkopu nebo v šachtách s osazením zemní soupravy  DN 80</t>
  </si>
  <si>
    <t>1085341721</t>
  </si>
  <si>
    <t>Montáž vodovodních armatur na potrubí hydrantů podzemních  DN 80</t>
  </si>
  <si>
    <t>-961002980</t>
  </si>
  <si>
    <t>50</t>
  </si>
  <si>
    <t>-379818714</t>
  </si>
  <si>
    <t>1870411454</t>
  </si>
  <si>
    <t>-809986419</t>
  </si>
  <si>
    <t>241423495</t>
  </si>
  <si>
    <t>-218785059</t>
  </si>
  <si>
    <t>1908672380</t>
  </si>
  <si>
    <t>-2126305645</t>
  </si>
  <si>
    <t>-20205762</t>
  </si>
  <si>
    <t>1759156148</t>
  </si>
  <si>
    <t>-2141143939</t>
  </si>
  <si>
    <t>Hydrant podzemní včetně poklopů</t>
  </si>
  <si>
    <t>-1572442847</t>
  </si>
  <si>
    <t>2113909954</t>
  </si>
  <si>
    <t>1118166093</t>
  </si>
  <si>
    <t>4221122VD</t>
  </si>
  <si>
    <t>Tvarovka přírubový T kus DN150/DN80</t>
  </si>
  <si>
    <t>392886992</t>
  </si>
  <si>
    <t>-615875762</t>
  </si>
  <si>
    <t>-109359216</t>
  </si>
  <si>
    <t>-891530468</t>
  </si>
  <si>
    <t>616225628</t>
  </si>
  <si>
    <t>-2139577026</t>
  </si>
  <si>
    <t>-1959997347</t>
  </si>
  <si>
    <t>SO 03 - Zásobení vodou - území č. 3</t>
  </si>
  <si>
    <t>689133259</t>
  </si>
  <si>
    <t>-2122529838</t>
  </si>
  <si>
    <t>926741952</t>
  </si>
  <si>
    <t>1760951752</t>
  </si>
  <si>
    <t>1659132959</t>
  </si>
  <si>
    <t>1972294957</t>
  </si>
  <si>
    <t>1871394731</t>
  </si>
  <si>
    <t>-1634552804</t>
  </si>
  <si>
    <t>-2129261828</t>
  </si>
  <si>
    <t>15793418</t>
  </si>
  <si>
    <t>-2083037369</t>
  </si>
  <si>
    <t>1299351721</t>
  </si>
  <si>
    <t>Montáž vodovodních armatur na potrubí šoupátek v otevřeném výkopu nebo v šachtách s osazením zemní souprav DN 80</t>
  </si>
  <si>
    <t>-565280086</t>
  </si>
  <si>
    <t>-2109558585</t>
  </si>
  <si>
    <t>-232782375</t>
  </si>
  <si>
    <t>1749407577</t>
  </si>
  <si>
    <t>532210997</t>
  </si>
  <si>
    <t>-1529471915</t>
  </si>
  <si>
    <t>Šoupě pro přípojky k RD včetně zemních soupravy a poklopu</t>
  </si>
  <si>
    <t>503930227</t>
  </si>
  <si>
    <t>-1488001391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</si>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</sst>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4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7" borderId="8" applyNumberFormat="0" applyAlignment="0" applyProtection="0"/>
    <xf numFmtId="0" fontId="39" fillId="19" borderId="8" applyNumberFormat="0" applyAlignment="0" applyProtection="0"/>
    <xf numFmtId="0" fontId="38" fillId="19" borderId="9" applyNumberFormat="0" applyAlignment="0" applyProtection="0"/>
    <xf numFmtId="0" fontId="4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3" borderId="0" applyNumberFormat="0" applyBorder="0" applyAlignment="0" applyProtection="0"/>
  </cellStyleXfs>
  <cellXfs count="3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19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 applyProtection="1">
      <alignment horizontal="right" vertical="center"/>
      <protection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 applyProtection="1">
      <alignment horizontal="left" vertical="center"/>
      <protection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18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18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49" fillId="17" borderId="0" xfId="36" applyFont="1" applyFill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7" fillId="17" borderId="0" xfId="36" applyFill="1" applyAlignment="1">
      <alignment horizontal="left" vertical="top"/>
    </xf>
    <xf numFmtId="0" fontId="48" fillId="0" borderId="0" xfId="36" applyFont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49" fillId="17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left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7" fillId="19" borderId="17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right" vertical="center"/>
      <protection/>
    </xf>
    <xf numFmtId="0" fontId="49" fillId="17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39" xfId="0" applyFont="1" applyBorder="1" applyAlignment="1">
      <alignment horizontal="left"/>
    </xf>
    <xf numFmtId="0" fontId="16" fillId="0" borderId="39" xfId="0" applyFont="1" applyBorder="1" applyAlignment="1">
      <alignment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26" xfId="0" applyFill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9" fillId="0" borderId="39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F96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1EC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DE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573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F96F.tmp" descr="C:\KROSplusData\System\Temp\radEF96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1EC1.tmp" descr="C:\KROSplusData\System\Temp\radE1EC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FDE0.tmp" descr="C:\KROSplusData\System\Temp\rad0FD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5730.tmp" descr="C:\KROSplusData\System\Temp\radD573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40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9" t="s">
        <v>0</v>
      </c>
      <c r="B1" s="180"/>
      <c r="C1" s="180"/>
      <c r="D1" s="181" t="s">
        <v>1</v>
      </c>
      <c r="E1" s="180"/>
      <c r="F1" s="180"/>
      <c r="G1" s="180"/>
      <c r="H1" s="180"/>
      <c r="I1" s="180"/>
      <c r="J1" s="180"/>
      <c r="K1" s="182" t="s">
        <v>447</v>
      </c>
      <c r="L1" s="182"/>
      <c r="M1" s="182"/>
      <c r="N1" s="182"/>
      <c r="O1" s="182"/>
      <c r="P1" s="182"/>
      <c r="Q1" s="182"/>
      <c r="R1" s="182"/>
      <c r="S1" s="182"/>
      <c r="T1" s="180"/>
      <c r="U1" s="180"/>
      <c r="V1" s="180"/>
      <c r="W1" s="182" t="s">
        <v>448</v>
      </c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7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2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11"/>
      <c r="AQ5" s="13"/>
      <c r="BE5" s="278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11"/>
      <c r="AQ6" s="13"/>
      <c r="BE6" s="279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79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79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79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79"/>
      <c r="BS10" s="6" t="s">
        <v>18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79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79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279"/>
      <c r="BS13" s="6" t="s">
        <v>18</v>
      </c>
    </row>
    <row r="14" spans="2:71" s="2" customFormat="1" ht="15.75" customHeight="1">
      <c r="B14" s="10"/>
      <c r="C14" s="11"/>
      <c r="D14" s="11"/>
      <c r="E14" s="285" t="s">
        <v>32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79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79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79"/>
      <c r="BS16" s="6" t="s">
        <v>4</v>
      </c>
    </row>
    <row r="17" spans="2:7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79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35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79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79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>
      <c r="B20" s="10"/>
      <c r="C20" s="11"/>
      <c r="D20" s="11"/>
      <c r="E20" s="286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11"/>
      <c r="AP20" s="11"/>
      <c r="AQ20" s="13"/>
      <c r="BE20" s="279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79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7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87">
        <f>ROUND($AG$51,2)</f>
        <v>0</v>
      </c>
      <c r="AL23" s="288"/>
      <c r="AM23" s="288"/>
      <c r="AN23" s="288"/>
      <c r="AO23" s="288"/>
      <c r="AP23" s="24"/>
      <c r="AQ23" s="27"/>
      <c r="BE23" s="28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8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73" t="s">
        <v>38</v>
      </c>
      <c r="M25" s="274"/>
      <c r="N25" s="274"/>
      <c r="O25" s="274"/>
      <c r="P25" s="24"/>
      <c r="Q25" s="24"/>
      <c r="R25" s="24"/>
      <c r="S25" s="24"/>
      <c r="T25" s="24"/>
      <c r="U25" s="24"/>
      <c r="V25" s="24"/>
      <c r="W25" s="273" t="s">
        <v>39</v>
      </c>
      <c r="X25" s="274"/>
      <c r="Y25" s="274"/>
      <c r="Z25" s="274"/>
      <c r="AA25" s="274"/>
      <c r="AB25" s="274"/>
      <c r="AC25" s="274"/>
      <c r="AD25" s="274"/>
      <c r="AE25" s="274"/>
      <c r="AF25" s="24"/>
      <c r="AG25" s="24"/>
      <c r="AH25" s="24"/>
      <c r="AI25" s="24"/>
      <c r="AJ25" s="24"/>
      <c r="AK25" s="273" t="s">
        <v>40</v>
      </c>
      <c r="AL25" s="274"/>
      <c r="AM25" s="274"/>
      <c r="AN25" s="274"/>
      <c r="AO25" s="274"/>
      <c r="AP25" s="24"/>
      <c r="AQ25" s="27"/>
      <c r="BE25" s="280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75">
        <v>0.21</v>
      </c>
      <c r="M26" s="276"/>
      <c r="N26" s="276"/>
      <c r="O26" s="276"/>
      <c r="P26" s="30"/>
      <c r="Q26" s="30"/>
      <c r="R26" s="30"/>
      <c r="S26" s="30"/>
      <c r="T26" s="30"/>
      <c r="U26" s="30"/>
      <c r="V26" s="30"/>
      <c r="W26" s="277">
        <f>ROUND($AZ$51,2)</f>
        <v>0</v>
      </c>
      <c r="X26" s="276"/>
      <c r="Y26" s="276"/>
      <c r="Z26" s="276"/>
      <c r="AA26" s="276"/>
      <c r="AB26" s="276"/>
      <c r="AC26" s="276"/>
      <c r="AD26" s="276"/>
      <c r="AE26" s="276"/>
      <c r="AF26" s="30"/>
      <c r="AG26" s="30"/>
      <c r="AH26" s="30"/>
      <c r="AI26" s="30"/>
      <c r="AJ26" s="30"/>
      <c r="AK26" s="277">
        <f>ROUND($AV$51,2)</f>
        <v>0</v>
      </c>
      <c r="AL26" s="276"/>
      <c r="AM26" s="276"/>
      <c r="AN26" s="276"/>
      <c r="AO26" s="276"/>
      <c r="AP26" s="30"/>
      <c r="AQ26" s="31"/>
      <c r="BE26" s="281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75">
        <v>0.15</v>
      </c>
      <c r="M27" s="276"/>
      <c r="N27" s="276"/>
      <c r="O27" s="276"/>
      <c r="P27" s="30"/>
      <c r="Q27" s="30"/>
      <c r="R27" s="30"/>
      <c r="S27" s="30"/>
      <c r="T27" s="30"/>
      <c r="U27" s="30"/>
      <c r="V27" s="30"/>
      <c r="W27" s="277">
        <f>ROUND($BA$51,2)</f>
        <v>0</v>
      </c>
      <c r="X27" s="276"/>
      <c r="Y27" s="276"/>
      <c r="Z27" s="276"/>
      <c r="AA27" s="276"/>
      <c r="AB27" s="276"/>
      <c r="AC27" s="276"/>
      <c r="AD27" s="276"/>
      <c r="AE27" s="276"/>
      <c r="AF27" s="30"/>
      <c r="AG27" s="30"/>
      <c r="AH27" s="30"/>
      <c r="AI27" s="30"/>
      <c r="AJ27" s="30"/>
      <c r="AK27" s="277">
        <f>ROUND($AW$51,2)</f>
        <v>0</v>
      </c>
      <c r="AL27" s="276"/>
      <c r="AM27" s="276"/>
      <c r="AN27" s="276"/>
      <c r="AO27" s="276"/>
      <c r="AP27" s="30"/>
      <c r="AQ27" s="31"/>
      <c r="BE27" s="281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75">
        <v>0.21</v>
      </c>
      <c r="M28" s="276"/>
      <c r="N28" s="276"/>
      <c r="O28" s="276"/>
      <c r="P28" s="30"/>
      <c r="Q28" s="30"/>
      <c r="R28" s="30"/>
      <c r="S28" s="30"/>
      <c r="T28" s="30"/>
      <c r="U28" s="30"/>
      <c r="V28" s="30"/>
      <c r="W28" s="277">
        <f>ROUND($BB$51,2)</f>
        <v>0</v>
      </c>
      <c r="X28" s="276"/>
      <c r="Y28" s="276"/>
      <c r="Z28" s="276"/>
      <c r="AA28" s="276"/>
      <c r="AB28" s="276"/>
      <c r="AC28" s="276"/>
      <c r="AD28" s="276"/>
      <c r="AE28" s="276"/>
      <c r="AF28" s="30"/>
      <c r="AG28" s="30"/>
      <c r="AH28" s="30"/>
      <c r="AI28" s="30"/>
      <c r="AJ28" s="30"/>
      <c r="AK28" s="277">
        <v>0</v>
      </c>
      <c r="AL28" s="276"/>
      <c r="AM28" s="276"/>
      <c r="AN28" s="276"/>
      <c r="AO28" s="276"/>
      <c r="AP28" s="30"/>
      <c r="AQ28" s="31"/>
      <c r="BE28" s="281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75">
        <v>0.15</v>
      </c>
      <c r="M29" s="276"/>
      <c r="N29" s="276"/>
      <c r="O29" s="276"/>
      <c r="P29" s="30"/>
      <c r="Q29" s="30"/>
      <c r="R29" s="30"/>
      <c r="S29" s="30"/>
      <c r="T29" s="30"/>
      <c r="U29" s="30"/>
      <c r="V29" s="30"/>
      <c r="W29" s="277">
        <f>ROUND($BC$51,2)</f>
        <v>0</v>
      </c>
      <c r="X29" s="276"/>
      <c r="Y29" s="276"/>
      <c r="Z29" s="276"/>
      <c r="AA29" s="276"/>
      <c r="AB29" s="276"/>
      <c r="AC29" s="276"/>
      <c r="AD29" s="276"/>
      <c r="AE29" s="276"/>
      <c r="AF29" s="30"/>
      <c r="AG29" s="30"/>
      <c r="AH29" s="30"/>
      <c r="AI29" s="30"/>
      <c r="AJ29" s="30"/>
      <c r="AK29" s="277">
        <v>0</v>
      </c>
      <c r="AL29" s="276"/>
      <c r="AM29" s="276"/>
      <c r="AN29" s="276"/>
      <c r="AO29" s="276"/>
      <c r="AP29" s="30"/>
      <c r="AQ29" s="31"/>
      <c r="BE29" s="281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75">
        <v>0</v>
      </c>
      <c r="M30" s="276"/>
      <c r="N30" s="276"/>
      <c r="O30" s="276"/>
      <c r="P30" s="30"/>
      <c r="Q30" s="30"/>
      <c r="R30" s="30"/>
      <c r="S30" s="30"/>
      <c r="T30" s="30"/>
      <c r="U30" s="30"/>
      <c r="V30" s="30"/>
      <c r="W30" s="277">
        <f>ROUND($BD$51,2)</f>
        <v>0</v>
      </c>
      <c r="X30" s="276"/>
      <c r="Y30" s="276"/>
      <c r="Z30" s="276"/>
      <c r="AA30" s="276"/>
      <c r="AB30" s="276"/>
      <c r="AC30" s="276"/>
      <c r="AD30" s="276"/>
      <c r="AE30" s="276"/>
      <c r="AF30" s="30"/>
      <c r="AG30" s="30"/>
      <c r="AH30" s="30"/>
      <c r="AI30" s="30"/>
      <c r="AJ30" s="30"/>
      <c r="AK30" s="277">
        <v>0</v>
      </c>
      <c r="AL30" s="276"/>
      <c r="AM30" s="276"/>
      <c r="AN30" s="276"/>
      <c r="AO30" s="276"/>
      <c r="AP30" s="30"/>
      <c r="AQ30" s="31"/>
      <c r="BE30" s="28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80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95" t="s">
        <v>49</v>
      </c>
      <c r="Y32" s="296"/>
      <c r="Z32" s="296"/>
      <c r="AA32" s="296"/>
      <c r="AB32" s="296"/>
      <c r="AC32" s="34"/>
      <c r="AD32" s="34"/>
      <c r="AE32" s="34"/>
      <c r="AF32" s="34"/>
      <c r="AG32" s="34"/>
      <c r="AH32" s="34"/>
      <c r="AI32" s="34"/>
      <c r="AJ32" s="34"/>
      <c r="AK32" s="297">
        <f>SUM($AK$23:$AK$30)</f>
        <v>0</v>
      </c>
      <c r="AL32" s="296"/>
      <c r="AM32" s="296"/>
      <c r="AN32" s="296"/>
      <c r="AO32" s="298"/>
      <c r="AP32" s="32"/>
      <c r="AQ32" s="37"/>
      <c r="BE32" s="28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2614006f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65" t="str">
        <f>$K$6</f>
        <v>Revitalizace louka zásobení vodou</v>
      </c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Louka u Litvínova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67" t="str">
        <f>IF($AN$8="","",$AN$8)</f>
        <v>19.10.2015</v>
      </c>
      <c r="AN44" s="274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Louka u Litvínova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82" t="str">
        <f>IF($E$17="","",$E$17)</f>
        <v>ARTECH spol. s.r.o.</v>
      </c>
      <c r="AN46" s="274"/>
      <c r="AO46" s="274"/>
      <c r="AP46" s="274"/>
      <c r="AQ46" s="24"/>
      <c r="AR46" s="43"/>
      <c r="AS46" s="289" t="s">
        <v>51</v>
      </c>
      <c r="AT46" s="290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91"/>
      <c r="AT47" s="28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92"/>
      <c r="AT48" s="274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12" t="s">
        <v>52</v>
      </c>
      <c r="D49" s="296"/>
      <c r="E49" s="296"/>
      <c r="F49" s="296"/>
      <c r="G49" s="296"/>
      <c r="H49" s="34"/>
      <c r="I49" s="213" t="s">
        <v>53</v>
      </c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14" t="s">
        <v>54</v>
      </c>
      <c r="AH49" s="296"/>
      <c r="AI49" s="296"/>
      <c r="AJ49" s="296"/>
      <c r="AK49" s="296"/>
      <c r="AL49" s="296"/>
      <c r="AM49" s="296"/>
      <c r="AN49" s="213" t="s">
        <v>55</v>
      </c>
      <c r="AO49" s="296"/>
      <c r="AP49" s="296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93">
        <f>ROUND(SUM($AG$52:$AG$54),2)</f>
        <v>0</v>
      </c>
      <c r="AH51" s="294"/>
      <c r="AI51" s="294"/>
      <c r="AJ51" s="294"/>
      <c r="AK51" s="294"/>
      <c r="AL51" s="294"/>
      <c r="AM51" s="294"/>
      <c r="AN51" s="293">
        <f>SUM($AG$51,$AT$51)</f>
        <v>0</v>
      </c>
      <c r="AO51" s="294"/>
      <c r="AP51" s="294"/>
      <c r="AQ51" s="68"/>
      <c r="AR51" s="50"/>
      <c r="AS51" s="69">
        <f>ROUND(SUM($AS$52:$AS$54),2)</f>
        <v>0</v>
      </c>
      <c r="AT51" s="70">
        <f>ROUND(SUM($AV$51:$AW$51),2)</f>
        <v>0</v>
      </c>
      <c r="AU51" s="71">
        <f>ROUND(SUM($AU$52:$AU$54),5)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ROUND(SUM($AZ$52:$AZ$54),2)</f>
        <v>0</v>
      </c>
      <c r="BA51" s="70">
        <f>ROUND(SUM($BA$52:$BA$54),2)</f>
        <v>0</v>
      </c>
      <c r="BB51" s="70">
        <f>ROUND(SUM($BB$52:$BB$54),2)</f>
        <v>0</v>
      </c>
      <c r="BC51" s="70">
        <f>ROUND(SUM($BC$52:$BC$54),2)</f>
        <v>0</v>
      </c>
      <c r="BD51" s="72">
        <f>ROUND(SUM($BD$52:$BD$54),2)</f>
        <v>0</v>
      </c>
      <c r="BS51" s="47" t="s">
        <v>70</v>
      </c>
      <c r="BT51" s="47" t="s">
        <v>71</v>
      </c>
      <c r="BU51" s="73" t="s">
        <v>72</v>
      </c>
      <c r="BV51" s="47" t="s">
        <v>73</v>
      </c>
      <c r="BW51" s="47" t="s">
        <v>5</v>
      </c>
      <c r="BX51" s="47" t="s">
        <v>74</v>
      </c>
    </row>
    <row r="52" spans="1:91" s="74" customFormat="1" ht="28.5" customHeight="1">
      <c r="A52" s="176" t="s">
        <v>449</v>
      </c>
      <c r="B52" s="75"/>
      <c r="C52" s="76"/>
      <c r="D52" s="270" t="s">
        <v>75</v>
      </c>
      <c r="E52" s="271"/>
      <c r="F52" s="271"/>
      <c r="G52" s="271"/>
      <c r="H52" s="271"/>
      <c r="I52" s="76"/>
      <c r="J52" s="270" t="s">
        <v>76</v>
      </c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68">
        <f>'SO 01 - Zásobení vodou - ...'!$J$27</f>
        <v>0</v>
      </c>
      <c r="AH52" s="269"/>
      <c r="AI52" s="269"/>
      <c r="AJ52" s="269"/>
      <c r="AK52" s="269"/>
      <c r="AL52" s="269"/>
      <c r="AM52" s="269"/>
      <c r="AN52" s="268">
        <f>SUM($AG$52,$AT$52)</f>
        <v>0</v>
      </c>
      <c r="AO52" s="269"/>
      <c r="AP52" s="269"/>
      <c r="AQ52" s="77" t="s">
        <v>77</v>
      </c>
      <c r="AR52" s="78"/>
      <c r="AS52" s="79">
        <v>0</v>
      </c>
      <c r="AT52" s="80">
        <f>ROUND(SUM($AV$52:$AW$52),2)</f>
        <v>0</v>
      </c>
      <c r="AU52" s="81">
        <f>'SO 01 - Zásobení vodou - ...'!$P$83</f>
        <v>0</v>
      </c>
      <c r="AV52" s="80">
        <f>'SO 01 - Zásobení vodou - ...'!$J$30</f>
        <v>0</v>
      </c>
      <c r="AW52" s="80">
        <f>'SO 01 - Zásobení vodou - ...'!$J$31</f>
        <v>0</v>
      </c>
      <c r="AX52" s="80">
        <f>'SO 01 - Zásobení vodou - ...'!$J$32</f>
        <v>0</v>
      </c>
      <c r="AY52" s="80">
        <f>'SO 01 - Zásobení vodou - ...'!$J$33</f>
        <v>0</v>
      </c>
      <c r="AZ52" s="80">
        <f>'SO 01 - Zásobení vodou - ...'!$F$30</f>
        <v>0</v>
      </c>
      <c r="BA52" s="80">
        <f>'SO 01 - Zásobení vodou - ...'!$F$31</f>
        <v>0</v>
      </c>
      <c r="BB52" s="80">
        <f>'SO 01 - Zásobení vodou - ...'!$F$32</f>
        <v>0</v>
      </c>
      <c r="BC52" s="80">
        <f>'SO 01 - Zásobení vodou - ...'!$F$33</f>
        <v>0</v>
      </c>
      <c r="BD52" s="82">
        <f>'SO 01 - Zásobení vodou - ...'!$F$34</f>
        <v>0</v>
      </c>
      <c r="BT52" s="74" t="s">
        <v>21</v>
      </c>
      <c r="BV52" s="74" t="s">
        <v>73</v>
      </c>
      <c r="BW52" s="74" t="s">
        <v>78</v>
      </c>
      <c r="BX52" s="74" t="s">
        <v>5</v>
      </c>
      <c r="CM52" s="74" t="s">
        <v>79</v>
      </c>
    </row>
    <row r="53" spans="1:91" s="74" customFormat="1" ht="28.5" customHeight="1">
      <c r="A53" s="176" t="s">
        <v>449</v>
      </c>
      <c r="B53" s="75"/>
      <c r="C53" s="76"/>
      <c r="D53" s="270" t="s">
        <v>80</v>
      </c>
      <c r="E53" s="271"/>
      <c r="F53" s="271"/>
      <c r="G53" s="271"/>
      <c r="H53" s="271"/>
      <c r="I53" s="76"/>
      <c r="J53" s="270" t="s">
        <v>81</v>
      </c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68">
        <f>'SO 02 - Zásobení vodou - ...'!$J$27</f>
        <v>0</v>
      </c>
      <c r="AH53" s="269"/>
      <c r="AI53" s="269"/>
      <c r="AJ53" s="269"/>
      <c r="AK53" s="269"/>
      <c r="AL53" s="269"/>
      <c r="AM53" s="269"/>
      <c r="AN53" s="268">
        <f>SUM($AG$53,$AT$53)</f>
        <v>0</v>
      </c>
      <c r="AO53" s="269"/>
      <c r="AP53" s="269"/>
      <c r="AQ53" s="77" t="s">
        <v>77</v>
      </c>
      <c r="AR53" s="78"/>
      <c r="AS53" s="79">
        <v>0</v>
      </c>
      <c r="AT53" s="80">
        <f>ROUND(SUM($AV$53:$AW$53),2)</f>
        <v>0</v>
      </c>
      <c r="AU53" s="81">
        <f>'SO 02 - Zásobení vodou - ...'!$P$83</f>
        <v>0</v>
      </c>
      <c r="AV53" s="80">
        <f>'SO 02 - Zásobení vodou - ...'!$J$30</f>
        <v>0</v>
      </c>
      <c r="AW53" s="80">
        <f>'SO 02 - Zásobení vodou - ...'!$J$31</f>
        <v>0</v>
      </c>
      <c r="AX53" s="80">
        <f>'SO 02 - Zásobení vodou - ...'!$J$32</f>
        <v>0</v>
      </c>
      <c r="AY53" s="80">
        <f>'SO 02 - Zásobení vodou - ...'!$J$33</f>
        <v>0</v>
      </c>
      <c r="AZ53" s="80">
        <f>'SO 02 - Zásobení vodou - ...'!$F$30</f>
        <v>0</v>
      </c>
      <c r="BA53" s="80">
        <f>'SO 02 - Zásobení vodou - ...'!$F$31</f>
        <v>0</v>
      </c>
      <c r="BB53" s="80">
        <f>'SO 02 - Zásobení vodou - ...'!$F$32</f>
        <v>0</v>
      </c>
      <c r="BC53" s="80">
        <f>'SO 02 - Zásobení vodou - ...'!$F$33</f>
        <v>0</v>
      </c>
      <c r="BD53" s="82">
        <f>'SO 02 - Zásobení vodou - ...'!$F$34</f>
        <v>0</v>
      </c>
      <c r="BT53" s="74" t="s">
        <v>21</v>
      </c>
      <c r="BV53" s="74" t="s">
        <v>73</v>
      </c>
      <c r="BW53" s="74" t="s">
        <v>82</v>
      </c>
      <c r="BX53" s="74" t="s">
        <v>5</v>
      </c>
      <c r="CM53" s="74" t="s">
        <v>79</v>
      </c>
    </row>
    <row r="54" spans="1:91" s="74" customFormat="1" ht="28.5" customHeight="1">
      <c r="A54" s="176" t="s">
        <v>449</v>
      </c>
      <c r="B54" s="75"/>
      <c r="C54" s="76"/>
      <c r="D54" s="270" t="s">
        <v>83</v>
      </c>
      <c r="E54" s="271"/>
      <c r="F54" s="271"/>
      <c r="G54" s="271"/>
      <c r="H54" s="271"/>
      <c r="I54" s="76"/>
      <c r="J54" s="270" t="s">
        <v>84</v>
      </c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68">
        <f>'SO 03 - Zásobení vodou - ...'!$J$27</f>
        <v>0</v>
      </c>
      <c r="AH54" s="269"/>
      <c r="AI54" s="269"/>
      <c r="AJ54" s="269"/>
      <c r="AK54" s="269"/>
      <c r="AL54" s="269"/>
      <c r="AM54" s="269"/>
      <c r="AN54" s="268">
        <f>SUM($AG$54,$AT$54)</f>
        <v>0</v>
      </c>
      <c r="AO54" s="269"/>
      <c r="AP54" s="269"/>
      <c r="AQ54" s="77" t="s">
        <v>77</v>
      </c>
      <c r="AR54" s="78"/>
      <c r="AS54" s="83">
        <v>0</v>
      </c>
      <c r="AT54" s="84">
        <f>ROUND(SUM($AV$54:$AW$54),2)</f>
        <v>0</v>
      </c>
      <c r="AU54" s="85">
        <f>'SO 03 - Zásobení vodou - ...'!$P$83</f>
        <v>0</v>
      </c>
      <c r="AV54" s="84">
        <f>'SO 03 - Zásobení vodou - ...'!$J$30</f>
        <v>0</v>
      </c>
      <c r="AW54" s="84">
        <f>'SO 03 - Zásobení vodou - ...'!$J$31</f>
        <v>0</v>
      </c>
      <c r="AX54" s="84">
        <f>'SO 03 - Zásobení vodou - ...'!$J$32</f>
        <v>0</v>
      </c>
      <c r="AY54" s="84">
        <f>'SO 03 - Zásobení vodou - ...'!$J$33</f>
        <v>0</v>
      </c>
      <c r="AZ54" s="84">
        <f>'SO 03 - Zásobení vodou - ...'!$F$30</f>
        <v>0</v>
      </c>
      <c r="BA54" s="84">
        <f>'SO 03 - Zásobení vodou - ...'!$F$31</f>
        <v>0</v>
      </c>
      <c r="BB54" s="84">
        <f>'SO 03 - Zásobení vodou - ...'!$F$32</f>
        <v>0</v>
      </c>
      <c r="BC54" s="84">
        <f>'SO 03 - Zásobení vodou - ...'!$F$33</f>
        <v>0</v>
      </c>
      <c r="BD54" s="86">
        <f>'SO 03 - Zásobení vodou - ...'!$F$34</f>
        <v>0</v>
      </c>
      <c r="BT54" s="74" t="s">
        <v>21</v>
      </c>
      <c r="BV54" s="74" t="s">
        <v>73</v>
      </c>
      <c r="BW54" s="74" t="s">
        <v>85</v>
      </c>
      <c r="BX54" s="74" t="s">
        <v>5</v>
      </c>
      <c r="CM54" s="74" t="s">
        <v>79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AR2:BE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AN52:AP52"/>
    <mergeCell ref="AN54:AP54"/>
    <mergeCell ref="AG54:AM54"/>
    <mergeCell ref="D54:H54"/>
    <mergeCell ref="J54:AF54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BE5:BE32"/>
    <mergeCell ref="K5:AO5"/>
    <mergeCell ref="K6:AO6"/>
    <mergeCell ref="E14:AJ14"/>
    <mergeCell ref="E20:AN20"/>
    <mergeCell ref="AK23:AO23"/>
    <mergeCell ref="L25:O25"/>
    <mergeCell ref="W26:AE26"/>
    <mergeCell ref="AK26:AO26"/>
    <mergeCell ref="L27:O27"/>
    <mergeCell ref="W25:AE25"/>
    <mergeCell ref="AK25:AO25"/>
    <mergeCell ref="L26:O26"/>
    <mergeCell ref="L28:O28"/>
    <mergeCell ref="W28:AE28"/>
    <mergeCell ref="AK28:AO28"/>
    <mergeCell ref="W27:AE27"/>
    <mergeCell ref="AK27:AO2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Zásobení vodou - ...'!C2" tooltip="SO 01 - Zásobení vodou - ..." display="/"/>
    <hyperlink ref="A53" location="'SO 02 - Zásobení vodou - ...'!C2" tooltip="SO 02 - Zásobení vodou - ..." display="/"/>
    <hyperlink ref="A54" location="'SO 03 - Zásobení vodou - ...'!C2" tooltip="SO 03 - Zásobení vodou -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9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F100" sqref="F10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8"/>
      <c r="C1" s="178"/>
      <c r="D1" s="177" t="s">
        <v>1</v>
      </c>
      <c r="E1" s="178"/>
      <c r="F1" s="172" t="s">
        <v>450</v>
      </c>
      <c r="G1" s="215" t="s">
        <v>451</v>
      </c>
      <c r="H1" s="215"/>
      <c r="I1" s="178"/>
      <c r="J1" s="172" t="s">
        <v>452</v>
      </c>
      <c r="K1" s="177" t="s">
        <v>86</v>
      </c>
      <c r="L1" s="172" t="s">
        <v>453</v>
      </c>
      <c r="M1" s="172"/>
      <c r="N1" s="172"/>
      <c r="O1" s="172"/>
      <c r="P1" s="172"/>
      <c r="Q1" s="172"/>
      <c r="R1" s="172"/>
      <c r="S1" s="172"/>
      <c r="T1" s="172"/>
      <c r="U1" s="175"/>
      <c r="V1" s="17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2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16" t="str">
        <f>'Rekapitulace stavby'!$K$6</f>
        <v>Revitalizace louka zásobení vodou</v>
      </c>
      <c r="F7" s="283"/>
      <c r="G7" s="283"/>
      <c r="H7" s="283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65" t="s">
        <v>89</v>
      </c>
      <c r="F9" s="274"/>
      <c r="G9" s="274"/>
      <c r="H9" s="27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86"/>
      <c r="F24" s="185"/>
      <c r="G24" s="185"/>
      <c r="H24" s="185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ROUND(SUM($BE$83:$BE$188),2)</f>
        <v>0</v>
      </c>
      <c r="G30" s="24"/>
      <c r="H30" s="24"/>
      <c r="I30" s="97">
        <v>0.21</v>
      </c>
      <c r="J30" s="96">
        <f>ROUND(ROUND((SUM($BE$83:$BE$188)),2)*$I$30,2)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ROUND(SUM($BF$83:$BF$188),2)</f>
        <v>0</v>
      </c>
      <c r="G31" s="24"/>
      <c r="H31" s="24"/>
      <c r="I31" s="97">
        <v>0.15</v>
      </c>
      <c r="J31" s="96">
        <f>ROUND(ROUND((SUM($BF$83:$BF$188)),2)*$I$31,2)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ROUND(SUM($BG$83:$BG$188),2)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ROUND(SUM($BH$83:$BH$188),2)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ROUND(SUM($BI$83:$BI$188),2)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16" t="str">
        <f>$E$7</f>
        <v>Revitalizace louka zásobení vodou</v>
      </c>
      <c r="F45" s="274"/>
      <c r="G45" s="274"/>
      <c r="H45" s="274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65" t="str">
        <f>$E$9</f>
        <v>SO 01 - Zásobení vodou - území č. 1</v>
      </c>
      <c r="F47" s="274"/>
      <c r="G47" s="274"/>
      <c r="H47" s="274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$J$83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$J$84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$J$85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$J$126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$J$131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$J$156</f>
        <v>0</v>
      </c>
      <c r="K61" s="120"/>
    </row>
    <row r="62" spans="2:11" s="114" customFormat="1" ht="21" customHeight="1">
      <c r="B62" s="115"/>
      <c r="C62" s="116"/>
      <c r="D62" s="117" t="s">
        <v>100</v>
      </c>
      <c r="E62" s="117"/>
      <c r="F62" s="117"/>
      <c r="G62" s="117"/>
      <c r="H62" s="117"/>
      <c r="I62" s="118"/>
      <c r="J62" s="119">
        <f>$J$159</f>
        <v>0</v>
      </c>
      <c r="K62" s="120"/>
    </row>
    <row r="63" spans="2:11" s="73" customFormat="1" ht="25.5" customHeight="1">
      <c r="B63" s="108"/>
      <c r="C63" s="109"/>
      <c r="D63" s="110" t="s">
        <v>101</v>
      </c>
      <c r="E63" s="110"/>
      <c r="F63" s="110"/>
      <c r="G63" s="110"/>
      <c r="H63" s="110"/>
      <c r="I63" s="111"/>
      <c r="J63" s="112">
        <f>$J$186</f>
        <v>0</v>
      </c>
      <c r="K63" s="113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01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03"/>
      <c r="J69" s="42"/>
      <c r="K69" s="42"/>
      <c r="L69" s="43"/>
    </row>
    <row r="70" spans="2:12" s="6" customFormat="1" ht="37.5" customHeight="1">
      <c r="B70" s="23"/>
      <c r="C70" s="12" t="s">
        <v>102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216" t="str">
        <f>$E$7</f>
        <v>Revitalizace louka zásobení vodou</v>
      </c>
      <c r="F73" s="274"/>
      <c r="G73" s="274"/>
      <c r="H73" s="274"/>
      <c r="J73" s="24"/>
      <c r="K73" s="24"/>
      <c r="L73" s="43"/>
    </row>
    <row r="74" spans="2:12" s="6" customFormat="1" ht="15" customHeight="1">
      <c r="B74" s="23"/>
      <c r="C74" s="19" t="s">
        <v>88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265" t="str">
        <f>$E$9</f>
        <v>SO 01 - Zásobení vodou - území č. 1</v>
      </c>
      <c r="F75" s="274"/>
      <c r="G75" s="274"/>
      <c r="H75" s="274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22</v>
      </c>
      <c r="D77" s="24"/>
      <c r="E77" s="24"/>
      <c r="F77" s="17" t="str">
        <f>$F$12</f>
        <v>Louka u Litvínova</v>
      </c>
      <c r="G77" s="24"/>
      <c r="H77" s="24"/>
      <c r="I77" s="88" t="s">
        <v>24</v>
      </c>
      <c r="J77" s="52" t="str">
        <f>IF($J$12="","",$J$12)</f>
        <v>19.10.2015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28</v>
      </c>
      <c r="D79" s="24"/>
      <c r="E79" s="24"/>
      <c r="F79" s="17" t="str">
        <f>$E$15</f>
        <v>Louka u Litvínova</v>
      </c>
      <c r="G79" s="24"/>
      <c r="H79" s="24"/>
      <c r="I79" s="88" t="s">
        <v>33</v>
      </c>
      <c r="J79" s="17" t="str">
        <f>$E$21</f>
        <v>ARTECH spol. s.r.o.</v>
      </c>
      <c r="K79" s="24"/>
      <c r="L79" s="43"/>
    </row>
    <row r="80" spans="2:12" s="6" customFormat="1" ht="15" customHeight="1">
      <c r="B80" s="23"/>
      <c r="C80" s="19" t="s">
        <v>31</v>
      </c>
      <c r="D80" s="24"/>
      <c r="E80" s="24"/>
      <c r="F80" s="17">
        <f>IF($E$18="","",$E$18)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21" customFormat="1" ht="30" customHeight="1">
      <c r="B82" s="122"/>
      <c r="C82" s="123" t="s">
        <v>103</v>
      </c>
      <c r="D82" s="124" t="s">
        <v>56</v>
      </c>
      <c r="E82" s="124" t="s">
        <v>52</v>
      </c>
      <c r="F82" s="124" t="s">
        <v>104</v>
      </c>
      <c r="G82" s="124" t="s">
        <v>105</v>
      </c>
      <c r="H82" s="124" t="s">
        <v>106</v>
      </c>
      <c r="I82" s="125" t="s">
        <v>107</v>
      </c>
      <c r="J82" s="124" t="s">
        <v>108</v>
      </c>
      <c r="K82" s="126" t="s">
        <v>109</v>
      </c>
      <c r="L82" s="127"/>
      <c r="M82" s="59" t="s">
        <v>110</v>
      </c>
      <c r="N82" s="60" t="s">
        <v>41</v>
      </c>
      <c r="O82" s="60" t="s">
        <v>111</v>
      </c>
      <c r="P82" s="60" t="s">
        <v>112</v>
      </c>
      <c r="Q82" s="60" t="s">
        <v>113</v>
      </c>
      <c r="R82" s="60" t="s">
        <v>114</v>
      </c>
      <c r="S82" s="60" t="s">
        <v>115</v>
      </c>
      <c r="T82" s="61" t="s">
        <v>116</v>
      </c>
    </row>
    <row r="83" spans="2:63" s="6" customFormat="1" ht="30" customHeight="1">
      <c r="B83" s="23"/>
      <c r="C83" s="66" t="s">
        <v>93</v>
      </c>
      <c r="D83" s="24"/>
      <c r="E83" s="24"/>
      <c r="F83" s="24"/>
      <c r="G83" s="24"/>
      <c r="H83" s="24"/>
      <c r="J83" s="128">
        <f>$BK$83</f>
        <v>0</v>
      </c>
      <c r="K83" s="24"/>
      <c r="L83" s="43"/>
      <c r="M83" s="63"/>
      <c r="N83" s="64"/>
      <c r="O83" s="64"/>
      <c r="P83" s="129">
        <f>$P$84+$P$186</f>
        <v>0</v>
      </c>
      <c r="Q83" s="64"/>
      <c r="R83" s="129">
        <f>$R$84+$R$186</f>
        <v>1.5191032000000002</v>
      </c>
      <c r="S83" s="64"/>
      <c r="T83" s="130">
        <f>$T$84+$T$186</f>
        <v>0</v>
      </c>
      <c r="AT83" s="6" t="s">
        <v>70</v>
      </c>
      <c r="AU83" s="6" t="s">
        <v>94</v>
      </c>
      <c r="BK83" s="131">
        <f>$BK$84+$BK$186</f>
        <v>0</v>
      </c>
    </row>
    <row r="84" spans="2:63" s="132" customFormat="1" ht="37.5" customHeight="1">
      <c r="B84" s="133"/>
      <c r="C84" s="134"/>
      <c r="D84" s="134" t="s">
        <v>70</v>
      </c>
      <c r="E84" s="135" t="s">
        <v>117</v>
      </c>
      <c r="F84" s="135" t="s">
        <v>118</v>
      </c>
      <c r="G84" s="134"/>
      <c r="H84" s="134"/>
      <c r="J84" s="136">
        <f>$BK$84</f>
        <v>0</v>
      </c>
      <c r="K84" s="134"/>
      <c r="L84" s="137"/>
      <c r="M84" s="138"/>
      <c r="N84" s="134"/>
      <c r="O84" s="134"/>
      <c r="P84" s="139">
        <f>$P$85+$P$126+$P$131+$P$156+$P$159</f>
        <v>0</v>
      </c>
      <c r="Q84" s="134"/>
      <c r="R84" s="139">
        <f>$R$85+$R$126+$R$131+$R$156+$R$159</f>
        <v>1.5191032000000002</v>
      </c>
      <c r="S84" s="134"/>
      <c r="T84" s="140">
        <f>$T$85+$T$126+$T$131+$T$156+$T$159</f>
        <v>0</v>
      </c>
      <c r="AR84" s="141" t="s">
        <v>21</v>
      </c>
      <c r="AT84" s="141" t="s">
        <v>70</v>
      </c>
      <c r="AU84" s="141" t="s">
        <v>71</v>
      </c>
      <c r="AY84" s="141" t="s">
        <v>119</v>
      </c>
      <c r="BK84" s="142">
        <f>$BK$85+$BK$126+$BK$131+$BK$156+$BK$159</f>
        <v>0</v>
      </c>
    </row>
    <row r="85" spans="2:63" s="132" customFormat="1" ht="21" customHeight="1">
      <c r="B85" s="133"/>
      <c r="C85" s="134"/>
      <c r="D85" s="134" t="s">
        <v>70</v>
      </c>
      <c r="E85" s="143" t="s">
        <v>21</v>
      </c>
      <c r="F85" s="143" t="s">
        <v>120</v>
      </c>
      <c r="G85" s="134"/>
      <c r="H85" s="134"/>
      <c r="J85" s="144">
        <f>$BK$85</f>
        <v>0</v>
      </c>
      <c r="K85" s="134"/>
      <c r="L85" s="137"/>
      <c r="M85" s="138"/>
      <c r="N85" s="134"/>
      <c r="O85" s="134"/>
      <c r="P85" s="139">
        <f>SUM($P$86:$P$125)</f>
        <v>0</v>
      </c>
      <c r="Q85" s="134"/>
      <c r="R85" s="139">
        <f>SUM($R$86:$R$125)</f>
        <v>1.4901432000000001</v>
      </c>
      <c r="S85" s="134"/>
      <c r="T85" s="140">
        <f>SUM($T$86:$T$125)</f>
        <v>0</v>
      </c>
      <c r="AR85" s="141" t="s">
        <v>21</v>
      </c>
      <c r="AT85" s="141" t="s">
        <v>70</v>
      </c>
      <c r="AU85" s="141" t="s">
        <v>21</v>
      </c>
      <c r="AY85" s="141" t="s">
        <v>119</v>
      </c>
      <c r="BK85" s="142">
        <f>SUM($BK$86:$BK$125)</f>
        <v>0</v>
      </c>
    </row>
    <row r="86" spans="2:65" s="6" customFormat="1" ht="15.75" customHeight="1">
      <c r="B86" s="23"/>
      <c r="C86" s="145" t="s">
        <v>21</v>
      </c>
      <c r="D86" s="145" t="s">
        <v>121</v>
      </c>
      <c r="E86" s="146" t="s">
        <v>122</v>
      </c>
      <c r="F86" s="147" t="s">
        <v>123</v>
      </c>
      <c r="G86" s="148" t="s">
        <v>124</v>
      </c>
      <c r="H86" s="149">
        <v>56.16</v>
      </c>
      <c r="I86" s="150"/>
      <c r="J86" s="151">
        <f>ROUND($I$86*$H$86,2)</f>
        <v>0</v>
      </c>
      <c r="K86" s="147" t="s">
        <v>125</v>
      </c>
      <c r="L86" s="43"/>
      <c r="M86" s="152"/>
      <c r="N86" s="153" t="s">
        <v>42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126</v>
      </c>
      <c r="AT86" s="89" t="s">
        <v>121</v>
      </c>
      <c r="AU86" s="89" t="s">
        <v>79</v>
      </c>
      <c r="AY86" s="6" t="s">
        <v>119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21</v>
      </c>
      <c r="BK86" s="156">
        <f>ROUND($I$86*$H$86,2)</f>
        <v>0</v>
      </c>
      <c r="BL86" s="89" t="s">
        <v>126</v>
      </c>
      <c r="BM86" s="89" t="s">
        <v>127</v>
      </c>
    </row>
    <row r="87" spans="2:47" s="6" customFormat="1" ht="27" customHeight="1">
      <c r="B87" s="23"/>
      <c r="C87" s="24"/>
      <c r="D87" s="157" t="s">
        <v>128</v>
      </c>
      <c r="E87" s="24"/>
      <c r="F87" s="158" t="s">
        <v>129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128</v>
      </c>
      <c r="AU87" s="6" t="s">
        <v>79</v>
      </c>
    </row>
    <row r="88" spans="2:65" s="6" customFormat="1" ht="15.75" customHeight="1">
      <c r="B88" s="23"/>
      <c r="C88" s="145" t="s">
        <v>79</v>
      </c>
      <c r="D88" s="145" t="s">
        <v>121</v>
      </c>
      <c r="E88" s="146" t="s">
        <v>130</v>
      </c>
      <c r="F88" s="147" t="s">
        <v>131</v>
      </c>
      <c r="G88" s="148" t="s">
        <v>124</v>
      </c>
      <c r="H88" s="149">
        <v>533.74</v>
      </c>
      <c r="I88" s="150"/>
      <c r="J88" s="151">
        <f>ROUND($I$88*$H$88,2)</f>
        <v>0</v>
      </c>
      <c r="K88" s="147" t="s">
        <v>125</v>
      </c>
      <c r="L88" s="43"/>
      <c r="M88" s="152"/>
      <c r="N88" s="153" t="s">
        <v>42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126</v>
      </c>
      <c r="AT88" s="89" t="s">
        <v>121</v>
      </c>
      <c r="AU88" s="89" t="s">
        <v>79</v>
      </c>
      <c r="AY88" s="6" t="s">
        <v>119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126</v>
      </c>
      <c r="BM88" s="89" t="s">
        <v>132</v>
      </c>
    </row>
    <row r="89" spans="2:47" s="6" customFormat="1" ht="27" customHeight="1">
      <c r="B89" s="23"/>
      <c r="C89" s="24"/>
      <c r="D89" s="157" t="s">
        <v>128</v>
      </c>
      <c r="E89" s="24"/>
      <c r="F89" s="158" t="s">
        <v>133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128</v>
      </c>
      <c r="AU89" s="6" t="s">
        <v>79</v>
      </c>
    </row>
    <row r="90" spans="2:65" s="6" customFormat="1" ht="15.75" customHeight="1">
      <c r="B90" s="23"/>
      <c r="C90" s="145" t="s">
        <v>134</v>
      </c>
      <c r="D90" s="145" t="s">
        <v>121</v>
      </c>
      <c r="E90" s="146" t="s">
        <v>135</v>
      </c>
      <c r="F90" s="147" t="s">
        <v>136</v>
      </c>
      <c r="G90" s="148" t="s">
        <v>124</v>
      </c>
      <c r="H90" s="149">
        <v>160.12</v>
      </c>
      <c r="I90" s="150"/>
      <c r="J90" s="151">
        <f>ROUND($I$90*$H$90,2)</f>
        <v>0</v>
      </c>
      <c r="K90" s="147" t="s">
        <v>125</v>
      </c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126</v>
      </c>
      <c r="AT90" s="89" t="s">
        <v>121</v>
      </c>
      <c r="AU90" s="89" t="s">
        <v>79</v>
      </c>
      <c r="AY90" s="6" t="s">
        <v>119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21</v>
      </c>
      <c r="BK90" s="156">
        <f>ROUND($I$90*$H$90,2)</f>
        <v>0</v>
      </c>
      <c r="BL90" s="89" t="s">
        <v>126</v>
      </c>
      <c r="BM90" s="89" t="s">
        <v>137</v>
      </c>
    </row>
    <row r="91" spans="2:47" s="6" customFormat="1" ht="27" customHeight="1">
      <c r="B91" s="23"/>
      <c r="C91" s="24"/>
      <c r="D91" s="157" t="s">
        <v>128</v>
      </c>
      <c r="E91" s="24"/>
      <c r="F91" s="158" t="s">
        <v>138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128</v>
      </c>
      <c r="AU91" s="6" t="s">
        <v>79</v>
      </c>
    </row>
    <row r="92" spans="2:65" s="6" customFormat="1" ht="15.75" customHeight="1">
      <c r="B92" s="23"/>
      <c r="C92" s="145" t="s">
        <v>126</v>
      </c>
      <c r="D92" s="145" t="s">
        <v>121</v>
      </c>
      <c r="E92" s="146" t="s">
        <v>139</v>
      </c>
      <c r="F92" s="147" t="s">
        <v>140</v>
      </c>
      <c r="G92" s="148" t="s">
        <v>124</v>
      </c>
      <c r="H92" s="149">
        <v>16.85</v>
      </c>
      <c r="I92" s="150"/>
      <c r="J92" s="151">
        <f>ROUND($I$92*$H$92,2)</f>
        <v>0</v>
      </c>
      <c r="K92" s="147"/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126</v>
      </c>
      <c r="AT92" s="89" t="s">
        <v>121</v>
      </c>
      <c r="AU92" s="89" t="s">
        <v>79</v>
      </c>
      <c r="AY92" s="6" t="s">
        <v>119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126</v>
      </c>
      <c r="BM92" s="89" t="s">
        <v>141</v>
      </c>
    </row>
    <row r="93" spans="2:47" s="6" customFormat="1" ht="27" customHeight="1">
      <c r="B93" s="23"/>
      <c r="C93" s="24"/>
      <c r="D93" s="157" t="s">
        <v>128</v>
      </c>
      <c r="E93" s="24"/>
      <c r="F93" s="158" t="s">
        <v>138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128</v>
      </c>
      <c r="AU93" s="6" t="s">
        <v>79</v>
      </c>
    </row>
    <row r="94" spans="2:65" s="6" customFormat="1" ht="15.75" customHeight="1">
      <c r="B94" s="23"/>
      <c r="C94" s="145" t="s">
        <v>142</v>
      </c>
      <c r="D94" s="145" t="s">
        <v>121</v>
      </c>
      <c r="E94" s="146" t="s">
        <v>143</v>
      </c>
      <c r="F94" s="147" t="s">
        <v>144</v>
      </c>
      <c r="G94" s="148" t="s">
        <v>145</v>
      </c>
      <c r="H94" s="149">
        <v>1773.98</v>
      </c>
      <c r="I94" s="150"/>
      <c r="J94" s="151">
        <f>ROUND($I$94*$H$94,2)</f>
        <v>0</v>
      </c>
      <c r="K94" s="147" t="s">
        <v>125</v>
      </c>
      <c r="L94" s="43"/>
      <c r="M94" s="152"/>
      <c r="N94" s="153" t="s">
        <v>42</v>
      </c>
      <c r="O94" s="24"/>
      <c r="P94" s="154">
        <f>$O$94*$H$94</f>
        <v>0</v>
      </c>
      <c r="Q94" s="154">
        <v>0.00084</v>
      </c>
      <c r="R94" s="154">
        <f>$Q$94*$H$94</f>
        <v>1.4901432000000001</v>
      </c>
      <c r="S94" s="154">
        <v>0</v>
      </c>
      <c r="T94" s="155">
        <f>$S$94*$H$94</f>
        <v>0</v>
      </c>
      <c r="AR94" s="89" t="s">
        <v>126</v>
      </c>
      <c r="AT94" s="89" t="s">
        <v>121</v>
      </c>
      <c r="AU94" s="89" t="s">
        <v>79</v>
      </c>
      <c r="AY94" s="6" t="s">
        <v>119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126</v>
      </c>
      <c r="BM94" s="89" t="s">
        <v>146</v>
      </c>
    </row>
    <row r="95" spans="2:47" s="6" customFormat="1" ht="27" customHeight="1">
      <c r="B95" s="23"/>
      <c r="C95" s="24"/>
      <c r="D95" s="157" t="s">
        <v>128</v>
      </c>
      <c r="E95" s="24"/>
      <c r="F95" s="158" t="s">
        <v>147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128</v>
      </c>
      <c r="AU95" s="6" t="s">
        <v>79</v>
      </c>
    </row>
    <row r="96" spans="2:65" s="6" customFormat="1" ht="15.75" customHeight="1">
      <c r="B96" s="23"/>
      <c r="C96" s="145" t="s">
        <v>148</v>
      </c>
      <c r="D96" s="145" t="s">
        <v>121</v>
      </c>
      <c r="E96" s="146" t="s">
        <v>149</v>
      </c>
      <c r="F96" s="147" t="s">
        <v>150</v>
      </c>
      <c r="G96" s="148" t="s">
        <v>145</v>
      </c>
      <c r="H96" s="149">
        <v>1773.98</v>
      </c>
      <c r="I96" s="150"/>
      <c r="J96" s="151">
        <f>ROUND($I$96*$H$96,2)</f>
        <v>0</v>
      </c>
      <c r="K96" s="147" t="s">
        <v>125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126</v>
      </c>
      <c r="AT96" s="89" t="s">
        <v>121</v>
      </c>
      <c r="AU96" s="89" t="s">
        <v>79</v>
      </c>
      <c r="AY96" s="6" t="s">
        <v>119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126</v>
      </c>
      <c r="BM96" s="89" t="s">
        <v>151</v>
      </c>
    </row>
    <row r="97" spans="2:47" s="6" customFormat="1" ht="27" customHeight="1">
      <c r="B97" s="23"/>
      <c r="C97" s="24"/>
      <c r="D97" s="157" t="s">
        <v>128</v>
      </c>
      <c r="E97" s="24"/>
      <c r="F97" s="158" t="s">
        <v>152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128</v>
      </c>
      <c r="AU97" s="6" t="s">
        <v>79</v>
      </c>
    </row>
    <row r="98" spans="2:65" s="6" customFormat="1" ht="15.75" customHeight="1">
      <c r="B98" s="23"/>
      <c r="C98" s="145" t="s">
        <v>153</v>
      </c>
      <c r="D98" s="145" t="s">
        <v>121</v>
      </c>
      <c r="E98" s="146" t="s">
        <v>154</v>
      </c>
      <c r="F98" s="147" t="s">
        <v>155</v>
      </c>
      <c r="G98" s="148" t="s">
        <v>124</v>
      </c>
      <c r="H98" s="149">
        <v>533.74</v>
      </c>
      <c r="I98" s="150"/>
      <c r="J98" s="151">
        <f>ROUND($I$98*$H$98,2)</f>
        <v>0</v>
      </c>
      <c r="K98" s="147" t="s">
        <v>125</v>
      </c>
      <c r="L98" s="43"/>
      <c r="M98" s="152"/>
      <c r="N98" s="153" t="s">
        <v>42</v>
      </c>
      <c r="O98" s="24"/>
      <c r="P98" s="154">
        <f>$O$98*$H$98</f>
        <v>0</v>
      </c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9" t="s">
        <v>126</v>
      </c>
      <c r="AT98" s="89" t="s">
        <v>121</v>
      </c>
      <c r="AU98" s="89" t="s">
        <v>79</v>
      </c>
      <c r="AY98" s="6" t="s">
        <v>119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126</v>
      </c>
      <c r="BM98" s="89" t="s">
        <v>156</v>
      </c>
    </row>
    <row r="99" spans="2:47" s="6" customFormat="1" ht="27" customHeight="1">
      <c r="B99" s="23"/>
      <c r="C99" s="24"/>
      <c r="D99" s="157" t="s">
        <v>128</v>
      </c>
      <c r="E99" s="24"/>
      <c r="F99" s="158" t="s">
        <v>157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128</v>
      </c>
      <c r="AU99" s="6" t="s">
        <v>79</v>
      </c>
    </row>
    <row r="100" spans="2:65" s="6" customFormat="1" ht="15.75" customHeight="1">
      <c r="B100" s="23"/>
      <c r="C100" s="145" t="s">
        <v>158</v>
      </c>
      <c r="D100" s="145" t="s">
        <v>121</v>
      </c>
      <c r="E100" s="146" t="s">
        <v>159</v>
      </c>
      <c r="F100" s="147" t="s">
        <v>160</v>
      </c>
      <c r="G100" s="148" t="s">
        <v>124</v>
      </c>
      <c r="H100" s="149">
        <v>56.16</v>
      </c>
      <c r="I100" s="150"/>
      <c r="J100" s="151">
        <f>ROUND($I$100*$H$100,2)</f>
        <v>0</v>
      </c>
      <c r="K100" s="147"/>
      <c r="L100" s="43"/>
      <c r="M100" s="152"/>
      <c r="N100" s="153" t="s">
        <v>42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126</v>
      </c>
      <c r="AT100" s="89" t="s">
        <v>121</v>
      </c>
      <c r="AU100" s="89" t="s">
        <v>79</v>
      </c>
      <c r="AY100" s="6" t="s">
        <v>119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21</v>
      </c>
      <c r="BK100" s="156">
        <f>ROUND($I$100*$H$100,2)</f>
        <v>0</v>
      </c>
      <c r="BL100" s="89" t="s">
        <v>126</v>
      </c>
      <c r="BM100" s="89" t="s">
        <v>161</v>
      </c>
    </row>
    <row r="101" spans="2:47" s="6" customFormat="1" ht="27" customHeight="1">
      <c r="B101" s="23"/>
      <c r="C101" s="24"/>
      <c r="D101" s="157" t="s">
        <v>128</v>
      </c>
      <c r="E101" s="24"/>
      <c r="F101" s="158" t="s">
        <v>157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128</v>
      </c>
      <c r="AU101" s="6" t="s">
        <v>79</v>
      </c>
    </row>
    <row r="102" spans="2:65" s="6" customFormat="1" ht="15.75" customHeight="1">
      <c r="B102" s="23"/>
      <c r="C102" s="145" t="s">
        <v>162</v>
      </c>
      <c r="D102" s="145" t="s">
        <v>121</v>
      </c>
      <c r="E102" s="146" t="s">
        <v>163</v>
      </c>
      <c r="F102" s="147" t="s">
        <v>164</v>
      </c>
      <c r="G102" s="148" t="s">
        <v>124</v>
      </c>
      <c r="H102" s="149">
        <v>94.46</v>
      </c>
      <c r="I102" s="150"/>
      <c r="J102" s="151">
        <f>ROUND($I$102*$H$102,2)</f>
        <v>0</v>
      </c>
      <c r="K102" s="147" t="s">
        <v>125</v>
      </c>
      <c r="L102" s="43"/>
      <c r="M102" s="152"/>
      <c r="N102" s="153" t="s">
        <v>42</v>
      </c>
      <c r="O102" s="24"/>
      <c r="P102" s="154">
        <f>$O$102*$H$102</f>
        <v>0</v>
      </c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126</v>
      </c>
      <c r="AT102" s="89" t="s">
        <v>121</v>
      </c>
      <c r="AU102" s="89" t="s">
        <v>79</v>
      </c>
      <c r="AY102" s="6" t="s">
        <v>119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21</v>
      </c>
      <c r="BK102" s="156">
        <f>ROUND($I$102*$H$102,2)</f>
        <v>0</v>
      </c>
      <c r="BL102" s="89" t="s">
        <v>126</v>
      </c>
      <c r="BM102" s="89" t="s">
        <v>165</v>
      </c>
    </row>
    <row r="103" spans="2:47" s="6" customFormat="1" ht="27" customHeight="1">
      <c r="B103" s="23"/>
      <c r="C103" s="24"/>
      <c r="D103" s="157" t="s">
        <v>128</v>
      </c>
      <c r="E103" s="24"/>
      <c r="F103" s="158" t="s">
        <v>166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128</v>
      </c>
      <c r="AU103" s="6" t="s">
        <v>79</v>
      </c>
    </row>
    <row r="104" spans="2:65" s="6" customFormat="1" ht="15.75" customHeight="1">
      <c r="B104" s="23"/>
      <c r="C104" s="145" t="s">
        <v>26</v>
      </c>
      <c r="D104" s="145" t="s">
        <v>121</v>
      </c>
      <c r="E104" s="146" t="s">
        <v>167</v>
      </c>
      <c r="F104" s="147" t="s">
        <v>168</v>
      </c>
      <c r="G104" s="148" t="s">
        <v>124</v>
      </c>
      <c r="H104" s="149">
        <v>11.7</v>
      </c>
      <c r="I104" s="150"/>
      <c r="J104" s="151">
        <f>ROUND($I$104*$H$104,2)</f>
        <v>0</v>
      </c>
      <c r="K104" s="147"/>
      <c r="L104" s="43"/>
      <c r="M104" s="152"/>
      <c r="N104" s="153" t="s">
        <v>42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126</v>
      </c>
      <c r="AT104" s="89" t="s">
        <v>121</v>
      </c>
      <c r="AU104" s="89" t="s">
        <v>79</v>
      </c>
      <c r="AY104" s="6" t="s">
        <v>119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126</v>
      </c>
      <c r="BM104" s="89" t="s">
        <v>169</v>
      </c>
    </row>
    <row r="105" spans="2:47" s="6" customFormat="1" ht="27" customHeight="1">
      <c r="B105" s="23"/>
      <c r="C105" s="24"/>
      <c r="D105" s="157" t="s">
        <v>128</v>
      </c>
      <c r="E105" s="24"/>
      <c r="F105" s="158" t="s">
        <v>166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128</v>
      </c>
      <c r="AU105" s="6" t="s">
        <v>79</v>
      </c>
    </row>
    <row r="106" spans="2:65" s="6" customFormat="1" ht="15.75" customHeight="1">
      <c r="B106" s="23"/>
      <c r="C106" s="145" t="s">
        <v>170</v>
      </c>
      <c r="D106" s="145" t="s">
        <v>121</v>
      </c>
      <c r="E106" s="146" t="s">
        <v>171</v>
      </c>
      <c r="F106" s="147" t="s">
        <v>172</v>
      </c>
      <c r="G106" s="148" t="s">
        <v>124</v>
      </c>
      <c r="H106" s="149">
        <v>472.3</v>
      </c>
      <c r="I106" s="150"/>
      <c r="J106" s="151">
        <f>ROUND($I$106*$H$106,2)</f>
        <v>0</v>
      </c>
      <c r="K106" s="147" t="s">
        <v>125</v>
      </c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126</v>
      </c>
      <c r="AT106" s="89" t="s">
        <v>121</v>
      </c>
      <c r="AU106" s="89" t="s">
        <v>79</v>
      </c>
      <c r="AY106" s="6" t="s">
        <v>119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21</v>
      </c>
      <c r="BK106" s="156">
        <f>ROUND($I$106*$H$106,2)</f>
        <v>0</v>
      </c>
      <c r="BL106" s="89" t="s">
        <v>126</v>
      </c>
      <c r="BM106" s="89" t="s">
        <v>173</v>
      </c>
    </row>
    <row r="107" spans="2:47" s="6" customFormat="1" ht="27" customHeight="1">
      <c r="B107" s="23"/>
      <c r="C107" s="24"/>
      <c r="D107" s="157" t="s">
        <v>128</v>
      </c>
      <c r="E107" s="24"/>
      <c r="F107" s="158" t="s">
        <v>174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128</v>
      </c>
      <c r="AU107" s="6" t="s">
        <v>79</v>
      </c>
    </row>
    <row r="108" spans="2:65" s="6" customFormat="1" ht="27" customHeight="1">
      <c r="B108" s="23"/>
      <c r="C108" s="145" t="s">
        <v>175</v>
      </c>
      <c r="D108" s="145" t="s">
        <v>121</v>
      </c>
      <c r="E108" s="146" t="s">
        <v>176</v>
      </c>
      <c r="F108" s="147" t="s">
        <v>177</v>
      </c>
      <c r="G108" s="148" t="s">
        <v>124</v>
      </c>
      <c r="H108" s="149">
        <v>58.5</v>
      </c>
      <c r="I108" s="150"/>
      <c r="J108" s="151">
        <f>ROUND($I$108*$H$108,2)</f>
        <v>0</v>
      </c>
      <c r="K108" s="147"/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126</v>
      </c>
      <c r="AT108" s="89" t="s">
        <v>121</v>
      </c>
      <c r="AU108" s="89" t="s">
        <v>79</v>
      </c>
      <c r="AY108" s="6" t="s">
        <v>119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126</v>
      </c>
      <c r="BM108" s="89" t="s">
        <v>178</v>
      </c>
    </row>
    <row r="109" spans="2:47" s="6" customFormat="1" ht="27" customHeight="1">
      <c r="B109" s="23"/>
      <c r="C109" s="24"/>
      <c r="D109" s="157" t="s">
        <v>128</v>
      </c>
      <c r="E109" s="24"/>
      <c r="F109" s="158" t="s">
        <v>174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128</v>
      </c>
      <c r="AU109" s="6" t="s">
        <v>79</v>
      </c>
    </row>
    <row r="110" spans="2:65" s="6" customFormat="1" ht="15.75" customHeight="1">
      <c r="B110" s="23"/>
      <c r="C110" s="145" t="s">
        <v>179</v>
      </c>
      <c r="D110" s="145" t="s">
        <v>121</v>
      </c>
      <c r="E110" s="146" t="s">
        <v>180</v>
      </c>
      <c r="F110" s="147" t="s">
        <v>181</v>
      </c>
      <c r="G110" s="148" t="s">
        <v>124</v>
      </c>
      <c r="H110" s="149">
        <v>11.7</v>
      </c>
      <c r="I110" s="150"/>
      <c r="J110" s="151">
        <f>ROUND($I$110*$H$110,2)</f>
        <v>0</v>
      </c>
      <c r="K110" s="147"/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126</v>
      </c>
      <c r="AT110" s="89" t="s">
        <v>121</v>
      </c>
      <c r="AU110" s="89" t="s">
        <v>79</v>
      </c>
      <c r="AY110" s="6" t="s">
        <v>119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21</v>
      </c>
      <c r="BK110" s="156">
        <f>ROUND($I$110*$H$110,2)</f>
        <v>0</v>
      </c>
      <c r="BL110" s="89" t="s">
        <v>126</v>
      </c>
      <c r="BM110" s="89" t="s">
        <v>182</v>
      </c>
    </row>
    <row r="111" spans="2:47" s="6" customFormat="1" ht="16.5" customHeight="1">
      <c r="B111" s="23"/>
      <c r="C111" s="24"/>
      <c r="D111" s="157" t="s">
        <v>128</v>
      </c>
      <c r="E111" s="24"/>
      <c r="F111" s="158" t="s">
        <v>183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128</v>
      </c>
      <c r="AU111" s="6" t="s">
        <v>79</v>
      </c>
    </row>
    <row r="112" spans="2:65" s="6" customFormat="1" ht="15.75" customHeight="1">
      <c r="B112" s="23"/>
      <c r="C112" s="145" t="s">
        <v>184</v>
      </c>
      <c r="D112" s="145" t="s">
        <v>121</v>
      </c>
      <c r="E112" s="146" t="s">
        <v>185</v>
      </c>
      <c r="F112" s="147" t="s">
        <v>186</v>
      </c>
      <c r="G112" s="148" t="s">
        <v>124</v>
      </c>
      <c r="H112" s="149">
        <v>94.46</v>
      </c>
      <c r="I112" s="150"/>
      <c r="J112" s="151">
        <f>ROUND($I$112*$H$112,2)</f>
        <v>0</v>
      </c>
      <c r="K112" s="147" t="s">
        <v>125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126</v>
      </c>
      <c r="AT112" s="89" t="s">
        <v>121</v>
      </c>
      <c r="AU112" s="89" t="s">
        <v>79</v>
      </c>
      <c r="AY112" s="6" t="s">
        <v>119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21</v>
      </c>
      <c r="BK112" s="156">
        <f>ROUND($I$112*$H$112,2)</f>
        <v>0</v>
      </c>
      <c r="BL112" s="89" t="s">
        <v>126</v>
      </c>
      <c r="BM112" s="89" t="s">
        <v>187</v>
      </c>
    </row>
    <row r="113" spans="2:47" s="6" customFormat="1" ht="16.5" customHeight="1">
      <c r="B113" s="23"/>
      <c r="C113" s="24"/>
      <c r="D113" s="157" t="s">
        <v>128</v>
      </c>
      <c r="E113" s="24"/>
      <c r="F113" s="158" t="s">
        <v>188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128</v>
      </c>
      <c r="AU113" s="6" t="s">
        <v>79</v>
      </c>
    </row>
    <row r="114" spans="2:65" s="6" customFormat="1" ht="15.75" customHeight="1">
      <c r="B114" s="23"/>
      <c r="C114" s="145" t="s">
        <v>8</v>
      </c>
      <c r="D114" s="145" t="s">
        <v>121</v>
      </c>
      <c r="E114" s="146" t="s">
        <v>189</v>
      </c>
      <c r="F114" s="147" t="s">
        <v>190</v>
      </c>
      <c r="G114" s="148" t="s">
        <v>124</v>
      </c>
      <c r="H114" s="149">
        <v>94.46</v>
      </c>
      <c r="I114" s="150"/>
      <c r="J114" s="151">
        <f>ROUND($I$114*$H$114,2)</f>
        <v>0</v>
      </c>
      <c r="K114" s="147" t="s">
        <v>125</v>
      </c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126</v>
      </c>
      <c r="AT114" s="89" t="s">
        <v>121</v>
      </c>
      <c r="AU114" s="89" t="s">
        <v>79</v>
      </c>
      <c r="AY114" s="6" t="s">
        <v>119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126</v>
      </c>
      <c r="BM114" s="89" t="s">
        <v>191</v>
      </c>
    </row>
    <row r="115" spans="2:47" s="6" customFormat="1" ht="16.5" customHeight="1">
      <c r="B115" s="23"/>
      <c r="C115" s="24"/>
      <c r="D115" s="157" t="s">
        <v>128</v>
      </c>
      <c r="E115" s="24"/>
      <c r="F115" s="158" t="s">
        <v>190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128</v>
      </c>
      <c r="AU115" s="6" t="s">
        <v>79</v>
      </c>
    </row>
    <row r="116" spans="2:65" s="6" customFormat="1" ht="15.75" customHeight="1">
      <c r="B116" s="23"/>
      <c r="C116" s="145" t="s">
        <v>192</v>
      </c>
      <c r="D116" s="145" t="s">
        <v>121</v>
      </c>
      <c r="E116" s="146" t="s">
        <v>193</v>
      </c>
      <c r="F116" s="147" t="s">
        <v>194</v>
      </c>
      <c r="G116" s="148" t="s">
        <v>124</v>
      </c>
      <c r="H116" s="149">
        <v>11.7</v>
      </c>
      <c r="I116" s="150"/>
      <c r="J116" s="151">
        <f>ROUND($I$116*$H$116,2)</f>
        <v>0</v>
      </c>
      <c r="K116" s="147"/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126</v>
      </c>
      <c r="AT116" s="89" t="s">
        <v>121</v>
      </c>
      <c r="AU116" s="89" t="s">
        <v>79</v>
      </c>
      <c r="AY116" s="6" t="s">
        <v>119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126</v>
      </c>
      <c r="BM116" s="89" t="s">
        <v>195</v>
      </c>
    </row>
    <row r="117" spans="2:47" s="6" customFormat="1" ht="16.5" customHeight="1">
      <c r="B117" s="23"/>
      <c r="C117" s="24"/>
      <c r="D117" s="157" t="s">
        <v>128</v>
      </c>
      <c r="E117" s="24"/>
      <c r="F117" s="158" t="s">
        <v>190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128</v>
      </c>
      <c r="AU117" s="6" t="s">
        <v>79</v>
      </c>
    </row>
    <row r="118" spans="2:65" s="6" customFormat="1" ht="15.75" customHeight="1">
      <c r="B118" s="23"/>
      <c r="C118" s="145" t="s">
        <v>196</v>
      </c>
      <c r="D118" s="145" t="s">
        <v>121</v>
      </c>
      <c r="E118" s="146" t="s">
        <v>197</v>
      </c>
      <c r="F118" s="147" t="s">
        <v>198</v>
      </c>
      <c r="G118" s="148" t="s">
        <v>124</v>
      </c>
      <c r="H118" s="149">
        <v>439.28</v>
      </c>
      <c r="I118" s="150"/>
      <c r="J118" s="151">
        <f>ROUND($I$118*$H$118,2)</f>
        <v>0</v>
      </c>
      <c r="K118" s="147" t="s">
        <v>125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126</v>
      </c>
      <c r="AT118" s="89" t="s">
        <v>121</v>
      </c>
      <c r="AU118" s="89" t="s">
        <v>79</v>
      </c>
      <c r="AY118" s="6" t="s">
        <v>119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126</v>
      </c>
      <c r="BM118" s="89" t="s">
        <v>199</v>
      </c>
    </row>
    <row r="119" spans="2:47" s="6" customFormat="1" ht="27" customHeight="1">
      <c r="B119" s="23"/>
      <c r="C119" s="24"/>
      <c r="D119" s="157" t="s">
        <v>128</v>
      </c>
      <c r="E119" s="24"/>
      <c r="F119" s="158" t="s">
        <v>200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128</v>
      </c>
      <c r="AU119" s="6" t="s">
        <v>79</v>
      </c>
    </row>
    <row r="120" spans="2:65" s="6" customFormat="1" ht="15.75" customHeight="1">
      <c r="B120" s="23"/>
      <c r="C120" s="145" t="s">
        <v>201</v>
      </c>
      <c r="D120" s="145" t="s">
        <v>121</v>
      </c>
      <c r="E120" s="146" t="s">
        <v>202</v>
      </c>
      <c r="F120" s="147" t="s">
        <v>203</v>
      </c>
      <c r="G120" s="148" t="s">
        <v>124</v>
      </c>
      <c r="H120" s="149">
        <v>44.46</v>
      </c>
      <c r="I120" s="150"/>
      <c r="J120" s="151">
        <f>ROUND($I$120*$H$120,2)</f>
        <v>0</v>
      </c>
      <c r="K120" s="147"/>
      <c r="L120" s="43"/>
      <c r="M120" s="152"/>
      <c r="N120" s="153" t="s">
        <v>42</v>
      </c>
      <c r="O120" s="24"/>
      <c r="P120" s="154">
        <f>$O$120*$H$120</f>
        <v>0</v>
      </c>
      <c r="Q120" s="154">
        <v>0</v>
      </c>
      <c r="R120" s="154">
        <f>$Q$120*$H$120</f>
        <v>0</v>
      </c>
      <c r="S120" s="154">
        <v>0</v>
      </c>
      <c r="T120" s="155">
        <f>$S$120*$H$120</f>
        <v>0</v>
      </c>
      <c r="AR120" s="89" t="s">
        <v>126</v>
      </c>
      <c r="AT120" s="89" t="s">
        <v>121</v>
      </c>
      <c r="AU120" s="89" t="s">
        <v>79</v>
      </c>
      <c r="AY120" s="6" t="s">
        <v>119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21</v>
      </c>
      <c r="BK120" s="156">
        <f>ROUND($I$120*$H$120,2)</f>
        <v>0</v>
      </c>
      <c r="BL120" s="89" t="s">
        <v>126</v>
      </c>
      <c r="BM120" s="89" t="s">
        <v>204</v>
      </c>
    </row>
    <row r="121" spans="2:47" s="6" customFormat="1" ht="27" customHeight="1">
      <c r="B121" s="23"/>
      <c r="C121" s="24"/>
      <c r="D121" s="157" t="s">
        <v>128</v>
      </c>
      <c r="E121" s="24"/>
      <c r="F121" s="158" t="s">
        <v>200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128</v>
      </c>
      <c r="AU121" s="6" t="s">
        <v>79</v>
      </c>
    </row>
    <row r="122" spans="2:65" s="6" customFormat="1" ht="15.75" customHeight="1">
      <c r="B122" s="23"/>
      <c r="C122" s="145" t="s">
        <v>205</v>
      </c>
      <c r="D122" s="145" t="s">
        <v>121</v>
      </c>
      <c r="E122" s="146" t="s">
        <v>206</v>
      </c>
      <c r="F122" s="147" t="s">
        <v>207</v>
      </c>
      <c r="G122" s="148" t="s">
        <v>124</v>
      </c>
      <c r="H122" s="149">
        <v>78.72</v>
      </c>
      <c r="I122" s="150"/>
      <c r="J122" s="151">
        <f>ROUND($I$122*$H$122,2)</f>
        <v>0</v>
      </c>
      <c r="K122" s="147"/>
      <c r="L122" s="43"/>
      <c r="M122" s="152"/>
      <c r="N122" s="153" t="s">
        <v>42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126</v>
      </c>
      <c r="AT122" s="89" t="s">
        <v>121</v>
      </c>
      <c r="AU122" s="89" t="s">
        <v>79</v>
      </c>
      <c r="AY122" s="6" t="s">
        <v>119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126</v>
      </c>
      <c r="BM122" s="89" t="s">
        <v>208</v>
      </c>
    </row>
    <row r="123" spans="2:47" s="6" customFormat="1" ht="16.5" customHeight="1">
      <c r="B123" s="23"/>
      <c r="C123" s="24"/>
      <c r="D123" s="157" t="s">
        <v>128</v>
      </c>
      <c r="E123" s="24"/>
      <c r="F123" s="158" t="s">
        <v>207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128</v>
      </c>
      <c r="AU123" s="6" t="s">
        <v>79</v>
      </c>
    </row>
    <row r="124" spans="2:65" s="6" customFormat="1" ht="15.75" customHeight="1">
      <c r="B124" s="23"/>
      <c r="C124" s="145" t="s">
        <v>209</v>
      </c>
      <c r="D124" s="145" t="s">
        <v>121</v>
      </c>
      <c r="E124" s="146" t="s">
        <v>210</v>
      </c>
      <c r="F124" s="147" t="s">
        <v>211</v>
      </c>
      <c r="G124" s="148" t="s">
        <v>124</v>
      </c>
      <c r="H124" s="149">
        <v>9.36</v>
      </c>
      <c r="I124" s="150"/>
      <c r="J124" s="151">
        <f>ROUND($I$124*$H$124,2)</f>
        <v>0</v>
      </c>
      <c r="K124" s="147"/>
      <c r="L124" s="43"/>
      <c r="M124" s="152"/>
      <c r="N124" s="153" t="s">
        <v>42</v>
      </c>
      <c r="O124" s="24"/>
      <c r="P124" s="154">
        <f>$O$124*$H$124</f>
        <v>0</v>
      </c>
      <c r="Q124" s="154">
        <v>0</v>
      </c>
      <c r="R124" s="154">
        <f>$Q$124*$H$124</f>
        <v>0</v>
      </c>
      <c r="S124" s="154">
        <v>0</v>
      </c>
      <c r="T124" s="155">
        <f>$S$124*$H$124</f>
        <v>0</v>
      </c>
      <c r="AR124" s="89" t="s">
        <v>126</v>
      </c>
      <c r="AT124" s="89" t="s">
        <v>121</v>
      </c>
      <c r="AU124" s="89" t="s">
        <v>79</v>
      </c>
      <c r="AY124" s="6" t="s">
        <v>119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21</v>
      </c>
      <c r="BK124" s="156">
        <f>ROUND($I$124*$H$124,2)</f>
        <v>0</v>
      </c>
      <c r="BL124" s="89" t="s">
        <v>126</v>
      </c>
      <c r="BM124" s="89" t="s">
        <v>212</v>
      </c>
    </row>
    <row r="125" spans="2:47" s="6" customFormat="1" ht="16.5" customHeight="1">
      <c r="B125" s="23"/>
      <c r="C125" s="24"/>
      <c r="D125" s="157" t="s">
        <v>128</v>
      </c>
      <c r="E125" s="24"/>
      <c r="F125" s="158" t="s">
        <v>207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128</v>
      </c>
      <c r="AU125" s="6" t="s">
        <v>79</v>
      </c>
    </row>
    <row r="126" spans="2:63" s="132" customFormat="1" ht="30.75" customHeight="1">
      <c r="B126" s="133"/>
      <c r="C126" s="134"/>
      <c r="D126" s="134" t="s">
        <v>70</v>
      </c>
      <c r="E126" s="143" t="s">
        <v>126</v>
      </c>
      <c r="F126" s="143" t="s">
        <v>213</v>
      </c>
      <c r="G126" s="134"/>
      <c r="H126" s="134"/>
      <c r="J126" s="144">
        <f>$BK$126</f>
        <v>0</v>
      </c>
      <c r="K126" s="134"/>
      <c r="L126" s="137"/>
      <c r="M126" s="138"/>
      <c r="N126" s="134"/>
      <c r="O126" s="134"/>
      <c r="P126" s="139">
        <f>SUM($P$127:$P$130)</f>
        <v>0</v>
      </c>
      <c r="Q126" s="134"/>
      <c r="R126" s="139">
        <f>SUM($R$127:$R$130)</f>
        <v>0</v>
      </c>
      <c r="S126" s="134"/>
      <c r="T126" s="140">
        <f>SUM($T$127:$T$130)</f>
        <v>0</v>
      </c>
      <c r="AR126" s="141" t="s">
        <v>21</v>
      </c>
      <c r="AT126" s="141" t="s">
        <v>70</v>
      </c>
      <c r="AU126" s="141" t="s">
        <v>21</v>
      </c>
      <c r="AY126" s="141" t="s">
        <v>119</v>
      </c>
      <c r="BK126" s="142">
        <f>SUM($BK$127:$BK$130)</f>
        <v>0</v>
      </c>
    </row>
    <row r="127" spans="2:65" s="6" customFormat="1" ht="15.75" customHeight="1">
      <c r="B127" s="23"/>
      <c r="C127" s="145" t="s">
        <v>7</v>
      </c>
      <c r="D127" s="145" t="s">
        <v>121</v>
      </c>
      <c r="E127" s="146" t="s">
        <v>214</v>
      </c>
      <c r="F127" s="147" t="s">
        <v>215</v>
      </c>
      <c r="G127" s="148" t="s">
        <v>124</v>
      </c>
      <c r="H127" s="149">
        <v>15.75</v>
      </c>
      <c r="I127" s="150"/>
      <c r="J127" s="151">
        <f>ROUND($I$127*$H$127,2)</f>
        <v>0</v>
      </c>
      <c r="K127" s="147" t="s">
        <v>125</v>
      </c>
      <c r="L127" s="43"/>
      <c r="M127" s="152"/>
      <c r="N127" s="153" t="s">
        <v>42</v>
      </c>
      <c r="O127" s="24"/>
      <c r="P127" s="154">
        <f>$O$127*$H$127</f>
        <v>0</v>
      </c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126</v>
      </c>
      <c r="AT127" s="89" t="s">
        <v>121</v>
      </c>
      <c r="AU127" s="89" t="s">
        <v>79</v>
      </c>
      <c r="AY127" s="6" t="s">
        <v>119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21</v>
      </c>
      <c r="BK127" s="156">
        <f>ROUND($I$127*$H$127,2)</f>
        <v>0</v>
      </c>
      <c r="BL127" s="89" t="s">
        <v>126</v>
      </c>
      <c r="BM127" s="89" t="s">
        <v>216</v>
      </c>
    </row>
    <row r="128" spans="2:47" s="6" customFormat="1" ht="16.5" customHeight="1">
      <c r="B128" s="23"/>
      <c r="C128" s="24"/>
      <c r="D128" s="157" t="s">
        <v>128</v>
      </c>
      <c r="E128" s="24"/>
      <c r="F128" s="158" t="s">
        <v>217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128</v>
      </c>
      <c r="AU128" s="6" t="s">
        <v>79</v>
      </c>
    </row>
    <row r="129" spans="2:65" s="6" customFormat="1" ht="15.75" customHeight="1">
      <c r="B129" s="23"/>
      <c r="C129" s="145" t="s">
        <v>218</v>
      </c>
      <c r="D129" s="145" t="s">
        <v>121</v>
      </c>
      <c r="E129" s="146" t="s">
        <v>219</v>
      </c>
      <c r="F129" s="147" t="s">
        <v>220</v>
      </c>
      <c r="G129" s="148" t="s">
        <v>124</v>
      </c>
      <c r="H129" s="149">
        <v>2.34</v>
      </c>
      <c r="I129" s="150"/>
      <c r="J129" s="151">
        <f>ROUND($I$129*$H$129,2)</f>
        <v>0</v>
      </c>
      <c r="K129" s="147"/>
      <c r="L129" s="43"/>
      <c r="M129" s="152"/>
      <c r="N129" s="153" t="s">
        <v>42</v>
      </c>
      <c r="O129" s="24"/>
      <c r="P129" s="154">
        <f>$O$129*$H$129</f>
        <v>0</v>
      </c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126</v>
      </c>
      <c r="AT129" s="89" t="s">
        <v>121</v>
      </c>
      <c r="AU129" s="89" t="s">
        <v>79</v>
      </c>
      <c r="AY129" s="6" t="s">
        <v>119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21</v>
      </c>
      <c r="BK129" s="156">
        <f>ROUND($I$129*$H$129,2)</f>
        <v>0</v>
      </c>
      <c r="BL129" s="89" t="s">
        <v>126</v>
      </c>
      <c r="BM129" s="89" t="s">
        <v>221</v>
      </c>
    </row>
    <row r="130" spans="2:47" s="6" customFormat="1" ht="16.5" customHeight="1">
      <c r="B130" s="23"/>
      <c r="C130" s="24"/>
      <c r="D130" s="157" t="s">
        <v>128</v>
      </c>
      <c r="E130" s="24"/>
      <c r="F130" s="158" t="s">
        <v>217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128</v>
      </c>
      <c r="AU130" s="6" t="s">
        <v>79</v>
      </c>
    </row>
    <row r="131" spans="2:63" s="132" customFormat="1" ht="30.75" customHeight="1">
      <c r="B131" s="133"/>
      <c r="C131" s="134"/>
      <c r="D131" s="134" t="s">
        <v>70</v>
      </c>
      <c r="E131" s="143" t="s">
        <v>158</v>
      </c>
      <c r="F131" s="143" t="s">
        <v>222</v>
      </c>
      <c r="G131" s="134"/>
      <c r="H131" s="134"/>
      <c r="J131" s="144">
        <f>$BK$131</f>
        <v>0</v>
      </c>
      <c r="K131" s="134"/>
      <c r="L131" s="137"/>
      <c r="M131" s="138"/>
      <c r="N131" s="134"/>
      <c r="O131" s="134"/>
      <c r="P131" s="139">
        <f>SUM($P$132:$P$155)</f>
        <v>0</v>
      </c>
      <c r="Q131" s="134"/>
      <c r="R131" s="139">
        <f>SUM($R$132:$R$155)</f>
        <v>0.02896</v>
      </c>
      <c r="S131" s="134"/>
      <c r="T131" s="140">
        <f>SUM($T$132:$T$155)</f>
        <v>0</v>
      </c>
      <c r="AR131" s="141" t="s">
        <v>21</v>
      </c>
      <c r="AT131" s="141" t="s">
        <v>70</v>
      </c>
      <c r="AU131" s="141" t="s">
        <v>21</v>
      </c>
      <c r="AY131" s="141" t="s">
        <v>119</v>
      </c>
      <c r="BK131" s="142">
        <f>SUM($BK$132:$BK$155)</f>
        <v>0</v>
      </c>
    </row>
    <row r="132" spans="2:65" s="6" customFormat="1" ht="15.75" customHeight="1">
      <c r="B132" s="23"/>
      <c r="C132" s="145" t="s">
        <v>223</v>
      </c>
      <c r="D132" s="145" t="s">
        <v>121</v>
      </c>
      <c r="E132" s="146" t="s">
        <v>224</v>
      </c>
      <c r="F132" s="147" t="s">
        <v>225</v>
      </c>
      <c r="G132" s="148" t="s">
        <v>226</v>
      </c>
      <c r="H132" s="149">
        <v>4</v>
      </c>
      <c r="I132" s="150"/>
      <c r="J132" s="151">
        <f>ROUND($I$132*$H$132,2)</f>
        <v>0</v>
      </c>
      <c r="K132" s="147" t="s">
        <v>125</v>
      </c>
      <c r="L132" s="43"/>
      <c r="M132" s="152"/>
      <c r="N132" s="153" t="s">
        <v>42</v>
      </c>
      <c r="O132" s="24"/>
      <c r="P132" s="154">
        <f>$O$132*$H$132</f>
        <v>0</v>
      </c>
      <c r="Q132" s="154">
        <v>0.0008</v>
      </c>
      <c r="R132" s="154">
        <f>$Q$132*$H$132</f>
        <v>0.0032</v>
      </c>
      <c r="S132" s="154">
        <v>0</v>
      </c>
      <c r="T132" s="155">
        <f>$S$132*$H$132</f>
        <v>0</v>
      </c>
      <c r="AR132" s="89" t="s">
        <v>126</v>
      </c>
      <c r="AT132" s="89" t="s">
        <v>121</v>
      </c>
      <c r="AU132" s="89" t="s">
        <v>79</v>
      </c>
      <c r="AY132" s="6" t="s">
        <v>119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21</v>
      </c>
      <c r="BK132" s="156">
        <f>ROUND($I$132*$H$132,2)</f>
        <v>0</v>
      </c>
      <c r="BL132" s="89" t="s">
        <v>126</v>
      </c>
      <c r="BM132" s="89" t="s">
        <v>227</v>
      </c>
    </row>
    <row r="133" spans="2:47" s="6" customFormat="1" ht="27" customHeight="1">
      <c r="B133" s="23"/>
      <c r="C133" s="24"/>
      <c r="D133" s="157" t="s">
        <v>128</v>
      </c>
      <c r="E133" s="24"/>
      <c r="F133" s="158" t="s">
        <v>228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128</v>
      </c>
      <c r="AU133" s="6" t="s">
        <v>79</v>
      </c>
    </row>
    <row r="134" spans="2:65" s="6" customFormat="1" ht="15.75" customHeight="1">
      <c r="B134" s="23"/>
      <c r="C134" s="145" t="s">
        <v>229</v>
      </c>
      <c r="D134" s="145" t="s">
        <v>121</v>
      </c>
      <c r="E134" s="146" t="s">
        <v>230</v>
      </c>
      <c r="F134" s="147" t="s">
        <v>231</v>
      </c>
      <c r="G134" s="148" t="s">
        <v>226</v>
      </c>
      <c r="H134" s="149">
        <v>7</v>
      </c>
      <c r="I134" s="150"/>
      <c r="J134" s="151">
        <f>ROUND($I$134*$H$134,2)</f>
        <v>0</v>
      </c>
      <c r="K134" s="147" t="s">
        <v>125</v>
      </c>
      <c r="L134" s="43"/>
      <c r="M134" s="152"/>
      <c r="N134" s="153" t="s">
        <v>42</v>
      </c>
      <c r="O134" s="24"/>
      <c r="P134" s="154">
        <f>$O$134*$H$134</f>
        <v>0</v>
      </c>
      <c r="Q134" s="154">
        <v>0.0012</v>
      </c>
      <c r="R134" s="154">
        <f>$Q$134*$H$134</f>
        <v>0.0084</v>
      </c>
      <c r="S134" s="154">
        <v>0</v>
      </c>
      <c r="T134" s="155">
        <f>$S$134*$H$134</f>
        <v>0</v>
      </c>
      <c r="AR134" s="89" t="s">
        <v>126</v>
      </c>
      <c r="AT134" s="89" t="s">
        <v>121</v>
      </c>
      <c r="AU134" s="89" t="s">
        <v>79</v>
      </c>
      <c r="AY134" s="6" t="s">
        <v>119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21</v>
      </c>
      <c r="BK134" s="156">
        <f>ROUND($I$134*$H$134,2)</f>
        <v>0</v>
      </c>
      <c r="BL134" s="89" t="s">
        <v>126</v>
      </c>
      <c r="BM134" s="89" t="s">
        <v>232</v>
      </c>
    </row>
    <row r="135" spans="2:47" s="6" customFormat="1" ht="27" customHeight="1">
      <c r="B135" s="23"/>
      <c r="C135" s="24"/>
      <c r="D135" s="157" t="s">
        <v>128</v>
      </c>
      <c r="E135" s="24"/>
      <c r="F135" s="158" t="s">
        <v>233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128</v>
      </c>
      <c r="AU135" s="6" t="s">
        <v>79</v>
      </c>
    </row>
    <row r="136" spans="2:65" s="6" customFormat="1" ht="15.75" customHeight="1">
      <c r="B136" s="23"/>
      <c r="C136" s="145" t="s">
        <v>234</v>
      </c>
      <c r="D136" s="145" t="s">
        <v>121</v>
      </c>
      <c r="E136" s="146" t="s">
        <v>235</v>
      </c>
      <c r="F136" s="147" t="s">
        <v>236</v>
      </c>
      <c r="G136" s="148" t="s">
        <v>237</v>
      </c>
      <c r="H136" s="149">
        <v>78</v>
      </c>
      <c r="I136" s="150"/>
      <c r="J136" s="151">
        <f>ROUND($I$136*$H$136,2)</f>
        <v>0</v>
      </c>
      <c r="K136" s="147" t="s">
        <v>125</v>
      </c>
      <c r="L136" s="43"/>
      <c r="M136" s="152"/>
      <c r="N136" s="153" t="s">
        <v>42</v>
      </c>
      <c r="O136" s="24"/>
      <c r="P136" s="154">
        <f>$O$136*$H$136</f>
        <v>0</v>
      </c>
      <c r="Q136" s="154">
        <v>0</v>
      </c>
      <c r="R136" s="154">
        <f>$Q$136*$H$136</f>
        <v>0</v>
      </c>
      <c r="S136" s="154">
        <v>0</v>
      </c>
      <c r="T136" s="155">
        <f>$S$136*$H$136</f>
        <v>0</v>
      </c>
      <c r="AR136" s="89" t="s">
        <v>126</v>
      </c>
      <c r="AT136" s="89" t="s">
        <v>121</v>
      </c>
      <c r="AU136" s="89" t="s">
        <v>79</v>
      </c>
      <c r="AY136" s="6" t="s">
        <v>119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21</v>
      </c>
      <c r="BK136" s="156">
        <f>ROUND($I$136*$H$136,2)</f>
        <v>0</v>
      </c>
      <c r="BL136" s="89" t="s">
        <v>126</v>
      </c>
      <c r="BM136" s="89" t="s">
        <v>238</v>
      </c>
    </row>
    <row r="137" spans="2:47" s="6" customFormat="1" ht="27" customHeight="1">
      <c r="B137" s="23"/>
      <c r="C137" s="24"/>
      <c r="D137" s="157" t="s">
        <v>128</v>
      </c>
      <c r="E137" s="24"/>
      <c r="F137" s="158" t="s">
        <v>239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128</v>
      </c>
      <c r="AU137" s="6" t="s">
        <v>79</v>
      </c>
    </row>
    <row r="138" spans="2:65" s="6" customFormat="1" ht="15.75" customHeight="1">
      <c r="B138" s="23"/>
      <c r="C138" s="145" t="s">
        <v>240</v>
      </c>
      <c r="D138" s="145" t="s">
        <v>121</v>
      </c>
      <c r="E138" s="146" t="s">
        <v>241</v>
      </c>
      <c r="F138" s="147" t="s">
        <v>242</v>
      </c>
      <c r="G138" s="148" t="s">
        <v>237</v>
      </c>
      <c r="H138" s="149">
        <v>524.75</v>
      </c>
      <c r="I138" s="150"/>
      <c r="J138" s="151">
        <f>ROUND($I$138*$H$138,2)</f>
        <v>0</v>
      </c>
      <c r="K138" s="147" t="s">
        <v>125</v>
      </c>
      <c r="L138" s="43"/>
      <c r="M138" s="152"/>
      <c r="N138" s="153" t="s">
        <v>42</v>
      </c>
      <c r="O138" s="24"/>
      <c r="P138" s="154">
        <f>$O$138*$H$138</f>
        <v>0</v>
      </c>
      <c r="Q138" s="154">
        <v>0</v>
      </c>
      <c r="R138" s="154">
        <f>$Q$138*$H$138</f>
        <v>0</v>
      </c>
      <c r="S138" s="154">
        <v>0</v>
      </c>
      <c r="T138" s="155">
        <f>$S$138*$H$138</f>
        <v>0</v>
      </c>
      <c r="AR138" s="89" t="s">
        <v>126</v>
      </c>
      <c r="AT138" s="89" t="s">
        <v>121</v>
      </c>
      <c r="AU138" s="89" t="s">
        <v>79</v>
      </c>
      <c r="AY138" s="6" t="s">
        <v>119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21</v>
      </c>
      <c r="BK138" s="156">
        <f>ROUND($I$138*$H$138,2)</f>
        <v>0</v>
      </c>
      <c r="BL138" s="89" t="s">
        <v>126</v>
      </c>
      <c r="BM138" s="89" t="s">
        <v>243</v>
      </c>
    </row>
    <row r="139" spans="2:47" s="6" customFormat="1" ht="27" customHeight="1">
      <c r="B139" s="23"/>
      <c r="C139" s="24"/>
      <c r="D139" s="157" t="s">
        <v>128</v>
      </c>
      <c r="E139" s="24"/>
      <c r="F139" s="158" t="s">
        <v>244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128</v>
      </c>
      <c r="AU139" s="6" t="s">
        <v>79</v>
      </c>
    </row>
    <row r="140" spans="2:65" s="6" customFormat="1" ht="15.75" customHeight="1">
      <c r="B140" s="23"/>
      <c r="C140" s="145" t="s">
        <v>245</v>
      </c>
      <c r="D140" s="145" t="s">
        <v>121</v>
      </c>
      <c r="E140" s="146" t="s">
        <v>246</v>
      </c>
      <c r="F140" s="147" t="s">
        <v>247</v>
      </c>
      <c r="G140" s="148" t="s">
        <v>226</v>
      </c>
      <c r="H140" s="149">
        <v>13</v>
      </c>
      <c r="I140" s="150"/>
      <c r="J140" s="151">
        <f>ROUND($I$140*$H$140,2)</f>
        <v>0</v>
      </c>
      <c r="K140" s="147"/>
      <c r="L140" s="43"/>
      <c r="M140" s="152"/>
      <c r="N140" s="153" t="s">
        <v>42</v>
      </c>
      <c r="O140" s="24"/>
      <c r="P140" s="154">
        <f>$O$140*$H$140</f>
        <v>0</v>
      </c>
      <c r="Q140" s="154">
        <v>0.0008</v>
      </c>
      <c r="R140" s="154">
        <f>$Q$140*$H$140</f>
        <v>0.010400000000000001</v>
      </c>
      <c r="S140" s="154">
        <v>0</v>
      </c>
      <c r="T140" s="155">
        <f>$S$140*$H$140</f>
        <v>0</v>
      </c>
      <c r="AR140" s="89" t="s">
        <v>126</v>
      </c>
      <c r="AT140" s="89" t="s">
        <v>121</v>
      </c>
      <c r="AU140" s="89" t="s">
        <v>79</v>
      </c>
      <c r="AY140" s="6" t="s">
        <v>119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21</v>
      </c>
      <c r="BK140" s="156">
        <f>ROUND($I$140*$H$140,2)</f>
        <v>0</v>
      </c>
      <c r="BL140" s="89" t="s">
        <v>126</v>
      </c>
      <c r="BM140" s="89" t="s">
        <v>248</v>
      </c>
    </row>
    <row r="141" spans="2:47" s="6" customFormat="1" ht="16.5" customHeight="1">
      <c r="B141" s="23"/>
      <c r="C141" s="24"/>
      <c r="D141" s="157" t="s">
        <v>128</v>
      </c>
      <c r="E141" s="24"/>
      <c r="F141" s="158" t="s">
        <v>249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128</v>
      </c>
      <c r="AU141" s="6" t="s">
        <v>79</v>
      </c>
    </row>
    <row r="142" spans="2:65" s="6" customFormat="1" ht="15.75" customHeight="1">
      <c r="B142" s="23"/>
      <c r="C142" s="145" t="s">
        <v>250</v>
      </c>
      <c r="D142" s="145" t="s">
        <v>121</v>
      </c>
      <c r="E142" s="146" t="s">
        <v>251</v>
      </c>
      <c r="F142" s="147" t="s">
        <v>252</v>
      </c>
      <c r="G142" s="148" t="s">
        <v>226</v>
      </c>
      <c r="H142" s="149">
        <v>5</v>
      </c>
      <c r="I142" s="150"/>
      <c r="J142" s="151">
        <f>ROUND($I$142*$H$142,2)</f>
        <v>0</v>
      </c>
      <c r="K142" s="147" t="s">
        <v>125</v>
      </c>
      <c r="L142" s="43"/>
      <c r="M142" s="152"/>
      <c r="N142" s="153" t="s">
        <v>42</v>
      </c>
      <c r="O142" s="24"/>
      <c r="P142" s="154">
        <f>$O$142*$H$142</f>
        <v>0</v>
      </c>
      <c r="Q142" s="154">
        <v>0.0008</v>
      </c>
      <c r="R142" s="154">
        <f>$Q$142*$H$142</f>
        <v>0.004</v>
      </c>
      <c r="S142" s="154">
        <v>0</v>
      </c>
      <c r="T142" s="155">
        <f>$S$142*$H$142</f>
        <v>0</v>
      </c>
      <c r="AR142" s="89" t="s">
        <v>126</v>
      </c>
      <c r="AT142" s="89" t="s">
        <v>121</v>
      </c>
      <c r="AU142" s="89" t="s">
        <v>79</v>
      </c>
      <c r="AY142" s="6" t="s">
        <v>119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21</v>
      </c>
      <c r="BK142" s="156">
        <f>ROUND($I$142*$H$142,2)</f>
        <v>0</v>
      </c>
      <c r="BL142" s="89" t="s">
        <v>126</v>
      </c>
      <c r="BM142" s="89" t="s">
        <v>253</v>
      </c>
    </row>
    <row r="143" spans="2:47" s="6" customFormat="1" ht="16.5" customHeight="1">
      <c r="B143" s="23"/>
      <c r="C143" s="24"/>
      <c r="D143" s="157" t="s">
        <v>128</v>
      </c>
      <c r="E143" s="24"/>
      <c r="F143" s="158" t="s">
        <v>254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128</v>
      </c>
      <c r="AU143" s="6" t="s">
        <v>79</v>
      </c>
    </row>
    <row r="144" spans="2:65" s="6" customFormat="1" ht="15.75" customHeight="1">
      <c r="B144" s="23"/>
      <c r="C144" s="145" t="s">
        <v>255</v>
      </c>
      <c r="D144" s="145" t="s">
        <v>121</v>
      </c>
      <c r="E144" s="146" t="s">
        <v>256</v>
      </c>
      <c r="F144" s="147" t="s">
        <v>257</v>
      </c>
      <c r="G144" s="148" t="s">
        <v>226</v>
      </c>
      <c r="H144" s="149">
        <v>1</v>
      </c>
      <c r="I144" s="150"/>
      <c r="J144" s="151">
        <f>ROUND($I$144*$H$144,2)</f>
        <v>0</v>
      </c>
      <c r="K144" s="147" t="s">
        <v>125</v>
      </c>
      <c r="L144" s="43"/>
      <c r="M144" s="152"/>
      <c r="N144" s="153" t="s">
        <v>42</v>
      </c>
      <c r="O144" s="24"/>
      <c r="P144" s="154">
        <f>$O$144*$H$144</f>
        <v>0</v>
      </c>
      <c r="Q144" s="154">
        <v>0.00034</v>
      </c>
      <c r="R144" s="154">
        <f>$Q$144*$H$144</f>
        <v>0.00034</v>
      </c>
      <c r="S144" s="154">
        <v>0</v>
      </c>
      <c r="T144" s="155">
        <f>$S$144*$H$144</f>
        <v>0</v>
      </c>
      <c r="AR144" s="89" t="s">
        <v>126</v>
      </c>
      <c r="AT144" s="89" t="s">
        <v>121</v>
      </c>
      <c r="AU144" s="89" t="s">
        <v>79</v>
      </c>
      <c r="AY144" s="6" t="s">
        <v>119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21</v>
      </c>
      <c r="BK144" s="156">
        <f>ROUND($I$144*$H$144,2)</f>
        <v>0</v>
      </c>
      <c r="BL144" s="89" t="s">
        <v>126</v>
      </c>
      <c r="BM144" s="89" t="s">
        <v>258</v>
      </c>
    </row>
    <row r="145" spans="2:47" s="6" customFormat="1" ht="16.5" customHeight="1">
      <c r="B145" s="23"/>
      <c r="C145" s="24"/>
      <c r="D145" s="157" t="s">
        <v>128</v>
      </c>
      <c r="E145" s="24"/>
      <c r="F145" s="158" t="s">
        <v>259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128</v>
      </c>
      <c r="AU145" s="6" t="s">
        <v>79</v>
      </c>
    </row>
    <row r="146" spans="2:65" s="6" customFormat="1" ht="15.75" customHeight="1">
      <c r="B146" s="23"/>
      <c r="C146" s="145" t="s">
        <v>260</v>
      </c>
      <c r="D146" s="145" t="s">
        <v>121</v>
      </c>
      <c r="E146" s="146" t="s">
        <v>261</v>
      </c>
      <c r="F146" s="147" t="s">
        <v>262</v>
      </c>
      <c r="G146" s="148" t="s">
        <v>226</v>
      </c>
      <c r="H146" s="149">
        <v>3</v>
      </c>
      <c r="I146" s="150"/>
      <c r="J146" s="151">
        <f>ROUND($I$146*$H$146,2)</f>
        <v>0</v>
      </c>
      <c r="K146" s="147" t="s">
        <v>125</v>
      </c>
      <c r="L146" s="43"/>
      <c r="M146" s="152"/>
      <c r="N146" s="153" t="s">
        <v>42</v>
      </c>
      <c r="O146" s="24"/>
      <c r="P146" s="154">
        <f>$O$146*$H$146</f>
        <v>0</v>
      </c>
      <c r="Q146" s="154">
        <v>0.00034</v>
      </c>
      <c r="R146" s="154">
        <f>$Q$146*$H$146</f>
        <v>0.00102</v>
      </c>
      <c r="S146" s="154">
        <v>0</v>
      </c>
      <c r="T146" s="155">
        <f>$S$146*$H$146</f>
        <v>0</v>
      </c>
      <c r="AR146" s="89" t="s">
        <v>126</v>
      </c>
      <c r="AT146" s="89" t="s">
        <v>121</v>
      </c>
      <c r="AU146" s="89" t="s">
        <v>79</v>
      </c>
      <c r="AY146" s="6" t="s">
        <v>119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21</v>
      </c>
      <c r="BK146" s="156">
        <f>ROUND($I$146*$H$146,2)</f>
        <v>0</v>
      </c>
      <c r="BL146" s="89" t="s">
        <v>126</v>
      </c>
      <c r="BM146" s="89" t="s">
        <v>263</v>
      </c>
    </row>
    <row r="147" spans="2:47" s="6" customFormat="1" ht="16.5" customHeight="1">
      <c r="B147" s="23"/>
      <c r="C147" s="24"/>
      <c r="D147" s="157" t="s">
        <v>128</v>
      </c>
      <c r="E147" s="24"/>
      <c r="F147" s="158" t="s">
        <v>264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128</v>
      </c>
      <c r="AU147" s="6" t="s">
        <v>79</v>
      </c>
    </row>
    <row r="148" spans="2:65" s="6" customFormat="1" ht="15.75" customHeight="1">
      <c r="B148" s="23"/>
      <c r="C148" s="145" t="s">
        <v>265</v>
      </c>
      <c r="D148" s="145" t="s">
        <v>121</v>
      </c>
      <c r="E148" s="146" t="s">
        <v>266</v>
      </c>
      <c r="F148" s="147" t="s">
        <v>267</v>
      </c>
      <c r="G148" s="148" t="s">
        <v>226</v>
      </c>
      <c r="H148" s="149">
        <v>13</v>
      </c>
      <c r="I148" s="150"/>
      <c r="J148" s="151">
        <f>ROUND($I$148*$H$148,2)</f>
        <v>0</v>
      </c>
      <c r="K148" s="147" t="s">
        <v>125</v>
      </c>
      <c r="L148" s="43"/>
      <c r="M148" s="152"/>
      <c r="N148" s="153" t="s">
        <v>42</v>
      </c>
      <c r="O148" s="24"/>
      <c r="P148" s="154">
        <f>$O$148*$H$148</f>
        <v>0</v>
      </c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126</v>
      </c>
      <c r="AT148" s="89" t="s">
        <v>121</v>
      </c>
      <c r="AU148" s="89" t="s">
        <v>79</v>
      </c>
      <c r="AY148" s="6" t="s">
        <v>119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21</v>
      </c>
      <c r="BK148" s="156">
        <f>ROUND($I$148*$H$148,2)</f>
        <v>0</v>
      </c>
      <c r="BL148" s="89" t="s">
        <v>126</v>
      </c>
      <c r="BM148" s="89" t="s">
        <v>268</v>
      </c>
    </row>
    <row r="149" spans="2:47" s="6" customFormat="1" ht="27" customHeight="1">
      <c r="B149" s="23"/>
      <c r="C149" s="24"/>
      <c r="D149" s="157" t="s">
        <v>128</v>
      </c>
      <c r="E149" s="24"/>
      <c r="F149" s="158" t="s">
        <v>269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128</v>
      </c>
      <c r="AU149" s="6" t="s">
        <v>79</v>
      </c>
    </row>
    <row r="150" spans="2:65" s="6" customFormat="1" ht="15.75" customHeight="1">
      <c r="B150" s="23"/>
      <c r="C150" s="145" t="s">
        <v>270</v>
      </c>
      <c r="D150" s="145" t="s">
        <v>121</v>
      </c>
      <c r="E150" s="146" t="s">
        <v>271</v>
      </c>
      <c r="F150" s="147" t="s">
        <v>272</v>
      </c>
      <c r="G150" s="148" t="s">
        <v>226</v>
      </c>
      <c r="H150" s="149">
        <v>1</v>
      </c>
      <c r="I150" s="150"/>
      <c r="J150" s="151">
        <f>ROUND($I$150*$H$150,2)</f>
        <v>0</v>
      </c>
      <c r="K150" s="147" t="s">
        <v>125</v>
      </c>
      <c r="L150" s="43"/>
      <c r="M150" s="152"/>
      <c r="N150" s="153" t="s">
        <v>42</v>
      </c>
      <c r="O150" s="24"/>
      <c r="P150" s="154">
        <f>$O$150*$H$150</f>
        <v>0</v>
      </c>
      <c r="Q150" s="154">
        <v>0.0016</v>
      </c>
      <c r="R150" s="154">
        <f>$Q$150*$H$150</f>
        <v>0.0016</v>
      </c>
      <c r="S150" s="154">
        <v>0</v>
      </c>
      <c r="T150" s="155">
        <f>$S$150*$H$150</f>
        <v>0</v>
      </c>
      <c r="AR150" s="89" t="s">
        <v>126</v>
      </c>
      <c r="AT150" s="89" t="s">
        <v>121</v>
      </c>
      <c r="AU150" s="89" t="s">
        <v>79</v>
      </c>
      <c r="AY150" s="6" t="s">
        <v>119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21</v>
      </c>
      <c r="BK150" s="156">
        <f>ROUND($I$150*$H$150,2)</f>
        <v>0</v>
      </c>
      <c r="BL150" s="89" t="s">
        <v>126</v>
      </c>
      <c r="BM150" s="89" t="s">
        <v>273</v>
      </c>
    </row>
    <row r="151" spans="2:47" s="6" customFormat="1" ht="16.5" customHeight="1">
      <c r="B151" s="23"/>
      <c r="C151" s="24"/>
      <c r="D151" s="157" t="s">
        <v>128</v>
      </c>
      <c r="E151" s="24"/>
      <c r="F151" s="158" t="s">
        <v>274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128</v>
      </c>
      <c r="AU151" s="6" t="s">
        <v>79</v>
      </c>
    </row>
    <row r="152" spans="2:65" s="6" customFormat="1" ht="15.75" customHeight="1">
      <c r="B152" s="23"/>
      <c r="C152" s="145" t="s">
        <v>275</v>
      </c>
      <c r="D152" s="145" t="s">
        <v>121</v>
      </c>
      <c r="E152" s="146" t="s">
        <v>276</v>
      </c>
      <c r="F152" s="147" t="s">
        <v>277</v>
      </c>
      <c r="G152" s="148" t="s">
        <v>237</v>
      </c>
      <c r="H152" s="149">
        <v>602.75</v>
      </c>
      <c r="I152" s="150"/>
      <c r="J152" s="151">
        <f>ROUND($I$152*$H$152,2)</f>
        <v>0</v>
      </c>
      <c r="K152" s="147" t="s">
        <v>125</v>
      </c>
      <c r="L152" s="43"/>
      <c r="M152" s="152"/>
      <c r="N152" s="153" t="s">
        <v>42</v>
      </c>
      <c r="O152" s="24"/>
      <c r="P152" s="154">
        <f>$O$152*$H$152</f>
        <v>0</v>
      </c>
      <c r="Q152" s="154">
        <v>0</v>
      </c>
      <c r="R152" s="154">
        <f>$Q$152*$H$152</f>
        <v>0</v>
      </c>
      <c r="S152" s="154">
        <v>0</v>
      </c>
      <c r="T152" s="155">
        <f>$S$152*$H$152</f>
        <v>0</v>
      </c>
      <c r="AR152" s="89" t="s">
        <v>126</v>
      </c>
      <c r="AT152" s="89" t="s">
        <v>121</v>
      </c>
      <c r="AU152" s="89" t="s">
        <v>79</v>
      </c>
      <c r="AY152" s="6" t="s">
        <v>119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21</v>
      </c>
      <c r="BK152" s="156">
        <f>ROUND($I$152*$H$152,2)</f>
        <v>0</v>
      </c>
      <c r="BL152" s="89" t="s">
        <v>126</v>
      </c>
      <c r="BM152" s="89" t="s">
        <v>278</v>
      </c>
    </row>
    <row r="153" spans="2:47" s="6" customFormat="1" ht="16.5" customHeight="1">
      <c r="B153" s="23"/>
      <c r="C153" s="24"/>
      <c r="D153" s="157" t="s">
        <v>128</v>
      </c>
      <c r="E153" s="24"/>
      <c r="F153" s="158" t="s">
        <v>279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128</v>
      </c>
      <c r="AU153" s="6" t="s">
        <v>79</v>
      </c>
    </row>
    <row r="154" spans="2:65" s="6" customFormat="1" ht="15.75" customHeight="1">
      <c r="B154" s="23"/>
      <c r="C154" s="145" t="s">
        <v>280</v>
      </c>
      <c r="D154" s="145" t="s">
        <v>121</v>
      </c>
      <c r="E154" s="146" t="s">
        <v>281</v>
      </c>
      <c r="F154" s="147" t="s">
        <v>282</v>
      </c>
      <c r="G154" s="148" t="s">
        <v>237</v>
      </c>
      <c r="H154" s="149">
        <v>602.75</v>
      </c>
      <c r="I154" s="150"/>
      <c r="J154" s="151">
        <f>ROUND($I$154*$H$154,2)</f>
        <v>0</v>
      </c>
      <c r="K154" s="147" t="s">
        <v>125</v>
      </c>
      <c r="L154" s="43"/>
      <c r="M154" s="152"/>
      <c r="N154" s="153" t="s">
        <v>42</v>
      </c>
      <c r="O154" s="24"/>
      <c r="P154" s="154">
        <f>$O$154*$H$154</f>
        <v>0</v>
      </c>
      <c r="Q154" s="154">
        <v>0</v>
      </c>
      <c r="R154" s="154">
        <f>$Q$154*$H$154</f>
        <v>0</v>
      </c>
      <c r="S154" s="154">
        <v>0</v>
      </c>
      <c r="T154" s="155">
        <f>$S$154*$H$154</f>
        <v>0</v>
      </c>
      <c r="AR154" s="89" t="s">
        <v>126</v>
      </c>
      <c r="AT154" s="89" t="s">
        <v>121</v>
      </c>
      <c r="AU154" s="89" t="s">
        <v>79</v>
      </c>
      <c r="AY154" s="6" t="s">
        <v>119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21</v>
      </c>
      <c r="BK154" s="156">
        <f>ROUND($I$154*$H$154,2)</f>
        <v>0</v>
      </c>
      <c r="BL154" s="89" t="s">
        <v>126</v>
      </c>
      <c r="BM154" s="89" t="s">
        <v>283</v>
      </c>
    </row>
    <row r="155" spans="2:47" s="6" customFormat="1" ht="16.5" customHeight="1">
      <c r="B155" s="23"/>
      <c r="C155" s="24"/>
      <c r="D155" s="157" t="s">
        <v>128</v>
      </c>
      <c r="E155" s="24"/>
      <c r="F155" s="158" t="s">
        <v>282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128</v>
      </c>
      <c r="AU155" s="6" t="s">
        <v>79</v>
      </c>
    </row>
    <row r="156" spans="2:63" s="132" customFormat="1" ht="30.75" customHeight="1">
      <c r="B156" s="133"/>
      <c r="C156" s="134"/>
      <c r="D156" s="134" t="s">
        <v>70</v>
      </c>
      <c r="E156" s="143" t="s">
        <v>284</v>
      </c>
      <c r="F156" s="143" t="s">
        <v>285</v>
      </c>
      <c r="G156" s="134"/>
      <c r="H156" s="134"/>
      <c r="J156" s="144">
        <f>$BK$156</f>
        <v>0</v>
      </c>
      <c r="K156" s="134"/>
      <c r="L156" s="137"/>
      <c r="M156" s="138"/>
      <c r="N156" s="134"/>
      <c r="O156" s="134"/>
      <c r="P156" s="139">
        <f>SUM($P$157:$P$158)</f>
        <v>0</v>
      </c>
      <c r="Q156" s="134"/>
      <c r="R156" s="139">
        <f>SUM($R$157:$R$158)</f>
        <v>0</v>
      </c>
      <c r="S156" s="134"/>
      <c r="T156" s="140">
        <f>SUM($T$157:$T$158)</f>
        <v>0</v>
      </c>
      <c r="AR156" s="141" t="s">
        <v>21</v>
      </c>
      <c r="AT156" s="141" t="s">
        <v>70</v>
      </c>
      <c r="AU156" s="141" t="s">
        <v>21</v>
      </c>
      <c r="AY156" s="141" t="s">
        <v>119</v>
      </c>
      <c r="BK156" s="142">
        <f>SUM($BK$157:$BK$158)</f>
        <v>0</v>
      </c>
    </row>
    <row r="157" spans="2:65" s="6" customFormat="1" ht="15.75" customHeight="1">
      <c r="B157" s="23"/>
      <c r="C157" s="145" t="s">
        <v>286</v>
      </c>
      <c r="D157" s="145" t="s">
        <v>121</v>
      </c>
      <c r="E157" s="146" t="s">
        <v>287</v>
      </c>
      <c r="F157" s="147" t="s">
        <v>288</v>
      </c>
      <c r="G157" s="148" t="s">
        <v>289</v>
      </c>
      <c r="H157" s="149">
        <v>186.88</v>
      </c>
      <c r="I157" s="150"/>
      <c r="J157" s="151">
        <f>ROUND($I$157*$H$157,2)</f>
        <v>0</v>
      </c>
      <c r="K157" s="147" t="s">
        <v>125</v>
      </c>
      <c r="L157" s="43"/>
      <c r="M157" s="152"/>
      <c r="N157" s="153" t="s">
        <v>42</v>
      </c>
      <c r="O157" s="24"/>
      <c r="P157" s="154">
        <f>$O$157*$H$157</f>
        <v>0</v>
      </c>
      <c r="Q157" s="154">
        <v>0</v>
      </c>
      <c r="R157" s="154">
        <f>$Q$157*$H$157</f>
        <v>0</v>
      </c>
      <c r="S157" s="154">
        <v>0</v>
      </c>
      <c r="T157" s="155">
        <f>$S$157*$H$157</f>
        <v>0</v>
      </c>
      <c r="AR157" s="89" t="s">
        <v>126</v>
      </c>
      <c r="AT157" s="89" t="s">
        <v>121</v>
      </c>
      <c r="AU157" s="89" t="s">
        <v>79</v>
      </c>
      <c r="AY157" s="6" t="s">
        <v>119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21</v>
      </c>
      <c r="BK157" s="156">
        <f>ROUND($I$157*$H$157,2)</f>
        <v>0</v>
      </c>
      <c r="BL157" s="89" t="s">
        <v>126</v>
      </c>
      <c r="BM157" s="89" t="s">
        <v>290</v>
      </c>
    </row>
    <row r="158" spans="2:47" s="6" customFormat="1" ht="27" customHeight="1">
      <c r="B158" s="23"/>
      <c r="C158" s="24"/>
      <c r="D158" s="157" t="s">
        <v>128</v>
      </c>
      <c r="E158" s="24"/>
      <c r="F158" s="158" t="s">
        <v>291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128</v>
      </c>
      <c r="AU158" s="6" t="s">
        <v>79</v>
      </c>
    </row>
    <row r="159" spans="2:63" s="132" customFormat="1" ht="30.75" customHeight="1">
      <c r="B159" s="133"/>
      <c r="C159" s="134"/>
      <c r="D159" s="134" t="s">
        <v>70</v>
      </c>
      <c r="E159" s="143" t="s">
        <v>292</v>
      </c>
      <c r="F159" s="143" t="s">
        <v>293</v>
      </c>
      <c r="G159" s="134"/>
      <c r="H159" s="134"/>
      <c r="J159" s="144">
        <f>$BK$159</f>
        <v>0</v>
      </c>
      <c r="K159" s="134"/>
      <c r="L159" s="137"/>
      <c r="M159" s="138"/>
      <c r="N159" s="134"/>
      <c r="O159" s="134"/>
      <c r="P159" s="139">
        <f>SUM($P$160:$P$185)</f>
        <v>0</v>
      </c>
      <c r="Q159" s="134"/>
      <c r="R159" s="139">
        <f>SUM($R$160:$R$185)</f>
        <v>0</v>
      </c>
      <c r="S159" s="134"/>
      <c r="T159" s="140">
        <f>SUM($T$160:$T$185)</f>
        <v>0</v>
      </c>
      <c r="AR159" s="141" t="s">
        <v>21</v>
      </c>
      <c r="AT159" s="141" t="s">
        <v>70</v>
      </c>
      <c r="AU159" s="141" t="s">
        <v>21</v>
      </c>
      <c r="AY159" s="141" t="s">
        <v>119</v>
      </c>
      <c r="BK159" s="142">
        <f>SUM($BK$160:$BK$185)</f>
        <v>0</v>
      </c>
    </row>
    <row r="160" spans="2:65" s="6" customFormat="1" ht="15.75" customHeight="1">
      <c r="B160" s="23"/>
      <c r="C160" s="159" t="s">
        <v>294</v>
      </c>
      <c r="D160" s="159" t="s">
        <v>295</v>
      </c>
      <c r="E160" s="160" t="s">
        <v>296</v>
      </c>
      <c r="F160" s="161" t="s">
        <v>297</v>
      </c>
      <c r="G160" s="162" t="s">
        <v>226</v>
      </c>
      <c r="H160" s="163">
        <v>7</v>
      </c>
      <c r="I160" s="164"/>
      <c r="J160" s="165">
        <f>ROUND($I$160*$H$160,2)</f>
        <v>0</v>
      </c>
      <c r="K160" s="161"/>
      <c r="L160" s="166"/>
      <c r="M160" s="167"/>
      <c r="N160" s="168" t="s">
        <v>42</v>
      </c>
      <c r="O160" s="24"/>
      <c r="P160" s="154">
        <f>$O$160*$H$160</f>
        <v>0</v>
      </c>
      <c r="Q160" s="154">
        <v>0</v>
      </c>
      <c r="R160" s="154">
        <f>$Q$160*$H$160</f>
        <v>0</v>
      </c>
      <c r="S160" s="154">
        <v>0</v>
      </c>
      <c r="T160" s="155">
        <f>$S$160*$H$160</f>
        <v>0</v>
      </c>
      <c r="AR160" s="89" t="s">
        <v>158</v>
      </c>
      <c r="AT160" s="89" t="s">
        <v>295</v>
      </c>
      <c r="AU160" s="89" t="s">
        <v>79</v>
      </c>
      <c r="AY160" s="6" t="s">
        <v>119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21</v>
      </c>
      <c r="BK160" s="156">
        <f>ROUND($I$160*$H$160,2)</f>
        <v>0</v>
      </c>
      <c r="BL160" s="89" t="s">
        <v>126</v>
      </c>
      <c r="BM160" s="89" t="s">
        <v>298</v>
      </c>
    </row>
    <row r="161" spans="2:47" s="6" customFormat="1" ht="16.5" customHeight="1">
      <c r="B161" s="23"/>
      <c r="C161" s="24"/>
      <c r="D161" s="157" t="s">
        <v>128</v>
      </c>
      <c r="E161" s="24"/>
      <c r="F161" s="158" t="s">
        <v>297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128</v>
      </c>
      <c r="AU161" s="6" t="s">
        <v>79</v>
      </c>
    </row>
    <row r="162" spans="2:65" s="6" customFormat="1" ht="15.75" customHeight="1">
      <c r="B162" s="23"/>
      <c r="C162" s="159" t="s">
        <v>299</v>
      </c>
      <c r="D162" s="159" t="s">
        <v>295</v>
      </c>
      <c r="E162" s="160" t="s">
        <v>300</v>
      </c>
      <c r="F162" s="161" t="s">
        <v>301</v>
      </c>
      <c r="G162" s="162" t="s">
        <v>226</v>
      </c>
      <c r="H162" s="163">
        <v>3</v>
      </c>
      <c r="I162" s="164"/>
      <c r="J162" s="165">
        <f>ROUND($I$162*$H$162,2)</f>
        <v>0</v>
      </c>
      <c r="K162" s="161"/>
      <c r="L162" s="166"/>
      <c r="M162" s="167"/>
      <c r="N162" s="168" t="s">
        <v>42</v>
      </c>
      <c r="O162" s="24"/>
      <c r="P162" s="154">
        <f>$O$162*$H$162</f>
        <v>0</v>
      </c>
      <c r="Q162" s="154">
        <v>0</v>
      </c>
      <c r="R162" s="154">
        <f>$Q$162*$H$162</f>
        <v>0</v>
      </c>
      <c r="S162" s="154">
        <v>0</v>
      </c>
      <c r="T162" s="155">
        <f>$S$162*$H$162</f>
        <v>0</v>
      </c>
      <c r="AR162" s="89" t="s">
        <v>158</v>
      </c>
      <c r="AT162" s="89" t="s">
        <v>295</v>
      </c>
      <c r="AU162" s="89" t="s">
        <v>79</v>
      </c>
      <c r="AY162" s="6" t="s">
        <v>119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21</v>
      </c>
      <c r="BK162" s="156">
        <f>ROUND($I$162*$H$162,2)</f>
        <v>0</v>
      </c>
      <c r="BL162" s="89" t="s">
        <v>126</v>
      </c>
      <c r="BM162" s="89" t="s">
        <v>302</v>
      </c>
    </row>
    <row r="163" spans="2:47" s="6" customFormat="1" ht="16.5" customHeight="1">
      <c r="B163" s="23"/>
      <c r="C163" s="24"/>
      <c r="D163" s="157" t="s">
        <v>128</v>
      </c>
      <c r="E163" s="24"/>
      <c r="F163" s="158" t="s">
        <v>301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128</v>
      </c>
      <c r="AU163" s="6" t="s">
        <v>79</v>
      </c>
    </row>
    <row r="164" spans="2:65" s="6" customFormat="1" ht="15.75" customHeight="1">
      <c r="B164" s="23"/>
      <c r="C164" s="159" t="s">
        <v>303</v>
      </c>
      <c r="D164" s="159" t="s">
        <v>295</v>
      </c>
      <c r="E164" s="160" t="s">
        <v>304</v>
      </c>
      <c r="F164" s="161" t="s">
        <v>305</v>
      </c>
      <c r="G164" s="162" t="s">
        <v>226</v>
      </c>
      <c r="H164" s="163">
        <v>1</v>
      </c>
      <c r="I164" s="164"/>
      <c r="J164" s="165">
        <f>ROUND($I$164*$H$164,2)</f>
        <v>0</v>
      </c>
      <c r="K164" s="161"/>
      <c r="L164" s="166"/>
      <c r="M164" s="167"/>
      <c r="N164" s="168" t="s">
        <v>42</v>
      </c>
      <c r="O164" s="24"/>
      <c r="P164" s="154">
        <f>$O$164*$H$164</f>
        <v>0</v>
      </c>
      <c r="Q164" s="154">
        <v>0</v>
      </c>
      <c r="R164" s="154">
        <f>$Q$164*$H$164</f>
        <v>0</v>
      </c>
      <c r="S164" s="154">
        <v>0</v>
      </c>
      <c r="T164" s="155">
        <f>$S$164*$H$164</f>
        <v>0</v>
      </c>
      <c r="AR164" s="89" t="s">
        <v>158</v>
      </c>
      <c r="AT164" s="89" t="s">
        <v>295</v>
      </c>
      <c r="AU164" s="89" t="s">
        <v>79</v>
      </c>
      <c r="AY164" s="6" t="s">
        <v>119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21</v>
      </c>
      <c r="BK164" s="156">
        <f>ROUND($I$164*$H$164,2)</f>
        <v>0</v>
      </c>
      <c r="BL164" s="89" t="s">
        <v>126</v>
      </c>
      <c r="BM164" s="89" t="s">
        <v>306</v>
      </c>
    </row>
    <row r="165" spans="2:47" s="6" customFormat="1" ht="16.5" customHeight="1">
      <c r="B165" s="23"/>
      <c r="C165" s="24"/>
      <c r="D165" s="157" t="s">
        <v>128</v>
      </c>
      <c r="E165" s="24"/>
      <c r="F165" s="158" t="s">
        <v>305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128</v>
      </c>
      <c r="AU165" s="6" t="s">
        <v>79</v>
      </c>
    </row>
    <row r="166" spans="2:65" s="6" customFormat="1" ht="15.75" customHeight="1">
      <c r="B166" s="23"/>
      <c r="C166" s="159" t="s">
        <v>307</v>
      </c>
      <c r="D166" s="159" t="s">
        <v>295</v>
      </c>
      <c r="E166" s="160" t="s">
        <v>308</v>
      </c>
      <c r="F166" s="161" t="s">
        <v>309</v>
      </c>
      <c r="G166" s="162" t="s">
        <v>226</v>
      </c>
      <c r="H166" s="163">
        <v>1</v>
      </c>
      <c r="I166" s="164"/>
      <c r="J166" s="165">
        <f>ROUND($I$166*$H$166,2)</f>
        <v>0</v>
      </c>
      <c r="K166" s="161"/>
      <c r="L166" s="166"/>
      <c r="M166" s="167"/>
      <c r="N166" s="168" t="s">
        <v>42</v>
      </c>
      <c r="O166" s="24"/>
      <c r="P166" s="154">
        <f>$O$166*$H$166</f>
        <v>0</v>
      </c>
      <c r="Q166" s="154">
        <v>0</v>
      </c>
      <c r="R166" s="154">
        <f>$Q$166*$H$166</f>
        <v>0</v>
      </c>
      <c r="S166" s="154">
        <v>0</v>
      </c>
      <c r="T166" s="155">
        <f>$S$166*$H$166</f>
        <v>0</v>
      </c>
      <c r="AR166" s="89" t="s">
        <v>158</v>
      </c>
      <c r="AT166" s="89" t="s">
        <v>295</v>
      </c>
      <c r="AU166" s="89" t="s">
        <v>79</v>
      </c>
      <c r="AY166" s="6" t="s">
        <v>119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21</v>
      </c>
      <c r="BK166" s="156">
        <f>ROUND($I$166*$H$166,2)</f>
        <v>0</v>
      </c>
      <c r="BL166" s="89" t="s">
        <v>126</v>
      </c>
      <c r="BM166" s="89" t="s">
        <v>310</v>
      </c>
    </row>
    <row r="167" spans="2:47" s="6" customFormat="1" ht="16.5" customHeight="1">
      <c r="B167" s="23"/>
      <c r="C167" s="24"/>
      <c r="D167" s="157" t="s">
        <v>128</v>
      </c>
      <c r="E167" s="24"/>
      <c r="F167" s="158" t="s">
        <v>309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128</v>
      </c>
      <c r="AU167" s="6" t="s">
        <v>79</v>
      </c>
    </row>
    <row r="168" spans="2:65" s="6" customFormat="1" ht="15.75" customHeight="1">
      <c r="B168" s="23"/>
      <c r="C168" s="159" t="s">
        <v>311</v>
      </c>
      <c r="D168" s="159" t="s">
        <v>295</v>
      </c>
      <c r="E168" s="160" t="s">
        <v>312</v>
      </c>
      <c r="F168" s="161" t="s">
        <v>313</v>
      </c>
      <c r="G168" s="162" t="s">
        <v>226</v>
      </c>
      <c r="H168" s="163">
        <v>3</v>
      </c>
      <c r="I168" s="164"/>
      <c r="J168" s="165">
        <f>ROUND($I$168*$H$168,2)</f>
        <v>0</v>
      </c>
      <c r="K168" s="161"/>
      <c r="L168" s="166"/>
      <c r="M168" s="167"/>
      <c r="N168" s="168" t="s">
        <v>42</v>
      </c>
      <c r="O168" s="24"/>
      <c r="P168" s="154">
        <f>$O$168*$H$168</f>
        <v>0</v>
      </c>
      <c r="Q168" s="154">
        <v>0</v>
      </c>
      <c r="R168" s="154">
        <f>$Q$168*$H$168</f>
        <v>0</v>
      </c>
      <c r="S168" s="154">
        <v>0</v>
      </c>
      <c r="T168" s="155">
        <f>$S$168*$H$168</f>
        <v>0</v>
      </c>
      <c r="AR168" s="89" t="s">
        <v>158</v>
      </c>
      <c r="AT168" s="89" t="s">
        <v>295</v>
      </c>
      <c r="AU168" s="89" t="s">
        <v>79</v>
      </c>
      <c r="AY168" s="6" t="s">
        <v>119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89" t="s">
        <v>21</v>
      </c>
      <c r="BK168" s="156">
        <f>ROUND($I$168*$H$168,2)</f>
        <v>0</v>
      </c>
      <c r="BL168" s="89" t="s">
        <v>126</v>
      </c>
      <c r="BM168" s="89" t="s">
        <v>314</v>
      </c>
    </row>
    <row r="169" spans="2:47" s="6" customFormat="1" ht="16.5" customHeight="1">
      <c r="B169" s="23"/>
      <c r="C169" s="24"/>
      <c r="D169" s="157" t="s">
        <v>128</v>
      </c>
      <c r="E169" s="24"/>
      <c r="F169" s="158" t="s">
        <v>313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128</v>
      </c>
      <c r="AU169" s="6" t="s">
        <v>79</v>
      </c>
    </row>
    <row r="170" spans="2:65" s="6" customFormat="1" ht="15.75" customHeight="1">
      <c r="B170" s="23"/>
      <c r="C170" s="159" t="s">
        <v>315</v>
      </c>
      <c r="D170" s="159" t="s">
        <v>295</v>
      </c>
      <c r="E170" s="160" t="s">
        <v>316</v>
      </c>
      <c r="F170" s="161" t="s">
        <v>317</v>
      </c>
      <c r="G170" s="162" t="s">
        <v>226</v>
      </c>
      <c r="H170" s="163">
        <v>1</v>
      </c>
      <c r="I170" s="164"/>
      <c r="J170" s="165">
        <f>ROUND($I$170*$H$170,2)</f>
        <v>0</v>
      </c>
      <c r="K170" s="161"/>
      <c r="L170" s="166"/>
      <c r="M170" s="167"/>
      <c r="N170" s="168" t="s">
        <v>42</v>
      </c>
      <c r="O170" s="24"/>
      <c r="P170" s="154">
        <f>$O$170*$H$170</f>
        <v>0</v>
      </c>
      <c r="Q170" s="154">
        <v>0</v>
      </c>
      <c r="R170" s="154">
        <f>$Q$170*$H$170</f>
        <v>0</v>
      </c>
      <c r="S170" s="154">
        <v>0</v>
      </c>
      <c r="T170" s="155">
        <f>$S$170*$H$170</f>
        <v>0</v>
      </c>
      <c r="AR170" s="89" t="s">
        <v>158</v>
      </c>
      <c r="AT170" s="89" t="s">
        <v>295</v>
      </c>
      <c r="AU170" s="89" t="s">
        <v>79</v>
      </c>
      <c r="AY170" s="6" t="s">
        <v>119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21</v>
      </c>
      <c r="BK170" s="156">
        <f>ROUND($I$170*$H$170,2)</f>
        <v>0</v>
      </c>
      <c r="BL170" s="89" t="s">
        <v>126</v>
      </c>
      <c r="BM170" s="89" t="s">
        <v>318</v>
      </c>
    </row>
    <row r="171" spans="2:47" s="6" customFormat="1" ht="16.5" customHeight="1">
      <c r="B171" s="23"/>
      <c r="C171" s="24"/>
      <c r="D171" s="157" t="s">
        <v>128</v>
      </c>
      <c r="E171" s="24"/>
      <c r="F171" s="158" t="s">
        <v>319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128</v>
      </c>
      <c r="AU171" s="6" t="s">
        <v>79</v>
      </c>
    </row>
    <row r="172" spans="2:65" s="6" customFormat="1" ht="15.75" customHeight="1">
      <c r="B172" s="23"/>
      <c r="C172" s="159" t="s">
        <v>320</v>
      </c>
      <c r="D172" s="159" t="s">
        <v>295</v>
      </c>
      <c r="E172" s="160" t="s">
        <v>321</v>
      </c>
      <c r="F172" s="161" t="s">
        <v>322</v>
      </c>
      <c r="G172" s="162" t="s">
        <v>226</v>
      </c>
      <c r="H172" s="163">
        <v>5</v>
      </c>
      <c r="I172" s="164"/>
      <c r="J172" s="165">
        <f>ROUND($I$172*$H$172,2)</f>
        <v>0</v>
      </c>
      <c r="K172" s="161"/>
      <c r="L172" s="166"/>
      <c r="M172" s="167"/>
      <c r="N172" s="168" t="s">
        <v>42</v>
      </c>
      <c r="O172" s="24"/>
      <c r="P172" s="154">
        <f>$O$172*$H$172</f>
        <v>0</v>
      </c>
      <c r="Q172" s="154">
        <v>0</v>
      </c>
      <c r="R172" s="154">
        <f>$Q$172*$H$172</f>
        <v>0</v>
      </c>
      <c r="S172" s="154">
        <v>0</v>
      </c>
      <c r="T172" s="155">
        <f>$S$172*$H$172</f>
        <v>0</v>
      </c>
      <c r="AR172" s="89" t="s">
        <v>158</v>
      </c>
      <c r="AT172" s="89" t="s">
        <v>295</v>
      </c>
      <c r="AU172" s="89" t="s">
        <v>79</v>
      </c>
      <c r="AY172" s="6" t="s">
        <v>119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21</v>
      </c>
      <c r="BK172" s="156">
        <f>ROUND($I$172*$H$172,2)</f>
        <v>0</v>
      </c>
      <c r="BL172" s="89" t="s">
        <v>126</v>
      </c>
      <c r="BM172" s="89" t="s">
        <v>323</v>
      </c>
    </row>
    <row r="173" spans="2:47" s="6" customFormat="1" ht="16.5" customHeight="1">
      <c r="B173" s="23"/>
      <c r="C173" s="24"/>
      <c r="D173" s="157" t="s">
        <v>128</v>
      </c>
      <c r="E173" s="24"/>
      <c r="F173" s="158" t="s">
        <v>322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128</v>
      </c>
      <c r="AU173" s="6" t="s">
        <v>79</v>
      </c>
    </row>
    <row r="174" spans="2:65" s="6" customFormat="1" ht="15.75" customHeight="1">
      <c r="B174" s="23"/>
      <c r="C174" s="159" t="s">
        <v>324</v>
      </c>
      <c r="D174" s="159" t="s">
        <v>295</v>
      </c>
      <c r="E174" s="160" t="s">
        <v>325</v>
      </c>
      <c r="F174" s="161" t="s">
        <v>326</v>
      </c>
      <c r="G174" s="162" t="s">
        <v>226</v>
      </c>
      <c r="H174" s="163">
        <v>6</v>
      </c>
      <c r="I174" s="164"/>
      <c r="J174" s="165">
        <f>ROUND($I$174*$H$174,2)</f>
        <v>0</v>
      </c>
      <c r="K174" s="161"/>
      <c r="L174" s="166"/>
      <c r="M174" s="167"/>
      <c r="N174" s="168" t="s">
        <v>42</v>
      </c>
      <c r="O174" s="24"/>
      <c r="P174" s="154">
        <f>$O$174*$H$174</f>
        <v>0</v>
      </c>
      <c r="Q174" s="154">
        <v>0</v>
      </c>
      <c r="R174" s="154">
        <f>$Q$174*$H$174</f>
        <v>0</v>
      </c>
      <c r="S174" s="154">
        <v>0</v>
      </c>
      <c r="T174" s="155">
        <f>$S$174*$H$174</f>
        <v>0</v>
      </c>
      <c r="AR174" s="89" t="s">
        <v>158</v>
      </c>
      <c r="AT174" s="89" t="s">
        <v>295</v>
      </c>
      <c r="AU174" s="89" t="s">
        <v>79</v>
      </c>
      <c r="AY174" s="6" t="s">
        <v>119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21</v>
      </c>
      <c r="BK174" s="156">
        <f>ROUND($I$174*$H$174,2)</f>
        <v>0</v>
      </c>
      <c r="BL174" s="89" t="s">
        <v>126</v>
      </c>
      <c r="BM174" s="89" t="s">
        <v>327</v>
      </c>
    </row>
    <row r="175" spans="2:47" s="6" customFormat="1" ht="16.5" customHeight="1">
      <c r="B175" s="23"/>
      <c r="C175" s="24"/>
      <c r="D175" s="157" t="s">
        <v>128</v>
      </c>
      <c r="E175" s="24"/>
      <c r="F175" s="158" t="s">
        <v>326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128</v>
      </c>
      <c r="AU175" s="6" t="s">
        <v>79</v>
      </c>
    </row>
    <row r="176" spans="2:65" s="6" customFormat="1" ht="15.75" customHeight="1">
      <c r="B176" s="23"/>
      <c r="C176" s="159" t="s">
        <v>328</v>
      </c>
      <c r="D176" s="159" t="s">
        <v>295</v>
      </c>
      <c r="E176" s="160" t="s">
        <v>329</v>
      </c>
      <c r="F176" s="161" t="s">
        <v>330</v>
      </c>
      <c r="G176" s="162" t="s">
        <v>226</v>
      </c>
      <c r="H176" s="163">
        <v>6</v>
      </c>
      <c r="I176" s="164"/>
      <c r="J176" s="165">
        <f>ROUND($I$176*$H$176,2)</f>
        <v>0</v>
      </c>
      <c r="K176" s="161"/>
      <c r="L176" s="166"/>
      <c r="M176" s="167"/>
      <c r="N176" s="168" t="s">
        <v>42</v>
      </c>
      <c r="O176" s="24"/>
      <c r="P176" s="154">
        <f>$O$176*$H$176</f>
        <v>0</v>
      </c>
      <c r="Q176" s="154">
        <v>0</v>
      </c>
      <c r="R176" s="154">
        <f>$Q$176*$H$176</f>
        <v>0</v>
      </c>
      <c r="S176" s="154">
        <v>0</v>
      </c>
      <c r="T176" s="155">
        <f>$S$176*$H$176</f>
        <v>0</v>
      </c>
      <c r="AR176" s="89" t="s">
        <v>158</v>
      </c>
      <c r="AT176" s="89" t="s">
        <v>295</v>
      </c>
      <c r="AU176" s="89" t="s">
        <v>79</v>
      </c>
      <c r="AY176" s="6" t="s">
        <v>119</v>
      </c>
      <c r="BE176" s="156">
        <f>IF($N$176="základní",$J$176,0)</f>
        <v>0</v>
      </c>
      <c r="BF176" s="156">
        <f>IF($N$176="snížená",$J$176,0)</f>
        <v>0</v>
      </c>
      <c r="BG176" s="156">
        <f>IF($N$176="zákl. přenesená",$J$176,0)</f>
        <v>0</v>
      </c>
      <c r="BH176" s="156">
        <f>IF($N$176="sníž. přenesená",$J$176,0)</f>
        <v>0</v>
      </c>
      <c r="BI176" s="156">
        <f>IF($N$176="nulová",$J$176,0)</f>
        <v>0</v>
      </c>
      <c r="BJ176" s="89" t="s">
        <v>21</v>
      </c>
      <c r="BK176" s="156">
        <f>ROUND($I$176*$H$176,2)</f>
        <v>0</v>
      </c>
      <c r="BL176" s="89" t="s">
        <v>126</v>
      </c>
      <c r="BM176" s="89" t="s">
        <v>331</v>
      </c>
    </row>
    <row r="177" spans="2:47" s="6" customFormat="1" ht="16.5" customHeight="1">
      <c r="B177" s="23"/>
      <c r="C177" s="24"/>
      <c r="D177" s="157" t="s">
        <v>128</v>
      </c>
      <c r="E177" s="24"/>
      <c r="F177" s="158" t="s">
        <v>330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128</v>
      </c>
      <c r="AU177" s="6" t="s">
        <v>79</v>
      </c>
    </row>
    <row r="178" spans="2:65" s="6" customFormat="1" ht="15.75" customHeight="1">
      <c r="B178" s="23"/>
      <c r="C178" s="159" t="s">
        <v>332</v>
      </c>
      <c r="D178" s="159" t="s">
        <v>295</v>
      </c>
      <c r="E178" s="160" t="s">
        <v>333</v>
      </c>
      <c r="F178" s="161" t="s">
        <v>334</v>
      </c>
      <c r="G178" s="162" t="s">
        <v>226</v>
      </c>
      <c r="H178" s="163">
        <v>90</v>
      </c>
      <c r="I178" s="164"/>
      <c r="J178" s="165">
        <f>ROUND($I$178*$H$178,2)</f>
        <v>0</v>
      </c>
      <c r="K178" s="161"/>
      <c r="L178" s="166"/>
      <c r="M178" s="167"/>
      <c r="N178" s="168" t="s">
        <v>42</v>
      </c>
      <c r="O178" s="24"/>
      <c r="P178" s="154">
        <f>$O$178*$H$178</f>
        <v>0</v>
      </c>
      <c r="Q178" s="154">
        <v>0</v>
      </c>
      <c r="R178" s="154">
        <f>$Q$178*$H$178</f>
        <v>0</v>
      </c>
      <c r="S178" s="154">
        <v>0</v>
      </c>
      <c r="T178" s="155">
        <f>$S$178*$H$178</f>
        <v>0</v>
      </c>
      <c r="AR178" s="89" t="s">
        <v>158</v>
      </c>
      <c r="AT178" s="89" t="s">
        <v>295</v>
      </c>
      <c r="AU178" s="89" t="s">
        <v>79</v>
      </c>
      <c r="AY178" s="6" t="s">
        <v>119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9" t="s">
        <v>21</v>
      </c>
      <c r="BK178" s="156">
        <f>ROUND($I$178*$H$178,2)</f>
        <v>0</v>
      </c>
      <c r="BL178" s="89" t="s">
        <v>126</v>
      </c>
      <c r="BM178" s="89" t="s">
        <v>335</v>
      </c>
    </row>
    <row r="179" spans="2:47" s="6" customFormat="1" ht="16.5" customHeight="1">
      <c r="B179" s="23"/>
      <c r="C179" s="24"/>
      <c r="D179" s="157" t="s">
        <v>128</v>
      </c>
      <c r="E179" s="24"/>
      <c r="F179" s="158" t="s">
        <v>334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128</v>
      </c>
      <c r="AU179" s="6" t="s">
        <v>79</v>
      </c>
    </row>
    <row r="180" spans="2:65" s="6" customFormat="1" ht="15.75" customHeight="1">
      <c r="B180" s="23"/>
      <c r="C180" s="159" t="s">
        <v>336</v>
      </c>
      <c r="D180" s="159" t="s">
        <v>295</v>
      </c>
      <c r="E180" s="160" t="s">
        <v>337</v>
      </c>
      <c r="F180" s="161" t="s">
        <v>338</v>
      </c>
      <c r="G180" s="162" t="s">
        <v>226</v>
      </c>
      <c r="H180" s="163">
        <v>14</v>
      </c>
      <c r="I180" s="164"/>
      <c r="J180" s="165">
        <f>ROUND($I$180*$H$180,2)</f>
        <v>0</v>
      </c>
      <c r="K180" s="161"/>
      <c r="L180" s="166"/>
      <c r="M180" s="167"/>
      <c r="N180" s="168" t="s">
        <v>42</v>
      </c>
      <c r="O180" s="24"/>
      <c r="P180" s="154">
        <f>$O$180*$H$180</f>
        <v>0</v>
      </c>
      <c r="Q180" s="154">
        <v>0</v>
      </c>
      <c r="R180" s="154">
        <f>$Q$180*$H$180</f>
        <v>0</v>
      </c>
      <c r="S180" s="154">
        <v>0</v>
      </c>
      <c r="T180" s="155">
        <f>$S$180*$H$180</f>
        <v>0</v>
      </c>
      <c r="AR180" s="89" t="s">
        <v>158</v>
      </c>
      <c r="AT180" s="89" t="s">
        <v>295</v>
      </c>
      <c r="AU180" s="89" t="s">
        <v>79</v>
      </c>
      <c r="AY180" s="6" t="s">
        <v>119</v>
      </c>
      <c r="BE180" s="156">
        <f>IF($N$180="základní",$J$180,0)</f>
        <v>0</v>
      </c>
      <c r="BF180" s="156">
        <f>IF($N$180="snížená",$J$180,0)</f>
        <v>0</v>
      </c>
      <c r="BG180" s="156">
        <f>IF($N$180="zákl. přenesená",$J$180,0)</f>
        <v>0</v>
      </c>
      <c r="BH180" s="156">
        <f>IF($N$180="sníž. přenesená",$J$180,0)</f>
        <v>0</v>
      </c>
      <c r="BI180" s="156">
        <f>IF($N$180="nulová",$J$180,0)</f>
        <v>0</v>
      </c>
      <c r="BJ180" s="89" t="s">
        <v>21</v>
      </c>
      <c r="BK180" s="156">
        <f>ROUND($I$180*$H$180,2)</f>
        <v>0</v>
      </c>
      <c r="BL180" s="89" t="s">
        <v>126</v>
      </c>
      <c r="BM180" s="89" t="s">
        <v>339</v>
      </c>
    </row>
    <row r="181" spans="2:47" s="6" customFormat="1" ht="16.5" customHeight="1">
      <c r="B181" s="23"/>
      <c r="C181" s="24"/>
      <c r="D181" s="157" t="s">
        <v>128</v>
      </c>
      <c r="E181" s="24"/>
      <c r="F181" s="158" t="s">
        <v>338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128</v>
      </c>
      <c r="AU181" s="6" t="s">
        <v>79</v>
      </c>
    </row>
    <row r="182" spans="2:65" s="6" customFormat="1" ht="15.75" customHeight="1">
      <c r="B182" s="23"/>
      <c r="C182" s="159" t="s">
        <v>340</v>
      </c>
      <c r="D182" s="159" t="s">
        <v>295</v>
      </c>
      <c r="E182" s="160" t="s">
        <v>341</v>
      </c>
      <c r="F182" s="161" t="s">
        <v>342</v>
      </c>
      <c r="G182" s="162" t="s">
        <v>226</v>
      </c>
      <c r="H182" s="163">
        <v>13</v>
      </c>
      <c r="I182" s="164"/>
      <c r="J182" s="165">
        <f>ROUND($I$182*$H$182,2)</f>
        <v>0</v>
      </c>
      <c r="K182" s="161"/>
      <c r="L182" s="166"/>
      <c r="M182" s="167"/>
      <c r="N182" s="168" t="s">
        <v>42</v>
      </c>
      <c r="O182" s="24"/>
      <c r="P182" s="154">
        <f>$O$182*$H$182</f>
        <v>0</v>
      </c>
      <c r="Q182" s="154">
        <v>0</v>
      </c>
      <c r="R182" s="154">
        <f>$Q$182*$H$182</f>
        <v>0</v>
      </c>
      <c r="S182" s="154">
        <v>0</v>
      </c>
      <c r="T182" s="155">
        <f>$S$182*$H$182</f>
        <v>0</v>
      </c>
      <c r="AR182" s="89" t="s">
        <v>158</v>
      </c>
      <c r="AT182" s="89" t="s">
        <v>295</v>
      </c>
      <c r="AU182" s="89" t="s">
        <v>79</v>
      </c>
      <c r="AY182" s="6" t="s">
        <v>119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21</v>
      </c>
      <c r="BK182" s="156">
        <f>ROUND($I$182*$H$182,2)</f>
        <v>0</v>
      </c>
      <c r="BL182" s="89" t="s">
        <v>126</v>
      </c>
      <c r="BM182" s="89" t="s">
        <v>343</v>
      </c>
    </row>
    <row r="183" spans="2:47" s="6" customFormat="1" ht="16.5" customHeight="1">
      <c r="B183" s="23"/>
      <c r="C183" s="24"/>
      <c r="D183" s="157" t="s">
        <v>128</v>
      </c>
      <c r="E183" s="24"/>
      <c r="F183" s="158" t="s">
        <v>342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128</v>
      </c>
      <c r="AU183" s="6" t="s">
        <v>79</v>
      </c>
    </row>
    <row r="184" spans="2:65" s="6" customFormat="1" ht="15.75" customHeight="1">
      <c r="B184" s="23"/>
      <c r="C184" s="159" t="s">
        <v>344</v>
      </c>
      <c r="D184" s="159" t="s">
        <v>295</v>
      </c>
      <c r="E184" s="160" t="s">
        <v>345</v>
      </c>
      <c r="F184" s="161" t="s">
        <v>346</v>
      </c>
      <c r="G184" s="162" t="s">
        <v>226</v>
      </c>
      <c r="H184" s="163">
        <v>13</v>
      </c>
      <c r="I184" s="164"/>
      <c r="J184" s="165">
        <f>ROUND($I$184*$H$184,2)</f>
        <v>0</v>
      </c>
      <c r="K184" s="161"/>
      <c r="L184" s="166"/>
      <c r="M184" s="167"/>
      <c r="N184" s="168" t="s">
        <v>42</v>
      </c>
      <c r="O184" s="24"/>
      <c r="P184" s="154">
        <f>$O$184*$H$184</f>
        <v>0</v>
      </c>
      <c r="Q184" s="154">
        <v>0</v>
      </c>
      <c r="R184" s="154">
        <f>$Q$184*$H$184</f>
        <v>0</v>
      </c>
      <c r="S184" s="154">
        <v>0</v>
      </c>
      <c r="T184" s="155">
        <f>$S$184*$H$184</f>
        <v>0</v>
      </c>
      <c r="AR184" s="89" t="s">
        <v>158</v>
      </c>
      <c r="AT184" s="89" t="s">
        <v>295</v>
      </c>
      <c r="AU184" s="89" t="s">
        <v>79</v>
      </c>
      <c r="AY184" s="6" t="s">
        <v>119</v>
      </c>
      <c r="BE184" s="156">
        <f>IF($N$184="základní",$J$184,0)</f>
        <v>0</v>
      </c>
      <c r="BF184" s="156">
        <f>IF($N$184="snížená",$J$184,0)</f>
        <v>0</v>
      </c>
      <c r="BG184" s="156">
        <f>IF($N$184="zákl. přenesená",$J$184,0)</f>
        <v>0</v>
      </c>
      <c r="BH184" s="156">
        <f>IF($N$184="sníž. přenesená",$J$184,0)</f>
        <v>0</v>
      </c>
      <c r="BI184" s="156">
        <f>IF($N$184="nulová",$J$184,0)</f>
        <v>0</v>
      </c>
      <c r="BJ184" s="89" t="s">
        <v>21</v>
      </c>
      <c r="BK184" s="156">
        <f>ROUND($I$184*$H$184,2)</f>
        <v>0</v>
      </c>
      <c r="BL184" s="89" t="s">
        <v>126</v>
      </c>
      <c r="BM184" s="89" t="s">
        <v>347</v>
      </c>
    </row>
    <row r="185" spans="2:47" s="6" customFormat="1" ht="16.5" customHeight="1">
      <c r="B185" s="23"/>
      <c r="C185" s="24"/>
      <c r="D185" s="157" t="s">
        <v>128</v>
      </c>
      <c r="E185" s="24"/>
      <c r="F185" s="158" t="s">
        <v>348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128</v>
      </c>
      <c r="AU185" s="6" t="s">
        <v>79</v>
      </c>
    </row>
    <row r="186" spans="2:63" s="132" customFormat="1" ht="37.5" customHeight="1">
      <c r="B186" s="133"/>
      <c r="C186" s="134"/>
      <c r="D186" s="134" t="s">
        <v>70</v>
      </c>
      <c r="E186" s="135" t="s">
        <v>349</v>
      </c>
      <c r="F186" s="135" t="s">
        <v>350</v>
      </c>
      <c r="G186" s="134"/>
      <c r="H186" s="134"/>
      <c r="J186" s="136">
        <f>$BK$186</f>
        <v>0</v>
      </c>
      <c r="K186" s="134"/>
      <c r="L186" s="137"/>
      <c r="M186" s="138"/>
      <c r="N186" s="134"/>
      <c r="O186" s="134"/>
      <c r="P186" s="139">
        <f>SUM($P$187:$P$188)</f>
        <v>0</v>
      </c>
      <c r="Q186" s="134"/>
      <c r="R186" s="139">
        <f>SUM($R$187:$R$188)</f>
        <v>0</v>
      </c>
      <c r="S186" s="134"/>
      <c r="T186" s="140">
        <f>SUM($T$187:$T$188)</f>
        <v>0</v>
      </c>
      <c r="AR186" s="141" t="s">
        <v>126</v>
      </c>
      <c r="AT186" s="141" t="s">
        <v>70</v>
      </c>
      <c r="AU186" s="141" t="s">
        <v>71</v>
      </c>
      <c r="AY186" s="141" t="s">
        <v>119</v>
      </c>
      <c r="BK186" s="142">
        <f>SUM($BK$187:$BK$188)</f>
        <v>0</v>
      </c>
    </row>
    <row r="187" spans="2:65" s="6" customFormat="1" ht="15.75" customHeight="1">
      <c r="B187" s="23"/>
      <c r="C187" s="145" t="s">
        <v>351</v>
      </c>
      <c r="D187" s="145" t="s">
        <v>121</v>
      </c>
      <c r="E187" s="146" t="s">
        <v>352</v>
      </c>
      <c r="F187" s="147" t="s">
        <v>353</v>
      </c>
      <c r="G187" s="148" t="s">
        <v>354</v>
      </c>
      <c r="H187" s="149">
        <v>32</v>
      </c>
      <c r="I187" s="150"/>
      <c r="J187" s="151">
        <f>ROUND($I$187*$H$187,2)</f>
        <v>0</v>
      </c>
      <c r="K187" s="147" t="s">
        <v>125</v>
      </c>
      <c r="L187" s="43"/>
      <c r="M187" s="152"/>
      <c r="N187" s="153" t="s">
        <v>42</v>
      </c>
      <c r="O187" s="24"/>
      <c r="P187" s="154">
        <f>$O$187*$H$187</f>
        <v>0</v>
      </c>
      <c r="Q187" s="154">
        <v>0</v>
      </c>
      <c r="R187" s="154">
        <f>$Q$187*$H$187</f>
        <v>0</v>
      </c>
      <c r="S187" s="154">
        <v>0</v>
      </c>
      <c r="T187" s="155">
        <f>$S$187*$H$187</f>
        <v>0</v>
      </c>
      <c r="AR187" s="89" t="s">
        <v>355</v>
      </c>
      <c r="AT187" s="89" t="s">
        <v>121</v>
      </c>
      <c r="AU187" s="89" t="s">
        <v>21</v>
      </c>
      <c r="AY187" s="6" t="s">
        <v>119</v>
      </c>
      <c r="BE187" s="156">
        <f>IF($N$187="základní",$J$187,0)</f>
        <v>0</v>
      </c>
      <c r="BF187" s="156">
        <f>IF($N$187="snížená",$J$187,0)</f>
        <v>0</v>
      </c>
      <c r="BG187" s="156">
        <f>IF($N$187="zákl. přenesená",$J$187,0)</f>
        <v>0</v>
      </c>
      <c r="BH187" s="156">
        <f>IF($N$187="sníž. přenesená",$J$187,0)</f>
        <v>0</v>
      </c>
      <c r="BI187" s="156">
        <f>IF($N$187="nulová",$J$187,0)</f>
        <v>0</v>
      </c>
      <c r="BJ187" s="89" t="s">
        <v>21</v>
      </c>
      <c r="BK187" s="156">
        <f>ROUND($I$187*$H$187,2)</f>
        <v>0</v>
      </c>
      <c r="BL187" s="89" t="s">
        <v>355</v>
      </c>
      <c r="BM187" s="89" t="s">
        <v>356</v>
      </c>
    </row>
    <row r="188" spans="2:47" s="6" customFormat="1" ht="16.5" customHeight="1">
      <c r="B188" s="23"/>
      <c r="C188" s="24"/>
      <c r="D188" s="157" t="s">
        <v>128</v>
      </c>
      <c r="E188" s="24"/>
      <c r="F188" s="158" t="s">
        <v>357</v>
      </c>
      <c r="G188" s="24"/>
      <c r="H188" s="24"/>
      <c r="J188" s="24"/>
      <c r="K188" s="24"/>
      <c r="L188" s="43"/>
      <c r="M188" s="169"/>
      <c r="N188" s="170"/>
      <c r="O188" s="170"/>
      <c r="P188" s="170"/>
      <c r="Q188" s="170"/>
      <c r="R188" s="170"/>
      <c r="S188" s="170"/>
      <c r="T188" s="171"/>
      <c r="AT188" s="6" t="s">
        <v>128</v>
      </c>
      <c r="AU188" s="6" t="s">
        <v>21</v>
      </c>
    </row>
    <row r="189" spans="2:12" s="6" customFormat="1" ht="7.5" customHeight="1">
      <c r="B189" s="38"/>
      <c r="C189" s="39"/>
      <c r="D189" s="39"/>
      <c r="E189" s="39"/>
      <c r="F189" s="39"/>
      <c r="G189" s="39"/>
      <c r="H189" s="39"/>
      <c r="I189" s="101"/>
      <c r="J189" s="39"/>
      <c r="K189" s="39"/>
      <c r="L189" s="43"/>
    </row>
    <row r="190" s="2" customFormat="1" ht="14.25" customHeight="1"/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4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8"/>
      <c r="C1" s="178"/>
      <c r="D1" s="177" t="s">
        <v>1</v>
      </c>
      <c r="E1" s="178"/>
      <c r="F1" s="172" t="s">
        <v>450</v>
      </c>
      <c r="G1" s="215" t="s">
        <v>451</v>
      </c>
      <c r="H1" s="215"/>
      <c r="I1" s="178"/>
      <c r="J1" s="172" t="s">
        <v>452</v>
      </c>
      <c r="K1" s="177" t="s">
        <v>86</v>
      </c>
      <c r="L1" s="172" t="s">
        <v>453</v>
      </c>
      <c r="M1" s="172"/>
      <c r="N1" s="172"/>
      <c r="O1" s="172"/>
      <c r="P1" s="172"/>
      <c r="Q1" s="172"/>
      <c r="R1" s="172"/>
      <c r="S1" s="172"/>
      <c r="T1" s="172"/>
      <c r="U1" s="175"/>
      <c r="V1" s="17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2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16" t="str">
        <f>'Rekapitulace stavby'!$K$6</f>
        <v>Revitalizace louka zásobení vodou</v>
      </c>
      <c r="F7" s="283"/>
      <c r="G7" s="283"/>
      <c r="H7" s="283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65" t="s">
        <v>358</v>
      </c>
      <c r="F9" s="274"/>
      <c r="G9" s="274"/>
      <c r="H9" s="27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86"/>
      <c r="F24" s="185"/>
      <c r="G24" s="185"/>
      <c r="H24" s="185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ROUND(SUM($BE$83:$BE$192),2)</f>
        <v>0</v>
      </c>
      <c r="G30" s="24"/>
      <c r="H30" s="24"/>
      <c r="I30" s="97">
        <v>0.21</v>
      </c>
      <c r="J30" s="96">
        <f>ROUND(ROUND((SUM($BE$83:$BE$192)),2)*$I$30,2)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ROUND(SUM($BF$83:$BF$192),2)</f>
        <v>0</v>
      </c>
      <c r="G31" s="24"/>
      <c r="H31" s="24"/>
      <c r="I31" s="97">
        <v>0.15</v>
      </c>
      <c r="J31" s="96">
        <f>ROUND(ROUND((SUM($BF$83:$BF$192)),2)*$I$31,2)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ROUND(SUM($BG$83:$BG$192),2)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ROUND(SUM($BH$83:$BH$192),2)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ROUND(SUM($BI$83:$BI$192),2)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16" t="str">
        <f>$E$7</f>
        <v>Revitalizace louka zásobení vodou</v>
      </c>
      <c r="F45" s="274"/>
      <c r="G45" s="274"/>
      <c r="H45" s="274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65" t="str">
        <f>$E$9</f>
        <v>SO 02 - Zásobení vodou - území č. 2</v>
      </c>
      <c r="F47" s="274"/>
      <c r="G47" s="274"/>
      <c r="H47" s="274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$J$83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$J$84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$J$85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$J$126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$J$131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$J$158</f>
        <v>0</v>
      </c>
      <c r="K61" s="120"/>
    </row>
    <row r="62" spans="2:11" s="114" customFormat="1" ht="21" customHeight="1">
      <c r="B62" s="115"/>
      <c r="C62" s="116"/>
      <c r="D62" s="117" t="s">
        <v>100</v>
      </c>
      <c r="E62" s="117"/>
      <c r="F62" s="117"/>
      <c r="G62" s="117"/>
      <c r="H62" s="117"/>
      <c r="I62" s="118"/>
      <c r="J62" s="119">
        <f>$J$161</f>
        <v>0</v>
      </c>
      <c r="K62" s="120"/>
    </row>
    <row r="63" spans="2:11" s="73" customFormat="1" ht="25.5" customHeight="1">
      <c r="B63" s="108"/>
      <c r="C63" s="109"/>
      <c r="D63" s="110" t="s">
        <v>101</v>
      </c>
      <c r="E63" s="110"/>
      <c r="F63" s="110"/>
      <c r="G63" s="110"/>
      <c r="H63" s="110"/>
      <c r="I63" s="111"/>
      <c r="J63" s="112">
        <f>$J$190</f>
        <v>0</v>
      </c>
      <c r="K63" s="113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01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03"/>
      <c r="J69" s="42"/>
      <c r="K69" s="42"/>
      <c r="L69" s="43"/>
    </row>
    <row r="70" spans="2:12" s="6" customFormat="1" ht="37.5" customHeight="1">
      <c r="B70" s="23"/>
      <c r="C70" s="12" t="s">
        <v>102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216" t="str">
        <f>$E$7</f>
        <v>Revitalizace louka zásobení vodou</v>
      </c>
      <c r="F73" s="274"/>
      <c r="G73" s="274"/>
      <c r="H73" s="274"/>
      <c r="J73" s="24"/>
      <c r="K73" s="24"/>
      <c r="L73" s="43"/>
    </row>
    <row r="74" spans="2:12" s="6" customFormat="1" ht="15" customHeight="1">
      <c r="B74" s="23"/>
      <c r="C74" s="19" t="s">
        <v>88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265" t="str">
        <f>$E$9</f>
        <v>SO 02 - Zásobení vodou - území č. 2</v>
      </c>
      <c r="F75" s="274"/>
      <c r="G75" s="274"/>
      <c r="H75" s="274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22</v>
      </c>
      <c r="D77" s="24"/>
      <c r="E77" s="24"/>
      <c r="F77" s="17" t="str">
        <f>$F$12</f>
        <v>Louka u Litvínova</v>
      </c>
      <c r="G77" s="24"/>
      <c r="H77" s="24"/>
      <c r="I77" s="88" t="s">
        <v>24</v>
      </c>
      <c r="J77" s="52" t="str">
        <f>IF($J$12="","",$J$12)</f>
        <v>19.10.2015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28</v>
      </c>
      <c r="D79" s="24"/>
      <c r="E79" s="24"/>
      <c r="F79" s="17" t="str">
        <f>$E$15</f>
        <v>Louka u Litvínova</v>
      </c>
      <c r="G79" s="24"/>
      <c r="H79" s="24"/>
      <c r="I79" s="88" t="s">
        <v>33</v>
      </c>
      <c r="J79" s="17" t="str">
        <f>$E$21</f>
        <v>ARTECH spol. s.r.o.</v>
      </c>
      <c r="K79" s="24"/>
      <c r="L79" s="43"/>
    </row>
    <row r="80" spans="2:12" s="6" customFormat="1" ht="15" customHeight="1">
      <c r="B80" s="23"/>
      <c r="C80" s="19" t="s">
        <v>31</v>
      </c>
      <c r="D80" s="24"/>
      <c r="E80" s="24"/>
      <c r="F80" s="17">
        <f>IF($E$18="","",$E$18)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21" customFormat="1" ht="30" customHeight="1">
      <c r="B82" s="122"/>
      <c r="C82" s="123" t="s">
        <v>103</v>
      </c>
      <c r="D82" s="124" t="s">
        <v>56</v>
      </c>
      <c r="E82" s="124" t="s">
        <v>52</v>
      </c>
      <c r="F82" s="124" t="s">
        <v>104</v>
      </c>
      <c r="G82" s="124" t="s">
        <v>105</v>
      </c>
      <c r="H82" s="124" t="s">
        <v>106</v>
      </c>
      <c r="I82" s="125" t="s">
        <v>107</v>
      </c>
      <c r="J82" s="124" t="s">
        <v>108</v>
      </c>
      <c r="K82" s="126" t="s">
        <v>109</v>
      </c>
      <c r="L82" s="127"/>
      <c r="M82" s="59" t="s">
        <v>110</v>
      </c>
      <c r="N82" s="60" t="s">
        <v>41</v>
      </c>
      <c r="O82" s="60" t="s">
        <v>111</v>
      </c>
      <c r="P82" s="60" t="s">
        <v>112</v>
      </c>
      <c r="Q82" s="60" t="s">
        <v>113</v>
      </c>
      <c r="R82" s="60" t="s">
        <v>114</v>
      </c>
      <c r="S82" s="60" t="s">
        <v>115</v>
      </c>
      <c r="T82" s="61" t="s">
        <v>116</v>
      </c>
    </row>
    <row r="83" spans="2:63" s="6" customFormat="1" ht="30" customHeight="1">
      <c r="B83" s="23"/>
      <c r="C83" s="66" t="s">
        <v>93</v>
      </c>
      <c r="D83" s="24"/>
      <c r="E83" s="24"/>
      <c r="F83" s="24"/>
      <c r="G83" s="24"/>
      <c r="H83" s="24"/>
      <c r="J83" s="128">
        <f>$BK$83</f>
        <v>0</v>
      </c>
      <c r="K83" s="24"/>
      <c r="L83" s="43"/>
      <c r="M83" s="63"/>
      <c r="N83" s="64"/>
      <c r="O83" s="64"/>
      <c r="P83" s="129">
        <f>$P$84+$P$190</f>
        <v>0</v>
      </c>
      <c r="Q83" s="64"/>
      <c r="R83" s="129">
        <f>$R$84+$R$190</f>
        <v>0.9771684</v>
      </c>
      <c r="S83" s="64"/>
      <c r="T83" s="130">
        <f>$T$84+$T$190</f>
        <v>0</v>
      </c>
      <c r="AT83" s="6" t="s">
        <v>70</v>
      </c>
      <c r="AU83" s="6" t="s">
        <v>94</v>
      </c>
      <c r="BK83" s="131">
        <f>$BK$84+$BK$190</f>
        <v>0</v>
      </c>
    </row>
    <row r="84" spans="2:63" s="132" customFormat="1" ht="37.5" customHeight="1">
      <c r="B84" s="133"/>
      <c r="C84" s="134"/>
      <c r="D84" s="134" t="s">
        <v>70</v>
      </c>
      <c r="E84" s="135" t="s">
        <v>117</v>
      </c>
      <c r="F84" s="135" t="s">
        <v>118</v>
      </c>
      <c r="G84" s="134"/>
      <c r="H84" s="134"/>
      <c r="J84" s="136">
        <f>$BK$84</f>
        <v>0</v>
      </c>
      <c r="K84" s="134"/>
      <c r="L84" s="137"/>
      <c r="M84" s="138"/>
      <c r="N84" s="134"/>
      <c r="O84" s="134"/>
      <c r="P84" s="139">
        <f>$P$85+$P$126+$P$131+$P$158+$P$161</f>
        <v>0</v>
      </c>
      <c r="Q84" s="134"/>
      <c r="R84" s="139">
        <f>$R$85+$R$126+$R$131+$R$158+$R$161</f>
        <v>0.9771684</v>
      </c>
      <c r="S84" s="134"/>
      <c r="T84" s="140">
        <f>$T$85+$T$126+$T$131+$T$158+$T$161</f>
        <v>0</v>
      </c>
      <c r="AR84" s="141" t="s">
        <v>21</v>
      </c>
      <c r="AT84" s="141" t="s">
        <v>70</v>
      </c>
      <c r="AU84" s="141" t="s">
        <v>71</v>
      </c>
      <c r="AY84" s="141" t="s">
        <v>119</v>
      </c>
      <c r="BK84" s="142">
        <f>$BK$85+$BK$126+$BK$131+$BK$158+$BK$161</f>
        <v>0</v>
      </c>
    </row>
    <row r="85" spans="2:63" s="132" customFormat="1" ht="21" customHeight="1">
      <c r="B85" s="133"/>
      <c r="C85" s="134"/>
      <c r="D85" s="134" t="s">
        <v>70</v>
      </c>
      <c r="E85" s="143" t="s">
        <v>21</v>
      </c>
      <c r="F85" s="143" t="s">
        <v>120</v>
      </c>
      <c r="G85" s="134"/>
      <c r="H85" s="134"/>
      <c r="J85" s="144">
        <f>$BK$85</f>
        <v>0</v>
      </c>
      <c r="K85" s="134"/>
      <c r="L85" s="137"/>
      <c r="M85" s="138"/>
      <c r="N85" s="134"/>
      <c r="O85" s="134"/>
      <c r="P85" s="139">
        <f>SUM($P$86:$P$125)</f>
        <v>0</v>
      </c>
      <c r="Q85" s="134"/>
      <c r="R85" s="139">
        <f>SUM($R$86:$R$125)</f>
        <v>0.9468984</v>
      </c>
      <c r="S85" s="134"/>
      <c r="T85" s="140">
        <f>SUM($T$86:$T$125)</f>
        <v>0</v>
      </c>
      <c r="AR85" s="141" t="s">
        <v>21</v>
      </c>
      <c r="AT85" s="141" t="s">
        <v>70</v>
      </c>
      <c r="AU85" s="141" t="s">
        <v>21</v>
      </c>
      <c r="AY85" s="141" t="s">
        <v>119</v>
      </c>
      <c r="BK85" s="142">
        <f>SUM($BK$86:$BK$125)</f>
        <v>0</v>
      </c>
    </row>
    <row r="86" spans="2:65" s="6" customFormat="1" ht="15.75" customHeight="1">
      <c r="B86" s="23"/>
      <c r="C86" s="145" t="s">
        <v>21</v>
      </c>
      <c r="D86" s="145" t="s">
        <v>121</v>
      </c>
      <c r="E86" s="146" t="s">
        <v>122</v>
      </c>
      <c r="F86" s="147" t="s">
        <v>359</v>
      </c>
      <c r="G86" s="148" t="s">
        <v>124</v>
      </c>
      <c r="H86" s="149">
        <v>47.52</v>
      </c>
      <c r="I86" s="150"/>
      <c r="J86" s="151">
        <f>ROUND($I$86*$H$86,2)</f>
        <v>0</v>
      </c>
      <c r="K86" s="147" t="s">
        <v>125</v>
      </c>
      <c r="L86" s="43"/>
      <c r="M86" s="152"/>
      <c r="N86" s="153" t="s">
        <v>42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126</v>
      </c>
      <c r="AT86" s="89" t="s">
        <v>121</v>
      </c>
      <c r="AU86" s="89" t="s">
        <v>79</v>
      </c>
      <c r="AY86" s="6" t="s">
        <v>119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21</v>
      </c>
      <c r="BK86" s="156">
        <f>ROUND($I$86*$H$86,2)</f>
        <v>0</v>
      </c>
      <c r="BL86" s="89" t="s">
        <v>126</v>
      </c>
      <c r="BM86" s="89" t="s">
        <v>360</v>
      </c>
    </row>
    <row r="87" spans="2:47" s="6" customFormat="1" ht="27" customHeight="1">
      <c r="B87" s="23"/>
      <c r="C87" s="24"/>
      <c r="D87" s="157" t="s">
        <v>128</v>
      </c>
      <c r="E87" s="24"/>
      <c r="F87" s="158" t="s">
        <v>129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128</v>
      </c>
      <c r="AU87" s="6" t="s">
        <v>79</v>
      </c>
    </row>
    <row r="88" spans="2:65" s="6" customFormat="1" ht="15.75" customHeight="1">
      <c r="B88" s="23"/>
      <c r="C88" s="145" t="s">
        <v>79</v>
      </c>
      <c r="D88" s="145" t="s">
        <v>121</v>
      </c>
      <c r="E88" s="146" t="s">
        <v>130</v>
      </c>
      <c r="F88" s="147" t="s">
        <v>131</v>
      </c>
      <c r="G88" s="148" t="s">
        <v>124</v>
      </c>
      <c r="H88" s="149">
        <v>338.19</v>
      </c>
      <c r="I88" s="150"/>
      <c r="J88" s="151">
        <f>ROUND($I$88*$H$88,2)</f>
        <v>0</v>
      </c>
      <c r="K88" s="147" t="s">
        <v>125</v>
      </c>
      <c r="L88" s="43"/>
      <c r="M88" s="152"/>
      <c r="N88" s="153" t="s">
        <v>42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126</v>
      </c>
      <c r="AT88" s="89" t="s">
        <v>121</v>
      </c>
      <c r="AU88" s="89" t="s">
        <v>79</v>
      </c>
      <c r="AY88" s="6" t="s">
        <v>119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126</v>
      </c>
      <c r="BM88" s="89" t="s">
        <v>361</v>
      </c>
    </row>
    <row r="89" spans="2:47" s="6" customFormat="1" ht="27" customHeight="1">
      <c r="B89" s="23"/>
      <c r="C89" s="24"/>
      <c r="D89" s="157" t="s">
        <v>128</v>
      </c>
      <c r="E89" s="24"/>
      <c r="F89" s="158" t="s">
        <v>133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128</v>
      </c>
      <c r="AU89" s="6" t="s">
        <v>79</v>
      </c>
    </row>
    <row r="90" spans="2:65" s="6" customFormat="1" ht="15.75" customHeight="1">
      <c r="B90" s="23"/>
      <c r="C90" s="145" t="s">
        <v>134</v>
      </c>
      <c r="D90" s="145" t="s">
        <v>121</v>
      </c>
      <c r="E90" s="146" t="s">
        <v>135</v>
      </c>
      <c r="F90" s="147" t="s">
        <v>136</v>
      </c>
      <c r="G90" s="148" t="s">
        <v>124</v>
      </c>
      <c r="H90" s="149">
        <v>101.46</v>
      </c>
      <c r="I90" s="150"/>
      <c r="J90" s="151">
        <f>ROUND($I$90*$H$90,2)</f>
        <v>0</v>
      </c>
      <c r="K90" s="147" t="s">
        <v>125</v>
      </c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126</v>
      </c>
      <c r="AT90" s="89" t="s">
        <v>121</v>
      </c>
      <c r="AU90" s="89" t="s">
        <v>79</v>
      </c>
      <c r="AY90" s="6" t="s">
        <v>119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21</v>
      </c>
      <c r="BK90" s="156">
        <f>ROUND($I$90*$H$90,2)</f>
        <v>0</v>
      </c>
      <c r="BL90" s="89" t="s">
        <v>126</v>
      </c>
      <c r="BM90" s="89" t="s">
        <v>362</v>
      </c>
    </row>
    <row r="91" spans="2:47" s="6" customFormat="1" ht="27" customHeight="1">
      <c r="B91" s="23"/>
      <c r="C91" s="24"/>
      <c r="D91" s="157" t="s">
        <v>128</v>
      </c>
      <c r="E91" s="24"/>
      <c r="F91" s="158" t="s">
        <v>138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128</v>
      </c>
      <c r="AU91" s="6" t="s">
        <v>79</v>
      </c>
    </row>
    <row r="92" spans="2:65" s="6" customFormat="1" ht="15.75" customHeight="1">
      <c r="B92" s="23"/>
      <c r="C92" s="145" t="s">
        <v>126</v>
      </c>
      <c r="D92" s="145" t="s">
        <v>121</v>
      </c>
      <c r="E92" s="146" t="s">
        <v>139</v>
      </c>
      <c r="F92" s="147" t="s">
        <v>140</v>
      </c>
      <c r="G92" s="148" t="s">
        <v>124</v>
      </c>
      <c r="H92" s="149">
        <v>14.26</v>
      </c>
      <c r="I92" s="150"/>
      <c r="J92" s="151">
        <f>ROUND($I$92*$H$92,2)</f>
        <v>0</v>
      </c>
      <c r="K92" s="147"/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126</v>
      </c>
      <c r="AT92" s="89" t="s">
        <v>121</v>
      </c>
      <c r="AU92" s="89" t="s">
        <v>79</v>
      </c>
      <c r="AY92" s="6" t="s">
        <v>119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126</v>
      </c>
      <c r="BM92" s="89" t="s">
        <v>363</v>
      </c>
    </row>
    <row r="93" spans="2:47" s="6" customFormat="1" ht="27" customHeight="1">
      <c r="B93" s="23"/>
      <c r="C93" s="24"/>
      <c r="D93" s="157" t="s">
        <v>128</v>
      </c>
      <c r="E93" s="24"/>
      <c r="F93" s="158" t="s">
        <v>138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128</v>
      </c>
      <c r="AU93" s="6" t="s">
        <v>79</v>
      </c>
    </row>
    <row r="94" spans="2:65" s="6" customFormat="1" ht="15.75" customHeight="1">
      <c r="B94" s="23"/>
      <c r="C94" s="145" t="s">
        <v>142</v>
      </c>
      <c r="D94" s="145" t="s">
        <v>121</v>
      </c>
      <c r="E94" s="146" t="s">
        <v>143</v>
      </c>
      <c r="F94" s="147" t="s">
        <v>144</v>
      </c>
      <c r="G94" s="148" t="s">
        <v>145</v>
      </c>
      <c r="H94" s="149">
        <v>1127.26</v>
      </c>
      <c r="I94" s="150"/>
      <c r="J94" s="151">
        <f>ROUND($I$94*$H$94,2)</f>
        <v>0</v>
      </c>
      <c r="K94" s="147" t="s">
        <v>125</v>
      </c>
      <c r="L94" s="43"/>
      <c r="M94" s="152"/>
      <c r="N94" s="153" t="s">
        <v>42</v>
      </c>
      <c r="O94" s="24"/>
      <c r="P94" s="154">
        <f>$O$94*$H$94</f>
        <v>0</v>
      </c>
      <c r="Q94" s="154">
        <v>0.00084</v>
      </c>
      <c r="R94" s="154">
        <f>$Q$94*$H$94</f>
        <v>0.9468984</v>
      </c>
      <c r="S94" s="154">
        <v>0</v>
      </c>
      <c r="T94" s="155">
        <f>$S$94*$H$94</f>
        <v>0</v>
      </c>
      <c r="AR94" s="89" t="s">
        <v>126</v>
      </c>
      <c r="AT94" s="89" t="s">
        <v>121</v>
      </c>
      <c r="AU94" s="89" t="s">
        <v>79</v>
      </c>
      <c r="AY94" s="6" t="s">
        <v>119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126</v>
      </c>
      <c r="BM94" s="89" t="s">
        <v>364</v>
      </c>
    </row>
    <row r="95" spans="2:47" s="6" customFormat="1" ht="27" customHeight="1">
      <c r="B95" s="23"/>
      <c r="C95" s="24"/>
      <c r="D95" s="157" t="s">
        <v>128</v>
      </c>
      <c r="E95" s="24"/>
      <c r="F95" s="158" t="s">
        <v>147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128</v>
      </c>
      <c r="AU95" s="6" t="s">
        <v>79</v>
      </c>
    </row>
    <row r="96" spans="2:65" s="6" customFormat="1" ht="15.75" customHeight="1">
      <c r="B96" s="23"/>
      <c r="C96" s="145" t="s">
        <v>148</v>
      </c>
      <c r="D96" s="145" t="s">
        <v>121</v>
      </c>
      <c r="E96" s="146" t="s">
        <v>149</v>
      </c>
      <c r="F96" s="147" t="s">
        <v>150</v>
      </c>
      <c r="G96" s="148" t="s">
        <v>145</v>
      </c>
      <c r="H96" s="149">
        <v>1127.26</v>
      </c>
      <c r="I96" s="150"/>
      <c r="J96" s="151">
        <f>ROUND($I$96*$H$96,2)</f>
        <v>0</v>
      </c>
      <c r="K96" s="147" t="s">
        <v>125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126</v>
      </c>
      <c r="AT96" s="89" t="s">
        <v>121</v>
      </c>
      <c r="AU96" s="89" t="s">
        <v>79</v>
      </c>
      <c r="AY96" s="6" t="s">
        <v>119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126</v>
      </c>
      <c r="BM96" s="89" t="s">
        <v>365</v>
      </c>
    </row>
    <row r="97" spans="2:47" s="6" customFormat="1" ht="27" customHeight="1">
      <c r="B97" s="23"/>
      <c r="C97" s="24"/>
      <c r="D97" s="157" t="s">
        <v>128</v>
      </c>
      <c r="E97" s="24"/>
      <c r="F97" s="158" t="s">
        <v>152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128</v>
      </c>
      <c r="AU97" s="6" t="s">
        <v>79</v>
      </c>
    </row>
    <row r="98" spans="2:65" s="6" customFormat="1" ht="15.75" customHeight="1">
      <c r="B98" s="23"/>
      <c r="C98" s="145" t="s">
        <v>153</v>
      </c>
      <c r="D98" s="145" t="s">
        <v>121</v>
      </c>
      <c r="E98" s="146" t="s">
        <v>154</v>
      </c>
      <c r="F98" s="147" t="s">
        <v>155</v>
      </c>
      <c r="G98" s="148" t="s">
        <v>124</v>
      </c>
      <c r="H98" s="149">
        <v>338.19</v>
      </c>
      <c r="I98" s="150"/>
      <c r="J98" s="151">
        <f>ROUND($I$98*$H$98,2)</f>
        <v>0</v>
      </c>
      <c r="K98" s="147" t="s">
        <v>125</v>
      </c>
      <c r="L98" s="43"/>
      <c r="M98" s="152"/>
      <c r="N98" s="153" t="s">
        <v>42</v>
      </c>
      <c r="O98" s="24"/>
      <c r="P98" s="154">
        <f>$O$98*$H$98</f>
        <v>0</v>
      </c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9" t="s">
        <v>126</v>
      </c>
      <c r="AT98" s="89" t="s">
        <v>121</v>
      </c>
      <c r="AU98" s="89" t="s">
        <v>79</v>
      </c>
      <c r="AY98" s="6" t="s">
        <v>119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126</v>
      </c>
      <c r="BM98" s="89" t="s">
        <v>366</v>
      </c>
    </row>
    <row r="99" spans="2:47" s="6" customFormat="1" ht="27" customHeight="1">
      <c r="B99" s="23"/>
      <c r="C99" s="24"/>
      <c r="D99" s="157" t="s">
        <v>128</v>
      </c>
      <c r="E99" s="24"/>
      <c r="F99" s="158" t="s">
        <v>157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128</v>
      </c>
      <c r="AU99" s="6" t="s">
        <v>79</v>
      </c>
    </row>
    <row r="100" spans="2:65" s="6" customFormat="1" ht="15.75" customHeight="1">
      <c r="B100" s="23"/>
      <c r="C100" s="145" t="s">
        <v>158</v>
      </c>
      <c r="D100" s="145" t="s">
        <v>121</v>
      </c>
      <c r="E100" s="146" t="s">
        <v>159</v>
      </c>
      <c r="F100" s="147" t="s">
        <v>160</v>
      </c>
      <c r="G100" s="148" t="s">
        <v>124</v>
      </c>
      <c r="H100" s="149">
        <v>47.52</v>
      </c>
      <c r="I100" s="150"/>
      <c r="J100" s="151">
        <f>ROUND($I$100*$H$100,2)</f>
        <v>0</v>
      </c>
      <c r="K100" s="147"/>
      <c r="L100" s="43"/>
      <c r="M100" s="152"/>
      <c r="N100" s="153" t="s">
        <v>42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126</v>
      </c>
      <c r="AT100" s="89" t="s">
        <v>121</v>
      </c>
      <c r="AU100" s="89" t="s">
        <v>79</v>
      </c>
      <c r="AY100" s="6" t="s">
        <v>119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21</v>
      </c>
      <c r="BK100" s="156">
        <f>ROUND($I$100*$H$100,2)</f>
        <v>0</v>
      </c>
      <c r="BL100" s="89" t="s">
        <v>126</v>
      </c>
      <c r="BM100" s="89" t="s">
        <v>367</v>
      </c>
    </row>
    <row r="101" spans="2:47" s="6" customFormat="1" ht="27" customHeight="1">
      <c r="B101" s="23"/>
      <c r="C101" s="24"/>
      <c r="D101" s="157" t="s">
        <v>128</v>
      </c>
      <c r="E101" s="24"/>
      <c r="F101" s="158" t="s">
        <v>157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128</v>
      </c>
      <c r="AU101" s="6" t="s">
        <v>79</v>
      </c>
    </row>
    <row r="102" spans="2:65" s="6" customFormat="1" ht="15.75" customHeight="1">
      <c r="B102" s="23"/>
      <c r="C102" s="145" t="s">
        <v>162</v>
      </c>
      <c r="D102" s="145" t="s">
        <v>121</v>
      </c>
      <c r="E102" s="146" t="s">
        <v>163</v>
      </c>
      <c r="F102" s="147" t="s">
        <v>164</v>
      </c>
      <c r="G102" s="148" t="s">
        <v>124</v>
      </c>
      <c r="H102" s="149">
        <v>56.01</v>
      </c>
      <c r="I102" s="150"/>
      <c r="J102" s="151">
        <f>ROUND($I$102*$H$102,2)</f>
        <v>0</v>
      </c>
      <c r="K102" s="147" t="s">
        <v>125</v>
      </c>
      <c r="L102" s="43"/>
      <c r="M102" s="152"/>
      <c r="N102" s="153" t="s">
        <v>42</v>
      </c>
      <c r="O102" s="24"/>
      <c r="P102" s="154">
        <f>$O$102*$H$102</f>
        <v>0</v>
      </c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126</v>
      </c>
      <c r="AT102" s="89" t="s">
        <v>121</v>
      </c>
      <c r="AU102" s="89" t="s">
        <v>79</v>
      </c>
      <c r="AY102" s="6" t="s">
        <v>119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21</v>
      </c>
      <c r="BK102" s="156">
        <f>ROUND($I$102*$H$102,2)</f>
        <v>0</v>
      </c>
      <c r="BL102" s="89" t="s">
        <v>126</v>
      </c>
      <c r="BM102" s="89" t="s">
        <v>368</v>
      </c>
    </row>
    <row r="103" spans="2:47" s="6" customFormat="1" ht="27" customHeight="1">
      <c r="B103" s="23"/>
      <c r="C103" s="24"/>
      <c r="D103" s="157" t="s">
        <v>128</v>
      </c>
      <c r="E103" s="24"/>
      <c r="F103" s="158" t="s">
        <v>166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128</v>
      </c>
      <c r="AU103" s="6" t="s">
        <v>79</v>
      </c>
    </row>
    <row r="104" spans="2:65" s="6" customFormat="1" ht="15.75" customHeight="1">
      <c r="B104" s="23"/>
      <c r="C104" s="145" t="s">
        <v>26</v>
      </c>
      <c r="D104" s="145" t="s">
        <v>121</v>
      </c>
      <c r="E104" s="146" t="s">
        <v>167</v>
      </c>
      <c r="F104" s="147" t="s">
        <v>168</v>
      </c>
      <c r="G104" s="148" t="s">
        <v>124</v>
      </c>
      <c r="H104" s="149">
        <v>9.9</v>
      </c>
      <c r="I104" s="150"/>
      <c r="J104" s="151">
        <f>ROUND($I$104*$H$104,2)</f>
        <v>0</v>
      </c>
      <c r="K104" s="147"/>
      <c r="L104" s="43"/>
      <c r="M104" s="152"/>
      <c r="N104" s="153" t="s">
        <v>42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126</v>
      </c>
      <c r="AT104" s="89" t="s">
        <v>121</v>
      </c>
      <c r="AU104" s="89" t="s">
        <v>79</v>
      </c>
      <c r="AY104" s="6" t="s">
        <v>119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126</v>
      </c>
      <c r="BM104" s="89" t="s">
        <v>369</v>
      </c>
    </row>
    <row r="105" spans="2:47" s="6" customFormat="1" ht="27" customHeight="1">
      <c r="B105" s="23"/>
      <c r="C105" s="24"/>
      <c r="D105" s="157" t="s">
        <v>128</v>
      </c>
      <c r="E105" s="24"/>
      <c r="F105" s="158" t="s">
        <v>166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128</v>
      </c>
      <c r="AU105" s="6" t="s">
        <v>79</v>
      </c>
    </row>
    <row r="106" spans="2:65" s="6" customFormat="1" ht="15.75" customHeight="1">
      <c r="B106" s="23"/>
      <c r="C106" s="145" t="s">
        <v>170</v>
      </c>
      <c r="D106" s="145" t="s">
        <v>121</v>
      </c>
      <c r="E106" s="146" t="s">
        <v>171</v>
      </c>
      <c r="F106" s="147" t="s">
        <v>172</v>
      </c>
      <c r="G106" s="148" t="s">
        <v>124</v>
      </c>
      <c r="H106" s="149">
        <v>280.05</v>
      </c>
      <c r="I106" s="150"/>
      <c r="J106" s="151">
        <f>ROUND($I$106*$H$106,2)</f>
        <v>0</v>
      </c>
      <c r="K106" s="147" t="s">
        <v>125</v>
      </c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126</v>
      </c>
      <c r="AT106" s="89" t="s">
        <v>121</v>
      </c>
      <c r="AU106" s="89" t="s">
        <v>79</v>
      </c>
      <c r="AY106" s="6" t="s">
        <v>119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21</v>
      </c>
      <c r="BK106" s="156">
        <f>ROUND($I$106*$H$106,2)</f>
        <v>0</v>
      </c>
      <c r="BL106" s="89" t="s">
        <v>126</v>
      </c>
      <c r="BM106" s="89" t="s">
        <v>370</v>
      </c>
    </row>
    <row r="107" spans="2:47" s="6" customFormat="1" ht="27" customHeight="1">
      <c r="B107" s="23"/>
      <c r="C107" s="24"/>
      <c r="D107" s="157" t="s">
        <v>128</v>
      </c>
      <c r="E107" s="24"/>
      <c r="F107" s="158" t="s">
        <v>174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128</v>
      </c>
      <c r="AU107" s="6" t="s">
        <v>79</v>
      </c>
    </row>
    <row r="108" spans="2:65" s="6" customFormat="1" ht="27" customHeight="1">
      <c r="B108" s="23"/>
      <c r="C108" s="145" t="s">
        <v>175</v>
      </c>
      <c r="D108" s="145" t="s">
        <v>121</v>
      </c>
      <c r="E108" s="146" t="s">
        <v>176</v>
      </c>
      <c r="F108" s="147" t="s">
        <v>177</v>
      </c>
      <c r="G108" s="148" t="s">
        <v>124</v>
      </c>
      <c r="H108" s="149">
        <v>49.5</v>
      </c>
      <c r="I108" s="150"/>
      <c r="J108" s="151">
        <f>ROUND($I$108*$H$108,2)</f>
        <v>0</v>
      </c>
      <c r="K108" s="147"/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126</v>
      </c>
      <c r="AT108" s="89" t="s">
        <v>121</v>
      </c>
      <c r="AU108" s="89" t="s">
        <v>79</v>
      </c>
      <c r="AY108" s="6" t="s">
        <v>119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126</v>
      </c>
      <c r="BM108" s="89" t="s">
        <v>371</v>
      </c>
    </row>
    <row r="109" spans="2:47" s="6" customFormat="1" ht="27" customHeight="1">
      <c r="B109" s="23"/>
      <c r="C109" s="24"/>
      <c r="D109" s="157" t="s">
        <v>128</v>
      </c>
      <c r="E109" s="24"/>
      <c r="F109" s="158" t="s">
        <v>174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128</v>
      </c>
      <c r="AU109" s="6" t="s">
        <v>79</v>
      </c>
    </row>
    <row r="110" spans="2:65" s="6" customFormat="1" ht="15.75" customHeight="1">
      <c r="B110" s="23"/>
      <c r="C110" s="145" t="s">
        <v>179</v>
      </c>
      <c r="D110" s="145" t="s">
        <v>121</v>
      </c>
      <c r="E110" s="146" t="s">
        <v>180</v>
      </c>
      <c r="F110" s="147" t="s">
        <v>181</v>
      </c>
      <c r="G110" s="148" t="s">
        <v>124</v>
      </c>
      <c r="H110" s="149">
        <v>9.9</v>
      </c>
      <c r="I110" s="150"/>
      <c r="J110" s="151">
        <f>ROUND($I$110*$H$110,2)</f>
        <v>0</v>
      </c>
      <c r="K110" s="147"/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126</v>
      </c>
      <c r="AT110" s="89" t="s">
        <v>121</v>
      </c>
      <c r="AU110" s="89" t="s">
        <v>79</v>
      </c>
      <c r="AY110" s="6" t="s">
        <v>119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21</v>
      </c>
      <c r="BK110" s="156">
        <f>ROUND($I$110*$H$110,2)</f>
        <v>0</v>
      </c>
      <c r="BL110" s="89" t="s">
        <v>126</v>
      </c>
      <c r="BM110" s="89" t="s">
        <v>372</v>
      </c>
    </row>
    <row r="111" spans="2:47" s="6" customFormat="1" ht="16.5" customHeight="1">
      <c r="B111" s="23"/>
      <c r="C111" s="24"/>
      <c r="D111" s="157" t="s">
        <v>128</v>
      </c>
      <c r="E111" s="24"/>
      <c r="F111" s="158" t="s">
        <v>183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128</v>
      </c>
      <c r="AU111" s="6" t="s">
        <v>79</v>
      </c>
    </row>
    <row r="112" spans="2:65" s="6" customFormat="1" ht="15.75" customHeight="1">
      <c r="B112" s="23"/>
      <c r="C112" s="145" t="s">
        <v>184</v>
      </c>
      <c r="D112" s="145" t="s">
        <v>121</v>
      </c>
      <c r="E112" s="146" t="s">
        <v>185</v>
      </c>
      <c r="F112" s="147" t="s">
        <v>186</v>
      </c>
      <c r="G112" s="148" t="s">
        <v>124</v>
      </c>
      <c r="H112" s="149">
        <v>56.01</v>
      </c>
      <c r="I112" s="150"/>
      <c r="J112" s="151">
        <f>ROUND($I$112*$H$112,2)</f>
        <v>0</v>
      </c>
      <c r="K112" s="147" t="s">
        <v>125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126</v>
      </c>
      <c r="AT112" s="89" t="s">
        <v>121</v>
      </c>
      <c r="AU112" s="89" t="s">
        <v>79</v>
      </c>
      <c r="AY112" s="6" t="s">
        <v>119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21</v>
      </c>
      <c r="BK112" s="156">
        <f>ROUND($I$112*$H$112,2)</f>
        <v>0</v>
      </c>
      <c r="BL112" s="89" t="s">
        <v>126</v>
      </c>
      <c r="BM112" s="89" t="s">
        <v>373</v>
      </c>
    </row>
    <row r="113" spans="2:47" s="6" customFormat="1" ht="16.5" customHeight="1">
      <c r="B113" s="23"/>
      <c r="C113" s="24"/>
      <c r="D113" s="157" t="s">
        <v>128</v>
      </c>
      <c r="E113" s="24"/>
      <c r="F113" s="158" t="s">
        <v>188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128</v>
      </c>
      <c r="AU113" s="6" t="s">
        <v>79</v>
      </c>
    </row>
    <row r="114" spans="2:65" s="6" customFormat="1" ht="15.75" customHeight="1">
      <c r="B114" s="23"/>
      <c r="C114" s="145" t="s">
        <v>8</v>
      </c>
      <c r="D114" s="145" t="s">
        <v>121</v>
      </c>
      <c r="E114" s="146" t="s">
        <v>189</v>
      </c>
      <c r="F114" s="147" t="s">
        <v>190</v>
      </c>
      <c r="G114" s="148" t="s">
        <v>124</v>
      </c>
      <c r="H114" s="149">
        <v>56.01</v>
      </c>
      <c r="I114" s="150"/>
      <c r="J114" s="151">
        <f>ROUND($I$114*$H$114,2)</f>
        <v>0</v>
      </c>
      <c r="K114" s="147" t="s">
        <v>125</v>
      </c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126</v>
      </c>
      <c r="AT114" s="89" t="s">
        <v>121</v>
      </c>
      <c r="AU114" s="89" t="s">
        <v>79</v>
      </c>
      <c r="AY114" s="6" t="s">
        <v>119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126</v>
      </c>
      <c r="BM114" s="89" t="s">
        <v>374</v>
      </c>
    </row>
    <row r="115" spans="2:47" s="6" customFormat="1" ht="16.5" customHeight="1">
      <c r="B115" s="23"/>
      <c r="C115" s="24"/>
      <c r="D115" s="157" t="s">
        <v>128</v>
      </c>
      <c r="E115" s="24"/>
      <c r="F115" s="158" t="s">
        <v>190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128</v>
      </c>
      <c r="AU115" s="6" t="s">
        <v>79</v>
      </c>
    </row>
    <row r="116" spans="2:65" s="6" customFormat="1" ht="15.75" customHeight="1">
      <c r="B116" s="23"/>
      <c r="C116" s="145" t="s">
        <v>192</v>
      </c>
      <c r="D116" s="145" t="s">
        <v>121</v>
      </c>
      <c r="E116" s="146" t="s">
        <v>193</v>
      </c>
      <c r="F116" s="147" t="s">
        <v>194</v>
      </c>
      <c r="G116" s="148" t="s">
        <v>124</v>
      </c>
      <c r="H116" s="149">
        <v>9.9</v>
      </c>
      <c r="I116" s="150"/>
      <c r="J116" s="151">
        <f>ROUND($I$116*$H$116,2)</f>
        <v>0</v>
      </c>
      <c r="K116" s="147"/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126</v>
      </c>
      <c r="AT116" s="89" t="s">
        <v>121</v>
      </c>
      <c r="AU116" s="89" t="s">
        <v>79</v>
      </c>
      <c r="AY116" s="6" t="s">
        <v>119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126</v>
      </c>
      <c r="BM116" s="89" t="s">
        <v>375</v>
      </c>
    </row>
    <row r="117" spans="2:47" s="6" customFormat="1" ht="16.5" customHeight="1">
      <c r="B117" s="23"/>
      <c r="C117" s="24"/>
      <c r="D117" s="157" t="s">
        <v>128</v>
      </c>
      <c r="E117" s="24"/>
      <c r="F117" s="158" t="s">
        <v>190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128</v>
      </c>
      <c r="AU117" s="6" t="s">
        <v>79</v>
      </c>
    </row>
    <row r="118" spans="2:65" s="6" customFormat="1" ht="15.75" customHeight="1">
      <c r="B118" s="23"/>
      <c r="C118" s="145" t="s">
        <v>196</v>
      </c>
      <c r="D118" s="145" t="s">
        <v>121</v>
      </c>
      <c r="E118" s="146" t="s">
        <v>197</v>
      </c>
      <c r="F118" s="147" t="s">
        <v>376</v>
      </c>
      <c r="G118" s="148" t="s">
        <v>124</v>
      </c>
      <c r="H118" s="149">
        <v>282.18</v>
      </c>
      <c r="I118" s="150"/>
      <c r="J118" s="151">
        <f>ROUND($I$118*$H$118,2)</f>
        <v>0</v>
      </c>
      <c r="K118" s="147" t="s">
        <v>125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126</v>
      </c>
      <c r="AT118" s="89" t="s">
        <v>121</v>
      </c>
      <c r="AU118" s="89" t="s">
        <v>79</v>
      </c>
      <c r="AY118" s="6" t="s">
        <v>119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126</v>
      </c>
      <c r="BM118" s="89" t="s">
        <v>377</v>
      </c>
    </row>
    <row r="119" spans="2:47" s="6" customFormat="1" ht="27" customHeight="1">
      <c r="B119" s="23"/>
      <c r="C119" s="24"/>
      <c r="D119" s="157" t="s">
        <v>128</v>
      </c>
      <c r="E119" s="24"/>
      <c r="F119" s="158" t="s">
        <v>200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128</v>
      </c>
      <c r="AU119" s="6" t="s">
        <v>79</v>
      </c>
    </row>
    <row r="120" spans="2:65" s="6" customFormat="1" ht="15.75" customHeight="1">
      <c r="B120" s="23"/>
      <c r="C120" s="145" t="s">
        <v>201</v>
      </c>
      <c r="D120" s="145" t="s">
        <v>121</v>
      </c>
      <c r="E120" s="146" t="s">
        <v>202</v>
      </c>
      <c r="F120" s="147" t="s">
        <v>203</v>
      </c>
      <c r="G120" s="148" t="s">
        <v>124</v>
      </c>
      <c r="H120" s="149">
        <v>37.62</v>
      </c>
      <c r="I120" s="150"/>
      <c r="J120" s="151">
        <f>ROUND($I$120*$H$120,2)</f>
        <v>0</v>
      </c>
      <c r="K120" s="147"/>
      <c r="L120" s="43"/>
      <c r="M120" s="152"/>
      <c r="N120" s="153" t="s">
        <v>42</v>
      </c>
      <c r="O120" s="24"/>
      <c r="P120" s="154">
        <f>$O$120*$H$120</f>
        <v>0</v>
      </c>
      <c r="Q120" s="154">
        <v>0</v>
      </c>
      <c r="R120" s="154">
        <f>$Q$120*$H$120</f>
        <v>0</v>
      </c>
      <c r="S120" s="154">
        <v>0</v>
      </c>
      <c r="T120" s="155">
        <f>$S$120*$H$120</f>
        <v>0</v>
      </c>
      <c r="AR120" s="89" t="s">
        <v>126</v>
      </c>
      <c r="AT120" s="89" t="s">
        <v>121</v>
      </c>
      <c r="AU120" s="89" t="s">
        <v>79</v>
      </c>
      <c r="AY120" s="6" t="s">
        <v>119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21</v>
      </c>
      <c r="BK120" s="156">
        <f>ROUND($I$120*$H$120,2)</f>
        <v>0</v>
      </c>
      <c r="BL120" s="89" t="s">
        <v>126</v>
      </c>
      <c r="BM120" s="89" t="s">
        <v>378</v>
      </c>
    </row>
    <row r="121" spans="2:47" s="6" customFormat="1" ht="27" customHeight="1">
      <c r="B121" s="23"/>
      <c r="C121" s="24"/>
      <c r="D121" s="157" t="s">
        <v>128</v>
      </c>
      <c r="E121" s="24"/>
      <c r="F121" s="158" t="s">
        <v>200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128</v>
      </c>
      <c r="AU121" s="6" t="s">
        <v>79</v>
      </c>
    </row>
    <row r="122" spans="2:65" s="6" customFormat="1" ht="15.75" customHeight="1">
      <c r="B122" s="23"/>
      <c r="C122" s="145" t="s">
        <v>205</v>
      </c>
      <c r="D122" s="145" t="s">
        <v>121</v>
      </c>
      <c r="E122" s="146" t="s">
        <v>206</v>
      </c>
      <c r="F122" s="147" t="s">
        <v>207</v>
      </c>
      <c r="G122" s="148" t="s">
        <v>124</v>
      </c>
      <c r="H122" s="149">
        <v>46.63</v>
      </c>
      <c r="I122" s="150"/>
      <c r="J122" s="151">
        <f>ROUND($I$122*$H$122,2)</f>
        <v>0</v>
      </c>
      <c r="K122" s="147"/>
      <c r="L122" s="43"/>
      <c r="M122" s="152"/>
      <c r="N122" s="153" t="s">
        <v>42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126</v>
      </c>
      <c r="AT122" s="89" t="s">
        <v>121</v>
      </c>
      <c r="AU122" s="89" t="s">
        <v>79</v>
      </c>
      <c r="AY122" s="6" t="s">
        <v>119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126</v>
      </c>
      <c r="BM122" s="89" t="s">
        <v>379</v>
      </c>
    </row>
    <row r="123" spans="2:47" s="6" customFormat="1" ht="16.5" customHeight="1">
      <c r="B123" s="23"/>
      <c r="C123" s="24"/>
      <c r="D123" s="157" t="s">
        <v>128</v>
      </c>
      <c r="E123" s="24"/>
      <c r="F123" s="158" t="s">
        <v>207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128</v>
      </c>
      <c r="AU123" s="6" t="s">
        <v>79</v>
      </c>
    </row>
    <row r="124" spans="2:65" s="6" customFormat="1" ht="15.75" customHeight="1">
      <c r="B124" s="23"/>
      <c r="C124" s="145" t="s">
        <v>209</v>
      </c>
      <c r="D124" s="145" t="s">
        <v>121</v>
      </c>
      <c r="E124" s="146" t="s">
        <v>210</v>
      </c>
      <c r="F124" s="147" t="s">
        <v>211</v>
      </c>
      <c r="G124" s="148" t="s">
        <v>124</v>
      </c>
      <c r="H124" s="149">
        <v>7.92</v>
      </c>
      <c r="I124" s="150"/>
      <c r="J124" s="151">
        <f>ROUND($I$124*$H$124,2)</f>
        <v>0</v>
      </c>
      <c r="K124" s="147"/>
      <c r="L124" s="43"/>
      <c r="M124" s="152"/>
      <c r="N124" s="153" t="s">
        <v>42</v>
      </c>
      <c r="O124" s="24"/>
      <c r="P124" s="154">
        <f>$O$124*$H$124</f>
        <v>0</v>
      </c>
      <c r="Q124" s="154">
        <v>0</v>
      </c>
      <c r="R124" s="154">
        <f>$Q$124*$H$124</f>
        <v>0</v>
      </c>
      <c r="S124" s="154">
        <v>0</v>
      </c>
      <c r="T124" s="155">
        <f>$S$124*$H$124</f>
        <v>0</v>
      </c>
      <c r="AR124" s="89" t="s">
        <v>126</v>
      </c>
      <c r="AT124" s="89" t="s">
        <v>121</v>
      </c>
      <c r="AU124" s="89" t="s">
        <v>79</v>
      </c>
      <c r="AY124" s="6" t="s">
        <v>119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21</v>
      </c>
      <c r="BK124" s="156">
        <f>ROUND($I$124*$H$124,2)</f>
        <v>0</v>
      </c>
      <c r="BL124" s="89" t="s">
        <v>126</v>
      </c>
      <c r="BM124" s="89" t="s">
        <v>380</v>
      </c>
    </row>
    <row r="125" spans="2:47" s="6" customFormat="1" ht="16.5" customHeight="1">
      <c r="B125" s="23"/>
      <c r="C125" s="24"/>
      <c r="D125" s="157" t="s">
        <v>128</v>
      </c>
      <c r="E125" s="24"/>
      <c r="F125" s="158" t="s">
        <v>207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128</v>
      </c>
      <c r="AU125" s="6" t="s">
        <v>79</v>
      </c>
    </row>
    <row r="126" spans="2:63" s="132" customFormat="1" ht="30.75" customHeight="1">
      <c r="B126" s="133"/>
      <c r="C126" s="134"/>
      <c r="D126" s="134" t="s">
        <v>70</v>
      </c>
      <c r="E126" s="143" t="s">
        <v>126</v>
      </c>
      <c r="F126" s="143" t="s">
        <v>213</v>
      </c>
      <c r="G126" s="134"/>
      <c r="H126" s="134"/>
      <c r="J126" s="144">
        <f>$BK$126</f>
        <v>0</v>
      </c>
      <c r="K126" s="134"/>
      <c r="L126" s="137"/>
      <c r="M126" s="138"/>
      <c r="N126" s="134"/>
      <c r="O126" s="134"/>
      <c r="P126" s="139">
        <f>SUM($P$127:$P$130)</f>
        <v>0</v>
      </c>
      <c r="Q126" s="134"/>
      <c r="R126" s="139">
        <f>SUM($R$127:$R$130)</f>
        <v>0</v>
      </c>
      <c r="S126" s="134"/>
      <c r="T126" s="140">
        <f>SUM($T$127:$T$130)</f>
        <v>0</v>
      </c>
      <c r="AR126" s="141" t="s">
        <v>21</v>
      </c>
      <c r="AT126" s="141" t="s">
        <v>70</v>
      </c>
      <c r="AU126" s="141" t="s">
        <v>21</v>
      </c>
      <c r="AY126" s="141" t="s">
        <v>119</v>
      </c>
      <c r="BK126" s="142">
        <f>SUM($BK$127:$BK$130)</f>
        <v>0</v>
      </c>
    </row>
    <row r="127" spans="2:65" s="6" customFormat="1" ht="15.75" customHeight="1">
      <c r="B127" s="23"/>
      <c r="C127" s="145" t="s">
        <v>7</v>
      </c>
      <c r="D127" s="145" t="s">
        <v>121</v>
      </c>
      <c r="E127" s="146" t="s">
        <v>214</v>
      </c>
      <c r="F127" s="147" t="s">
        <v>215</v>
      </c>
      <c r="G127" s="148" t="s">
        <v>124</v>
      </c>
      <c r="H127" s="149">
        <v>9.38</v>
      </c>
      <c r="I127" s="150"/>
      <c r="J127" s="151">
        <f>ROUND($I$127*$H$127,2)</f>
        <v>0</v>
      </c>
      <c r="K127" s="147" t="s">
        <v>125</v>
      </c>
      <c r="L127" s="43"/>
      <c r="M127" s="152"/>
      <c r="N127" s="153" t="s">
        <v>42</v>
      </c>
      <c r="O127" s="24"/>
      <c r="P127" s="154">
        <f>$O$127*$H$127</f>
        <v>0</v>
      </c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126</v>
      </c>
      <c r="AT127" s="89" t="s">
        <v>121</v>
      </c>
      <c r="AU127" s="89" t="s">
        <v>79</v>
      </c>
      <c r="AY127" s="6" t="s">
        <v>119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21</v>
      </c>
      <c r="BK127" s="156">
        <f>ROUND($I$127*$H$127,2)</f>
        <v>0</v>
      </c>
      <c r="BL127" s="89" t="s">
        <v>126</v>
      </c>
      <c r="BM127" s="89" t="s">
        <v>381</v>
      </c>
    </row>
    <row r="128" spans="2:47" s="6" customFormat="1" ht="16.5" customHeight="1">
      <c r="B128" s="23"/>
      <c r="C128" s="24"/>
      <c r="D128" s="157" t="s">
        <v>128</v>
      </c>
      <c r="E128" s="24"/>
      <c r="F128" s="158" t="s">
        <v>217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128</v>
      </c>
      <c r="AU128" s="6" t="s">
        <v>79</v>
      </c>
    </row>
    <row r="129" spans="2:65" s="6" customFormat="1" ht="15.75" customHeight="1">
      <c r="B129" s="23"/>
      <c r="C129" s="145" t="s">
        <v>218</v>
      </c>
      <c r="D129" s="145" t="s">
        <v>121</v>
      </c>
      <c r="E129" s="146" t="s">
        <v>219</v>
      </c>
      <c r="F129" s="147" t="s">
        <v>220</v>
      </c>
      <c r="G129" s="148" t="s">
        <v>124</v>
      </c>
      <c r="H129" s="149">
        <v>1.98</v>
      </c>
      <c r="I129" s="150"/>
      <c r="J129" s="151">
        <f>ROUND($I$129*$H$129,2)</f>
        <v>0</v>
      </c>
      <c r="K129" s="147"/>
      <c r="L129" s="43"/>
      <c r="M129" s="152"/>
      <c r="N129" s="153" t="s">
        <v>42</v>
      </c>
      <c r="O129" s="24"/>
      <c r="P129" s="154">
        <f>$O$129*$H$129</f>
        <v>0</v>
      </c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126</v>
      </c>
      <c r="AT129" s="89" t="s">
        <v>121</v>
      </c>
      <c r="AU129" s="89" t="s">
        <v>79</v>
      </c>
      <c r="AY129" s="6" t="s">
        <v>119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21</v>
      </c>
      <c r="BK129" s="156">
        <f>ROUND($I$129*$H$129,2)</f>
        <v>0</v>
      </c>
      <c r="BL129" s="89" t="s">
        <v>126</v>
      </c>
      <c r="BM129" s="89" t="s">
        <v>382</v>
      </c>
    </row>
    <row r="130" spans="2:47" s="6" customFormat="1" ht="16.5" customHeight="1">
      <c r="B130" s="23"/>
      <c r="C130" s="24"/>
      <c r="D130" s="157" t="s">
        <v>128</v>
      </c>
      <c r="E130" s="24"/>
      <c r="F130" s="158" t="s">
        <v>217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128</v>
      </c>
      <c r="AU130" s="6" t="s">
        <v>79</v>
      </c>
    </row>
    <row r="131" spans="2:63" s="132" customFormat="1" ht="30.75" customHeight="1">
      <c r="B131" s="133"/>
      <c r="C131" s="134"/>
      <c r="D131" s="134" t="s">
        <v>70</v>
      </c>
      <c r="E131" s="143" t="s">
        <v>158</v>
      </c>
      <c r="F131" s="143" t="s">
        <v>222</v>
      </c>
      <c r="G131" s="134"/>
      <c r="H131" s="134"/>
      <c r="J131" s="144">
        <f>$BK$131</f>
        <v>0</v>
      </c>
      <c r="K131" s="134"/>
      <c r="L131" s="137"/>
      <c r="M131" s="138"/>
      <c r="N131" s="134"/>
      <c r="O131" s="134"/>
      <c r="P131" s="139">
        <f>SUM($P$132:$P$157)</f>
        <v>0</v>
      </c>
      <c r="Q131" s="134"/>
      <c r="R131" s="139">
        <f>SUM($R$132:$R$157)</f>
        <v>0.030270000000000002</v>
      </c>
      <c r="S131" s="134"/>
      <c r="T131" s="140">
        <f>SUM($T$132:$T$157)</f>
        <v>0</v>
      </c>
      <c r="AR131" s="141" t="s">
        <v>21</v>
      </c>
      <c r="AT131" s="141" t="s">
        <v>70</v>
      </c>
      <c r="AU131" s="141" t="s">
        <v>21</v>
      </c>
      <c r="AY131" s="141" t="s">
        <v>119</v>
      </c>
      <c r="BK131" s="142">
        <f>SUM($BK$132:$BK$157)</f>
        <v>0</v>
      </c>
    </row>
    <row r="132" spans="2:65" s="6" customFormat="1" ht="15.75" customHeight="1">
      <c r="B132" s="23"/>
      <c r="C132" s="145" t="s">
        <v>223</v>
      </c>
      <c r="D132" s="145" t="s">
        <v>121</v>
      </c>
      <c r="E132" s="146" t="s">
        <v>383</v>
      </c>
      <c r="F132" s="147" t="s">
        <v>384</v>
      </c>
      <c r="G132" s="148" t="s">
        <v>226</v>
      </c>
      <c r="H132" s="149">
        <v>1</v>
      </c>
      <c r="I132" s="150"/>
      <c r="J132" s="151">
        <f>ROUND($I$132*$H$132,2)</f>
        <v>0</v>
      </c>
      <c r="K132" s="147" t="s">
        <v>125</v>
      </c>
      <c r="L132" s="43"/>
      <c r="M132" s="152"/>
      <c r="N132" s="153" t="s">
        <v>42</v>
      </c>
      <c r="O132" s="24"/>
      <c r="P132" s="154">
        <f>$O$132*$H$132</f>
        <v>0</v>
      </c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126</v>
      </c>
      <c r="AT132" s="89" t="s">
        <v>121</v>
      </c>
      <c r="AU132" s="89" t="s">
        <v>79</v>
      </c>
      <c r="AY132" s="6" t="s">
        <v>119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21</v>
      </c>
      <c r="BK132" s="156">
        <f>ROUND($I$132*$H$132,2)</f>
        <v>0</v>
      </c>
      <c r="BL132" s="89" t="s">
        <v>126</v>
      </c>
      <c r="BM132" s="89" t="s">
        <v>385</v>
      </c>
    </row>
    <row r="133" spans="2:47" s="6" customFormat="1" ht="16.5" customHeight="1">
      <c r="B133" s="23"/>
      <c r="C133" s="24"/>
      <c r="D133" s="157" t="s">
        <v>128</v>
      </c>
      <c r="E133" s="24"/>
      <c r="F133" s="158" t="s">
        <v>384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128</v>
      </c>
      <c r="AU133" s="6" t="s">
        <v>79</v>
      </c>
    </row>
    <row r="134" spans="2:65" s="6" customFormat="1" ht="15.75" customHeight="1">
      <c r="B134" s="23"/>
      <c r="C134" s="145" t="s">
        <v>229</v>
      </c>
      <c r="D134" s="145" t="s">
        <v>121</v>
      </c>
      <c r="E134" s="146" t="s">
        <v>224</v>
      </c>
      <c r="F134" s="147" t="s">
        <v>225</v>
      </c>
      <c r="G134" s="148" t="s">
        <v>226</v>
      </c>
      <c r="H134" s="149">
        <v>7</v>
      </c>
      <c r="I134" s="150"/>
      <c r="J134" s="151">
        <f>ROUND($I$134*$H$134,2)</f>
        <v>0</v>
      </c>
      <c r="K134" s="147" t="s">
        <v>125</v>
      </c>
      <c r="L134" s="43"/>
      <c r="M134" s="152"/>
      <c r="N134" s="153" t="s">
        <v>42</v>
      </c>
      <c r="O134" s="24"/>
      <c r="P134" s="154">
        <f>$O$134*$H$134</f>
        <v>0</v>
      </c>
      <c r="Q134" s="154">
        <v>0.0008</v>
      </c>
      <c r="R134" s="154">
        <f>$Q$134*$H$134</f>
        <v>0.0056</v>
      </c>
      <c r="S134" s="154">
        <v>0</v>
      </c>
      <c r="T134" s="155">
        <f>$S$134*$H$134</f>
        <v>0</v>
      </c>
      <c r="AR134" s="89" t="s">
        <v>126</v>
      </c>
      <c r="AT134" s="89" t="s">
        <v>121</v>
      </c>
      <c r="AU134" s="89" t="s">
        <v>79</v>
      </c>
      <c r="AY134" s="6" t="s">
        <v>119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21</v>
      </c>
      <c r="BK134" s="156">
        <f>ROUND($I$134*$H$134,2)</f>
        <v>0</v>
      </c>
      <c r="BL134" s="89" t="s">
        <v>126</v>
      </c>
      <c r="BM134" s="89" t="s">
        <v>386</v>
      </c>
    </row>
    <row r="135" spans="2:47" s="6" customFormat="1" ht="27" customHeight="1">
      <c r="B135" s="23"/>
      <c r="C135" s="24"/>
      <c r="D135" s="157" t="s">
        <v>128</v>
      </c>
      <c r="E135" s="24"/>
      <c r="F135" s="158" t="s">
        <v>228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128</v>
      </c>
      <c r="AU135" s="6" t="s">
        <v>79</v>
      </c>
    </row>
    <row r="136" spans="2:65" s="6" customFormat="1" ht="15.75" customHeight="1">
      <c r="B136" s="23"/>
      <c r="C136" s="145" t="s">
        <v>234</v>
      </c>
      <c r="D136" s="145" t="s">
        <v>121</v>
      </c>
      <c r="E136" s="146" t="s">
        <v>230</v>
      </c>
      <c r="F136" s="147" t="s">
        <v>231</v>
      </c>
      <c r="G136" s="148" t="s">
        <v>226</v>
      </c>
      <c r="H136" s="149">
        <v>1</v>
      </c>
      <c r="I136" s="150"/>
      <c r="J136" s="151">
        <f>ROUND($I$136*$H$136,2)</f>
        <v>0</v>
      </c>
      <c r="K136" s="147" t="s">
        <v>125</v>
      </c>
      <c r="L136" s="43"/>
      <c r="M136" s="152"/>
      <c r="N136" s="153" t="s">
        <v>42</v>
      </c>
      <c r="O136" s="24"/>
      <c r="P136" s="154">
        <f>$O$136*$H$136</f>
        <v>0</v>
      </c>
      <c r="Q136" s="154">
        <v>0.0012</v>
      </c>
      <c r="R136" s="154">
        <f>$Q$136*$H$136</f>
        <v>0.0012</v>
      </c>
      <c r="S136" s="154">
        <v>0</v>
      </c>
      <c r="T136" s="155">
        <f>$S$136*$H$136</f>
        <v>0</v>
      </c>
      <c r="AR136" s="89" t="s">
        <v>126</v>
      </c>
      <c r="AT136" s="89" t="s">
        <v>121</v>
      </c>
      <c r="AU136" s="89" t="s">
        <v>79</v>
      </c>
      <c r="AY136" s="6" t="s">
        <v>119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21</v>
      </c>
      <c r="BK136" s="156">
        <f>ROUND($I$136*$H$136,2)</f>
        <v>0</v>
      </c>
      <c r="BL136" s="89" t="s">
        <v>126</v>
      </c>
      <c r="BM136" s="89" t="s">
        <v>387</v>
      </c>
    </row>
    <row r="137" spans="2:47" s="6" customFormat="1" ht="27" customHeight="1">
      <c r="B137" s="23"/>
      <c r="C137" s="24"/>
      <c r="D137" s="157" t="s">
        <v>128</v>
      </c>
      <c r="E137" s="24"/>
      <c r="F137" s="158" t="s">
        <v>233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128</v>
      </c>
      <c r="AU137" s="6" t="s">
        <v>79</v>
      </c>
    </row>
    <row r="138" spans="2:65" s="6" customFormat="1" ht="15.75" customHeight="1">
      <c r="B138" s="23"/>
      <c r="C138" s="145" t="s">
        <v>240</v>
      </c>
      <c r="D138" s="145" t="s">
        <v>121</v>
      </c>
      <c r="E138" s="146" t="s">
        <v>388</v>
      </c>
      <c r="F138" s="147" t="s">
        <v>389</v>
      </c>
      <c r="G138" s="148" t="s">
        <v>226</v>
      </c>
      <c r="H138" s="149">
        <v>1</v>
      </c>
      <c r="I138" s="150"/>
      <c r="J138" s="151">
        <f>ROUND($I$138*$H$138,2)</f>
        <v>0</v>
      </c>
      <c r="K138" s="147" t="s">
        <v>125</v>
      </c>
      <c r="L138" s="43"/>
      <c r="M138" s="152"/>
      <c r="N138" s="153" t="s">
        <v>42</v>
      </c>
      <c r="O138" s="24"/>
      <c r="P138" s="154">
        <f>$O$138*$H$138</f>
        <v>0</v>
      </c>
      <c r="Q138" s="154">
        <v>0.00371</v>
      </c>
      <c r="R138" s="154">
        <f>$Q$138*$H$138</f>
        <v>0.00371</v>
      </c>
      <c r="S138" s="154">
        <v>0</v>
      </c>
      <c r="T138" s="155">
        <f>$S$138*$H$138</f>
        <v>0</v>
      </c>
      <c r="AR138" s="89" t="s">
        <v>126</v>
      </c>
      <c r="AT138" s="89" t="s">
        <v>121</v>
      </c>
      <c r="AU138" s="89" t="s">
        <v>79</v>
      </c>
      <c r="AY138" s="6" t="s">
        <v>119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21</v>
      </c>
      <c r="BK138" s="156">
        <f>ROUND($I$138*$H$138,2)</f>
        <v>0</v>
      </c>
      <c r="BL138" s="89" t="s">
        <v>126</v>
      </c>
      <c r="BM138" s="89" t="s">
        <v>390</v>
      </c>
    </row>
    <row r="139" spans="2:47" s="6" customFormat="1" ht="27" customHeight="1">
      <c r="B139" s="23"/>
      <c r="C139" s="24"/>
      <c r="D139" s="157" t="s">
        <v>128</v>
      </c>
      <c r="E139" s="24"/>
      <c r="F139" s="158" t="s">
        <v>391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128</v>
      </c>
      <c r="AU139" s="6" t="s">
        <v>79</v>
      </c>
    </row>
    <row r="140" spans="2:65" s="6" customFormat="1" ht="15.75" customHeight="1">
      <c r="B140" s="23"/>
      <c r="C140" s="145" t="s">
        <v>250</v>
      </c>
      <c r="D140" s="145" t="s">
        <v>121</v>
      </c>
      <c r="E140" s="146" t="s">
        <v>235</v>
      </c>
      <c r="F140" s="147" t="s">
        <v>236</v>
      </c>
      <c r="G140" s="148" t="s">
        <v>237</v>
      </c>
      <c r="H140" s="149">
        <v>66</v>
      </c>
      <c r="I140" s="150"/>
      <c r="J140" s="151">
        <f>ROUND($I$140*$H$140,2)</f>
        <v>0</v>
      </c>
      <c r="K140" s="147" t="s">
        <v>125</v>
      </c>
      <c r="L140" s="43"/>
      <c r="M140" s="152"/>
      <c r="N140" s="153" t="s">
        <v>42</v>
      </c>
      <c r="O140" s="24"/>
      <c r="P140" s="154">
        <f>$O$140*$H$140</f>
        <v>0</v>
      </c>
      <c r="Q140" s="154">
        <v>0</v>
      </c>
      <c r="R140" s="154">
        <f>$Q$140*$H$140</f>
        <v>0</v>
      </c>
      <c r="S140" s="154">
        <v>0</v>
      </c>
      <c r="T140" s="155">
        <f>$S$140*$H$140</f>
        <v>0</v>
      </c>
      <c r="AR140" s="89" t="s">
        <v>126</v>
      </c>
      <c r="AT140" s="89" t="s">
        <v>121</v>
      </c>
      <c r="AU140" s="89" t="s">
        <v>79</v>
      </c>
      <c r="AY140" s="6" t="s">
        <v>119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21</v>
      </c>
      <c r="BK140" s="156">
        <f>ROUND($I$140*$H$140,2)</f>
        <v>0</v>
      </c>
      <c r="BL140" s="89" t="s">
        <v>126</v>
      </c>
      <c r="BM140" s="89" t="s">
        <v>392</v>
      </c>
    </row>
    <row r="141" spans="2:47" s="6" customFormat="1" ht="27" customHeight="1">
      <c r="B141" s="23"/>
      <c r="C141" s="24"/>
      <c r="D141" s="157" t="s">
        <v>128</v>
      </c>
      <c r="E141" s="24"/>
      <c r="F141" s="158" t="s">
        <v>239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128</v>
      </c>
      <c r="AU141" s="6" t="s">
        <v>79</v>
      </c>
    </row>
    <row r="142" spans="2:65" s="6" customFormat="1" ht="15.75" customHeight="1">
      <c r="B142" s="23"/>
      <c r="C142" s="145" t="s">
        <v>255</v>
      </c>
      <c r="D142" s="145" t="s">
        <v>121</v>
      </c>
      <c r="E142" s="146" t="s">
        <v>241</v>
      </c>
      <c r="F142" s="147" t="s">
        <v>242</v>
      </c>
      <c r="G142" s="148" t="s">
        <v>237</v>
      </c>
      <c r="H142" s="149">
        <v>312.84</v>
      </c>
      <c r="I142" s="150"/>
      <c r="J142" s="151">
        <f>ROUND($I$142*$H$142,2)</f>
        <v>0</v>
      </c>
      <c r="K142" s="147" t="s">
        <v>125</v>
      </c>
      <c r="L142" s="43"/>
      <c r="M142" s="152"/>
      <c r="N142" s="153" t="s">
        <v>42</v>
      </c>
      <c r="O142" s="24"/>
      <c r="P142" s="154">
        <f>$O$142*$H$142</f>
        <v>0</v>
      </c>
      <c r="Q142" s="154">
        <v>0</v>
      </c>
      <c r="R142" s="154">
        <f>$Q$142*$H$142</f>
        <v>0</v>
      </c>
      <c r="S142" s="154">
        <v>0</v>
      </c>
      <c r="T142" s="155">
        <f>$S$142*$H$142</f>
        <v>0</v>
      </c>
      <c r="AR142" s="89" t="s">
        <v>126</v>
      </c>
      <c r="AT142" s="89" t="s">
        <v>121</v>
      </c>
      <c r="AU142" s="89" t="s">
        <v>79</v>
      </c>
      <c r="AY142" s="6" t="s">
        <v>119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21</v>
      </c>
      <c r="BK142" s="156">
        <f>ROUND($I$142*$H$142,2)</f>
        <v>0</v>
      </c>
      <c r="BL142" s="89" t="s">
        <v>126</v>
      </c>
      <c r="BM142" s="89" t="s">
        <v>393</v>
      </c>
    </row>
    <row r="143" spans="2:47" s="6" customFormat="1" ht="27" customHeight="1">
      <c r="B143" s="23"/>
      <c r="C143" s="24"/>
      <c r="D143" s="157" t="s">
        <v>128</v>
      </c>
      <c r="E143" s="24"/>
      <c r="F143" s="158" t="s">
        <v>244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128</v>
      </c>
      <c r="AU143" s="6" t="s">
        <v>79</v>
      </c>
    </row>
    <row r="144" spans="2:65" s="6" customFormat="1" ht="15.75" customHeight="1">
      <c r="B144" s="23"/>
      <c r="C144" s="145" t="s">
        <v>394</v>
      </c>
      <c r="D144" s="145" t="s">
        <v>121</v>
      </c>
      <c r="E144" s="146" t="s">
        <v>246</v>
      </c>
      <c r="F144" s="147" t="s">
        <v>247</v>
      </c>
      <c r="G144" s="148" t="s">
        <v>226</v>
      </c>
      <c r="H144" s="149">
        <v>11</v>
      </c>
      <c r="I144" s="150"/>
      <c r="J144" s="151">
        <f>ROUND($I$144*$H$144,2)</f>
        <v>0</v>
      </c>
      <c r="K144" s="147"/>
      <c r="L144" s="43"/>
      <c r="M144" s="152"/>
      <c r="N144" s="153" t="s">
        <v>42</v>
      </c>
      <c r="O144" s="24"/>
      <c r="P144" s="154">
        <f>$O$144*$H$144</f>
        <v>0</v>
      </c>
      <c r="Q144" s="154">
        <v>0.0008</v>
      </c>
      <c r="R144" s="154">
        <f>$Q$144*$H$144</f>
        <v>0.0088</v>
      </c>
      <c r="S144" s="154">
        <v>0</v>
      </c>
      <c r="T144" s="155">
        <f>$S$144*$H$144</f>
        <v>0</v>
      </c>
      <c r="AR144" s="89" t="s">
        <v>126</v>
      </c>
      <c r="AT144" s="89" t="s">
        <v>121</v>
      </c>
      <c r="AU144" s="89" t="s">
        <v>79</v>
      </c>
      <c r="AY144" s="6" t="s">
        <v>119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21</v>
      </c>
      <c r="BK144" s="156">
        <f>ROUND($I$144*$H$144,2)</f>
        <v>0</v>
      </c>
      <c r="BL144" s="89" t="s">
        <v>126</v>
      </c>
      <c r="BM144" s="89" t="s">
        <v>395</v>
      </c>
    </row>
    <row r="145" spans="2:47" s="6" customFormat="1" ht="16.5" customHeight="1">
      <c r="B145" s="23"/>
      <c r="C145" s="24"/>
      <c r="D145" s="157" t="s">
        <v>128</v>
      </c>
      <c r="E145" s="24"/>
      <c r="F145" s="158" t="s">
        <v>396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128</v>
      </c>
      <c r="AU145" s="6" t="s">
        <v>79</v>
      </c>
    </row>
    <row r="146" spans="2:65" s="6" customFormat="1" ht="15.75" customHeight="1">
      <c r="B146" s="23"/>
      <c r="C146" s="145" t="s">
        <v>260</v>
      </c>
      <c r="D146" s="145" t="s">
        <v>121</v>
      </c>
      <c r="E146" s="146" t="s">
        <v>256</v>
      </c>
      <c r="F146" s="147" t="s">
        <v>257</v>
      </c>
      <c r="G146" s="148" t="s">
        <v>226</v>
      </c>
      <c r="H146" s="149">
        <v>3</v>
      </c>
      <c r="I146" s="150"/>
      <c r="J146" s="151">
        <f>ROUND($I$146*$H$146,2)</f>
        <v>0</v>
      </c>
      <c r="K146" s="147" t="s">
        <v>125</v>
      </c>
      <c r="L146" s="43"/>
      <c r="M146" s="152"/>
      <c r="N146" s="153" t="s">
        <v>42</v>
      </c>
      <c r="O146" s="24"/>
      <c r="P146" s="154">
        <f>$O$146*$H$146</f>
        <v>0</v>
      </c>
      <c r="Q146" s="154">
        <v>0.00034</v>
      </c>
      <c r="R146" s="154">
        <f>$Q$146*$H$146</f>
        <v>0.00102</v>
      </c>
      <c r="S146" s="154">
        <v>0</v>
      </c>
      <c r="T146" s="155">
        <f>$S$146*$H$146</f>
        <v>0</v>
      </c>
      <c r="AR146" s="89" t="s">
        <v>126</v>
      </c>
      <c r="AT146" s="89" t="s">
        <v>121</v>
      </c>
      <c r="AU146" s="89" t="s">
        <v>79</v>
      </c>
      <c r="AY146" s="6" t="s">
        <v>119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21</v>
      </c>
      <c r="BK146" s="156">
        <f>ROUND($I$146*$H$146,2)</f>
        <v>0</v>
      </c>
      <c r="BL146" s="89" t="s">
        <v>126</v>
      </c>
      <c r="BM146" s="89" t="s">
        <v>397</v>
      </c>
    </row>
    <row r="147" spans="2:47" s="6" customFormat="1" ht="16.5" customHeight="1">
      <c r="B147" s="23"/>
      <c r="C147" s="24"/>
      <c r="D147" s="157" t="s">
        <v>128</v>
      </c>
      <c r="E147" s="24"/>
      <c r="F147" s="158" t="s">
        <v>398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128</v>
      </c>
      <c r="AU147" s="6" t="s">
        <v>79</v>
      </c>
    </row>
    <row r="148" spans="2:65" s="6" customFormat="1" ht="15.75" customHeight="1">
      <c r="B148" s="23"/>
      <c r="C148" s="145" t="s">
        <v>270</v>
      </c>
      <c r="D148" s="145" t="s">
        <v>121</v>
      </c>
      <c r="E148" s="146" t="s">
        <v>261</v>
      </c>
      <c r="F148" s="147" t="s">
        <v>262</v>
      </c>
      <c r="G148" s="148" t="s">
        <v>226</v>
      </c>
      <c r="H148" s="149">
        <v>1</v>
      </c>
      <c r="I148" s="150"/>
      <c r="J148" s="151">
        <f>ROUND($I$148*$H$148,2)</f>
        <v>0</v>
      </c>
      <c r="K148" s="147" t="s">
        <v>125</v>
      </c>
      <c r="L148" s="43"/>
      <c r="M148" s="152"/>
      <c r="N148" s="153" t="s">
        <v>42</v>
      </c>
      <c r="O148" s="24"/>
      <c r="P148" s="154">
        <f>$O$148*$H$148</f>
        <v>0</v>
      </c>
      <c r="Q148" s="154">
        <v>0.00034</v>
      </c>
      <c r="R148" s="154">
        <f>$Q$148*$H$148</f>
        <v>0.00034</v>
      </c>
      <c r="S148" s="154">
        <v>0</v>
      </c>
      <c r="T148" s="155">
        <f>$S$148*$H$148</f>
        <v>0</v>
      </c>
      <c r="AR148" s="89" t="s">
        <v>126</v>
      </c>
      <c r="AT148" s="89" t="s">
        <v>121</v>
      </c>
      <c r="AU148" s="89" t="s">
        <v>79</v>
      </c>
      <c r="AY148" s="6" t="s">
        <v>119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21</v>
      </c>
      <c r="BK148" s="156">
        <f>ROUND($I$148*$H$148,2)</f>
        <v>0</v>
      </c>
      <c r="BL148" s="89" t="s">
        <v>126</v>
      </c>
      <c r="BM148" s="89" t="s">
        <v>399</v>
      </c>
    </row>
    <row r="149" spans="2:47" s="6" customFormat="1" ht="16.5" customHeight="1">
      <c r="B149" s="23"/>
      <c r="C149" s="24"/>
      <c r="D149" s="157" t="s">
        <v>128</v>
      </c>
      <c r="E149" s="24"/>
      <c r="F149" s="158" t="s">
        <v>264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128</v>
      </c>
      <c r="AU149" s="6" t="s">
        <v>79</v>
      </c>
    </row>
    <row r="150" spans="2:65" s="6" customFormat="1" ht="15.75" customHeight="1">
      <c r="B150" s="23"/>
      <c r="C150" s="145" t="s">
        <v>400</v>
      </c>
      <c r="D150" s="145" t="s">
        <v>121</v>
      </c>
      <c r="E150" s="146" t="s">
        <v>266</v>
      </c>
      <c r="F150" s="147" t="s">
        <v>267</v>
      </c>
      <c r="G150" s="148" t="s">
        <v>226</v>
      </c>
      <c r="H150" s="149">
        <v>11</v>
      </c>
      <c r="I150" s="150"/>
      <c r="J150" s="151">
        <f>ROUND($I$150*$H$150,2)</f>
        <v>0</v>
      </c>
      <c r="K150" s="147" t="s">
        <v>125</v>
      </c>
      <c r="L150" s="43"/>
      <c r="M150" s="152"/>
      <c r="N150" s="153" t="s">
        <v>42</v>
      </c>
      <c r="O150" s="24"/>
      <c r="P150" s="154">
        <f>$O$150*$H$150</f>
        <v>0</v>
      </c>
      <c r="Q150" s="154">
        <v>0</v>
      </c>
      <c r="R150" s="154">
        <f>$Q$150*$H$150</f>
        <v>0</v>
      </c>
      <c r="S150" s="154">
        <v>0</v>
      </c>
      <c r="T150" s="155">
        <f>$S$150*$H$150</f>
        <v>0</v>
      </c>
      <c r="AR150" s="89" t="s">
        <v>126</v>
      </c>
      <c r="AT150" s="89" t="s">
        <v>121</v>
      </c>
      <c r="AU150" s="89" t="s">
        <v>79</v>
      </c>
      <c r="AY150" s="6" t="s">
        <v>119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21</v>
      </c>
      <c r="BK150" s="156">
        <f>ROUND($I$150*$H$150,2)</f>
        <v>0</v>
      </c>
      <c r="BL150" s="89" t="s">
        <v>126</v>
      </c>
      <c r="BM150" s="89" t="s">
        <v>401</v>
      </c>
    </row>
    <row r="151" spans="2:47" s="6" customFormat="1" ht="27" customHeight="1">
      <c r="B151" s="23"/>
      <c r="C151" s="24"/>
      <c r="D151" s="157" t="s">
        <v>128</v>
      </c>
      <c r="E151" s="24"/>
      <c r="F151" s="158" t="s">
        <v>269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128</v>
      </c>
      <c r="AU151" s="6" t="s">
        <v>79</v>
      </c>
    </row>
    <row r="152" spans="2:65" s="6" customFormat="1" ht="15.75" customHeight="1">
      <c r="B152" s="23"/>
      <c r="C152" s="145" t="s">
        <v>275</v>
      </c>
      <c r="D152" s="145" t="s">
        <v>121</v>
      </c>
      <c r="E152" s="146" t="s">
        <v>271</v>
      </c>
      <c r="F152" s="147" t="s">
        <v>272</v>
      </c>
      <c r="G152" s="148" t="s">
        <v>226</v>
      </c>
      <c r="H152" s="149">
        <v>6</v>
      </c>
      <c r="I152" s="150"/>
      <c r="J152" s="151">
        <f>ROUND($I$152*$H$152,2)</f>
        <v>0</v>
      </c>
      <c r="K152" s="147" t="s">
        <v>125</v>
      </c>
      <c r="L152" s="43"/>
      <c r="M152" s="152"/>
      <c r="N152" s="153" t="s">
        <v>42</v>
      </c>
      <c r="O152" s="24"/>
      <c r="P152" s="154">
        <f>$O$152*$H$152</f>
        <v>0</v>
      </c>
      <c r="Q152" s="154">
        <v>0.0016</v>
      </c>
      <c r="R152" s="154">
        <f>$Q$152*$H$152</f>
        <v>0.009600000000000001</v>
      </c>
      <c r="S152" s="154">
        <v>0</v>
      </c>
      <c r="T152" s="155">
        <f>$S$152*$H$152</f>
        <v>0</v>
      </c>
      <c r="AR152" s="89" t="s">
        <v>126</v>
      </c>
      <c r="AT152" s="89" t="s">
        <v>121</v>
      </c>
      <c r="AU152" s="89" t="s">
        <v>79</v>
      </c>
      <c r="AY152" s="6" t="s">
        <v>119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21</v>
      </c>
      <c r="BK152" s="156">
        <f>ROUND($I$152*$H$152,2)</f>
        <v>0</v>
      </c>
      <c r="BL152" s="89" t="s">
        <v>126</v>
      </c>
      <c r="BM152" s="89" t="s">
        <v>402</v>
      </c>
    </row>
    <row r="153" spans="2:47" s="6" customFormat="1" ht="16.5" customHeight="1">
      <c r="B153" s="23"/>
      <c r="C153" s="24"/>
      <c r="D153" s="157" t="s">
        <v>128</v>
      </c>
      <c r="E153" s="24"/>
      <c r="F153" s="158" t="s">
        <v>274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128</v>
      </c>
      <c r="AU153" s="6" t="s">
        <v>79</v>
      </c>
    </row>
    <row r="154" spans="2:65" s="6" customFormat="1" ht="15.75" customHeight="1">
      <c r="B154" s="23"/>
      <c r="C154" s="145" t="s">
        <v>280</v>
      </c>
      <c r="D154" s="145" t="s">
        <v>121</v>
      </c>
      <c r="E154" s="146" t="s">
        <v>276</v>
      </c>
      <c r="F154" s="147" t="s">
        <v>277</v>
      </c>
      <c r="G154" s="148" t="s">
        <v>237</v>
      </c>
      <c r="H154" s="149">
        <v>378.84</v>
      </c>
      <c r="I154" s="150"/>
      <c r="J154" s="151">
        <f>ROUND($I$154*$H$154,2)</f>
        <v>0</v>
      </c>
      <c r="K154" s="147" t="s">
        <v>125</v>
      </c>
      <c r="L154" s="43"/>
      <c r="M154" s="152"/>
      <c r="N154" s="153" t="s">
        <v>42</v>
      </c>
      <c r="O154" s="24"/>
      <c r="P154" s="154">
        <f>$O$154*$H$154</f>
        <v>0</v>
      </c>
      <c r="Q154" s="154">
        <v>0</v>
      </c>
      <c r="R154" s="154">
        <f>$Q$154*$H$154</f>
        <v>0</v>
      </c>
      <c r="S154" s="154">
        <v>0</v>
      </c>
      <c r="T154" s="155">
        <f>$S$154*$H$154</f>
        <v>0</v>
      </c>
      <c r="AR154" s="89" t="s">
        <v>126</v>
      </c>
      <c r="AT154" s="89" t="s">
        <v>121</v>
      </c>
      <c r="AU154" s="89" t="s">
        <v>79</v>
      </c>
      <c r="AY154" s="6" t="s">
        <v>119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21</v>
      </c>
      <c r="BK154" s="156">
        <f>ROUND($I$154*$H$154,2)</f>
        <v>0</v>
      </c>
      <c r="BL154" s="89" t="s">
        <v>126</v>
      </c>
      <c r="BM154" s="89" t="s">
        <v>403</v>
      </c>
    </row>
    <row r="155" spans="2:47" s="6" customFormat="1" ht="16.5" customHeight="1">
      <c r="B155" s="23"/>
      <c r="C155" s="24"/>
      <c r="D155" s="157" t="s">
        <v>128</v>
      </c>
      <c r="E155" s="24"/>
      <c r="F155" s="158" t="s">
        <v>279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128</v>
      </c>
      <c r="AU155" s="6" t="s">
        <v>79</v>
      </c>
    </row>
    <row r="156" spans="2:65" s="6" customFormat="1" ht="15.75" customHeight="1">
      <c r="B156" s="23"/>
      <c r="C156" s="145" t="s">
        <v>286</v>
      </c>
      <c r="D156" s="145" t="s">
        <v>121</v>
      </c>
      <c r="E156" s="146" t="s">
        <v>281</v>
      </c>
      <c r="F156" s="147" t="s">
        <v>282</v>
      </c>
      <c r="G156" s="148" t="s">
        <v>237</v>
      </c>
      <c r="H156" s="149">
        <v>378.84</v>
      </c>
      <c r="I156" s="150"/>
      <c r="J156" s="151">
        <f>ROUND($I$156*$H$156,2)</f>
        <v>0</v>
      </c>
      <c r="K156" s="147" t="s">
        <v>125</v>
      </c>
      <c r="L156" s="43"/>
      <c r="M156" s="152"/>
      <c r="N156" s="153" t="s">
        <v>42</v>
      </c>
      <c r="O156" s="24"/>
      <c r="P156" s="154">
        <f>$O$156*$H$156</f>
        <v>0</v>
      </c>
      <c r="Q156" s="154">
        <v>0</v>
      </c>
      <c r="R156" s="154">
        <f>$Q$156*$H$156</f>
        <v>0</v>
      </c>
      <c r="S156" s="154">
        <v>0</v>
      </c>
      <c r="T156" s="155">
        <f>$S$156*$H$156</f>
        <v>0</v>
      </c>
      <c r="AR156" s="89" t="s">
        <v>126</v>
      </c>
      <c r="AT156" s="89" t="s">
        <v>121</v>
      </c>
      <c r="AU156" s="89" t="s">
        <v>79</v>
      </c>
      <c r="AY156" s="6" t="s">
        <v>119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21</v>
      </c>
      <c r="BK156" s="156">
        <f>ROUND($I$156*$H$156,2)</f>
        <v>0</v>
      </c>
      <c r="BL156" s="89" t="s">
        <v>126</v>
      </c>
      <c r="BM156" s="89" t="s">
        <v>404</v>
      </c>
    </row>
    <row r="157" spans="2:47" s="6" customFormat="1" ht="16.5" customHeight="1">
      <c r="B157" s="23"/>
      <c r="C157" s="24"/>
      <c r="D157" s="157" t="s">
        <v>128</v>
      </c>
      <c r="E157" s="24"/>
      <c r="F157" s="158" t="s">
        <v>282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128</v>
      </c>
      <c r="AU157" s="6" t="s">
        <v>79</v>
      </c>
    </row>
    <row r="158" spans="2:63" s="132" customFormat="1" ht="30.75" customHeight="1">
      <c r="B158" s="133"/>
      <c r="C158" s="134"/>
      <c r="D158" s="134" t="s">
        <v>70</v>
      </c>
      <c r="E158" s="143" t="s">
        <v>284</v>
      </c>
      <c r="F158" s="143" t="s">
        <v>285</v>
      </c>
      <c r="G158" s="134"/>
      <c r="H158" s="134"/>
      <c r="J158" s="144">
        <f>$BK$158</f>
        <v>0</v>
      </c>
      <c r="K158" s="134"/>
      <c r="L158" s="137"/>
      <c r="M158" s="138"/>
      <c r="N158" s="134"/>
      <c r="O158" s="134"/>
      <c r="P158" s="139">
        <f>SUM($P$159:$P$160)</f>
        <v>0</v>
      </c>
      <c r="Q158" s="134"/>
      <c r="R158" s="139">
        <f>SUM($R$159:$R$160)</f>
        <v>0</v>
      </c>
      <c r="S158" s="134"/>
      <c r="T158" s="140">
        <f>SUM($T$159:$T$160)</f>
        <v>0</v>
      </c>
      <c r="AR158" s="141" t="s">
        <v>21</v>
      </c>
      <c r="AT158" s="141" t="s">
        <v>70</v>
      </c>
      <c r="AU158" s="141" t="s">
        <v>21</v>
      </c>
      <c r="AY158" s="141" t="s">
        <v>119</v>
      </c>
      <c r="BK158" s="142">
        <f>SUM($BK$159:$BK$160)</f>
        <v>0</v>
      </c>
    </row>
    <row r="159" spans="2:65" s="6" customFormat="1" ht="15.75" customHeight="1">
      <c r="B159" s="23"/>
      <c r="C159" s="145" t="s">
        <v>294</v>
      </c>
      <c r="D159" s="145" t="s">
        <v>121</v>
      </c>
      <c r="E159" s="146" t="s">
        <v>287</v>
      </c>
      <c r="F159" s="147" t="s">
        <v>288</v>
      </c>
      <c r="G159" s="148" t="s">
        <v>289</v>
      </c>
      <c r="H159" s="149">
        <v>116.05</v>
      </c>
      <c r="I159" s="150"/>
      <c r="J159" s="151">
        <f>ROUND($I$159*$H$159,2)</f>
        <v>0</v>
      </c>
      <c r="K159" s="147" t="s">
        <v>125</v>
      </c>
      <c r="L159" s="43"/>
      <c r="M159" s="152"/>
      <c r="N159" s="153" t="s">
        <v>42</v>
      </c>
      <c r="O159" s="24"/>
      <c r="P159" s="154">
        <f>$O$159*$H$159</f>
        <v>0</v>
      </c>
      <c r="Q159" s="154">
        <v>0</v>
      </c>
      <c r="R159" s="154">
        <f>$Q$159*$H$159</f>
        <v>0</v>
      </c>
      <c r="S159" s="154">
        <v>0</v>
      </c>
      <c r="T159" s="155">
        <f>$S$159*$H$159</f>
        <v>0</v>
      </c>
      <c r="AR159" s="89" t="s">
        <v>126</v>
      </c>
      <c r="AT159" s="89" t="s">
        <v>121</v>
      </c>
      <c r="AU159" s="89" t="s">
        <v>79</v>
      </c>
      <c r="AY159" s="6" t="s">
        <v>119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21</v>
      </c>
      <c r="BK159" s="156">
        <f>ROUND($I$159*$H$159,2)</f>
        <v>0</v>
      </c>
      <c r="BL159" s="89" t="s">
        <v>126</v>
      </c>
      <c r="BM159" s="89" t="s">
        <v>405</v>
      </c>
    </row>
    <row r="160" spans="2:47" s="6" customFormat="1" ht="27" customHeight="1">
      <c r="B160" s="23"/>
      <c r="C160" s="24"/>
      <c r="D160" s="157" t="s">
        <v>128</v>
      </c>
      <c r="E160" s="24"/>
      <c r="F160" s="158" t="s">
        <v>291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128</v>
      </c>
      <c r="AU160" s="6" t="s">
        <v>79</v>
      </c>
    </row>
    <row r="161" spans="2:63" s="132" customFormat="1" ht="30.75" customHeight="1">
      <c r="B161" s="133"/>
      <c r="C161" s="134"/>
      <c r="D161" s="134" t="s">
        <v>70</v>
      </c>
      <c r="E161" s="143" t="s">
        <v>292</v>
      </c>
      <c r="F161" s="143" t="s">
        <v>293</v>
      </c>
      <c r="G161" s="134"/>
      <c r="H161" s="134"/>
      <c r="J161" s="144">
        <f>$BK$161</f>
        <v>0</v>
      </c>
      <c r="K161" s="134"/>
      <c r="L161" s="137"/>
      <c r="M161" s="138"/>
      <c r="N161" s="134"/>
      <c r="O161" s="134"/>
      <c r="P161" s="139">
        <f>SUM($P$162:$P$189)</f>
        <v>0</v>
      </c>
      <c r="Q161" s="134"/>
      <c r="R161" s="139">
        <f>SUM($R$162:$R$189)</f>
        <v>0</v>
      </c>
      <c r="S161" s="134"/>
      <c r="T161" s="140">
        <f>SUM($T$162:$T$189)</f>
        <v>0</v>
      </c>
      <c r="AR161" s="141" t="s">
        <v>21</v>
      </c>
      <c r="AT161" s="141" t="s">
        <v>70</v>
      </c>
      <c r="AU161" s="141" t="s">
        <v>21</v>
      </c>
      <c r="AY161" s="141" t="s">
        <v>119</v>
      </c>
      <c r="BK161" s="142">
        <f>SUM($BK$162:$BK$189)</f>
        <v>0</v>
      </c>
    </row>
    <row r="162" spans="2:65" s="6" customFormat="1" ht="15.75" customHeight="1">
      <c r="B162" s="23"/>
      <c r="C162" s="159" t="s">
        <v>299</v>
      </c>
      <c r="D162" s="159" t="s">
        <v>295</v>
      </c>
      <c r="E162" s="160" t="s">
        <v>296</v>
      </c>
      <c r="F162" s="161" t="s">
        <v>297</v>
      </c>
      <c r="G162" s="162" t="s">
        <v>226</v>
      </c>
      <c r="H162" s="163">
        <v>1</v>
      </c>
      <c r="I162" s="164"/>
      <c r="J162" s="165">
        <f>ROUND($I$162*$H$162,2)</f>
        <v>0</v>
      </c>
      <c r="K162" s="161"/>
      <c r="L162" s="166"/>
      <c r="M162" s="167"/>
      <c r="N162" s="168" t="s">
        <v>42</v>
      </c>
      <c r="O162" s="24"/>
      <c r="P162" s="154">
        <f>$O$162*$H$162</f>
        <v>0</v>
      </c>
      <c r="Q162" s="154">
        <v>0</v>
      </c>
      <c r="R162" s="154">
        <f>$Q$162*$H$162</f>
        <v>0</v>
      </c>
      <c r="S162" s="154">
        <v>0</v>
      </c>
      <c r="T162" s="155">
        <f>$S$162*$H$162</f>
        <v>0</v>
      </c>
      <c r="AR162" s="89" t="s">
        <v>158</v>
      </c>
      <c r="AT162" s="89" t="s">
        <v>295</v>
      </c>
      <c r="AU162" s="89" t="s">
        <v>79</v>
      </c>
      <c r="AY162" s="6" t="s">
        <v>119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21</v>
      </c>
      <c r="BK162" s="156">
        <f>ROUND($I$162*$H$162,2)</f>
        <v>0</v>
      </c>
      <c r="BL162" s="89" t="s">
        <v>126</v>
      </c>
      <c r="BM162" s="89" t="s">
        <v>406</v>
      </c>
    </row>
    <row r="163" spans="2:47" s="6" customFormat="1" ht="16.5" customHeight="1">
      <c r="B163" s="23"/>
      <c r="C163" s="24"/>
      <c r="D163" s="157" t="s">
        <v>128</v>
      </c>
      <c r="E163" s="24"/>
      <c r="F163" s="158" t="s">
        <v>297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128</v>
      </c>
      <c r="AU163" s="6" t="s">
        <v>79</v>
      </c>
    </row>
    <row r="164" spans="2:65" s="6" customFormat="1" ht="15.75" customHeight="1">
      <c r="B164" s="23"/>
      <c r="C164" s="159" t="s">
        <v>303</v>
      </c>
      <c r="D164" s="159" t="s">
        <v>295</v>
      </c>
      <c r="E164" s="160" t="s">
        <v>300</v>
      </c>
      <c r="F164" s="161" t="s">
        <v>301</v>
      </c>
      <c r="G164" s="162" t="s">
        <v>226</v>
      </c>
      <c r="H164" s="163">
        <v>2</v>
      </c>
      <c r="I164" s="164"/>
      <c r="J164" s="165">
        <f>ROUND($I$164*$H$164,2)</f>
        <v>0</v>
      </c>
      <c r="K164" s="161"/>
      <c r="L164" s="166"/>
      <c r="M164" s="167"/>
      <c r="N164" s="168" t="s">
        <v>42</v>
      </c>
      <c r="O164" s="24"/>
      <c r="P164" s="154">
        <f>$O$164*$H$164</f>
        <v>0</v>
      </c>
      <c r="Q164" s="154">
        <v>0</v>
      </c>
      <c r="R164" s="154">
        <f>$Q$164*$H$164</f>
        <v>0</v>
      </c>
      <c r="S164" s="154">
        <v>0</v>
      </c>
      <c r="T164" s="155">
        <f>$S$164*$H$164</f>
        <v>0</v>
      </c>
      <c r="AR164" s="89" t="s">
        <v>158</v>
      </c>
      <c r="AT164" s="89" t="s">
        <v>295</v>
      </c>
      <c r="AU164" s="89" t="s">
        <v>79</v>
      </c>
      <c r="AY164" s="6" t="s">
        <v>119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21</v>
      </c>
      <c r="BK164" s="156">
        <f>ROUND($I$164*$H$164,2)</f>
        <v>0</v>
      </c>
      <c r="BL164" s="89" t="s">
        <v>126</v>
      </c>
      <c r="BM164" s="89" t="s">
        <v>407</v>
      </c>
    </row>
    <row r="165" spans="2:47" s="6" customFormat="1" ht="16.5" customHeight="1">
      <c r="B165" s="23"/>
      <c r="C165" s="24"/>
      <c r="D165" s="157" t="s">
        <v>128</v>
      </c>
      <c r="E165" s="24"/>
      <c r="F165" s="158" t="s">
        <v>301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128</v>
      </c>
      <c r="AU165" s="6" t="s">
        <v>79</v>
      </c>
    </row>
    <row r="166" spans="2:65" s="6" customFormat="1" ht="15.75" customHeight="1">
      <c r="B166" s="23"/>
      <c r="C166" s="159" t="s">
        <v>307</v>
      </c>
      <c r="D166" s="159" t="s">
        <v>295</v>
      </c>
      <c r="E166" s="160" t="s">
        <v>304</v>
      </c>
      <c r="F166" s="161" t="s">
        <v>305</v>
      </c>
      <c r="G166" s="162" t="s">
        <v>226</v>
      </c>
      <c r="H166" s="163">
        <v>5</v>
      </c>
      <c r="I166" s="164"/>
      <c r="J166" s="165">
        <f>ROUND($I$166*$H$166,2)</f>
        <v>0</v>
      </c>
      <c r="K166" s="161"/>
      <c r="L166" s="166"/>
      <c r="M166" s="167"/>
      <c r="N166" s="168" t="s">
        <v>42</v>
      </c>
      <c r="O166" s="24"/>
      <c r="P166" s="154">
        <f>$O$166*$H$166</f>
        <v>0</v>
      </c>
      <c r="Q166" s="154">
        <v>0</v>
      </c>
      <c r="R166" s="154">
        <f>$Q$166*$H$166</f>
        <v>0</v>
      </c>
      <c r="S166" s="154">
        <v>0</v>
      </c>
      <c r="T166" s="155">
        <f>$S$166*$H$166</f>
        <v>0</v>
      </c>
      <c r="AR166" s="89" t="s">
        <v>158</v>
      </c>
      <c r="AT166" s="89" t="s">
        <v>295</v>
      </c>
      <c r="AU166" s="89" t="s">
        <v>79</v>
      </c>
      <c r="AY166" s="6" t="s">
        <v>119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21</v>
      </c>
      <c r="BK166" s="156">
        <f>ROUND($I$166*$H$166,2)</f>
        <v>0</v>
      </c>
      <c r="BL166" s="89" t="s">
        <v>126</v>
      </c>
      <c r="BM166" s="89" t="s">
        <v>408</v>
      </c>
    </row>
    <row r="167" spans="2:47" s="6" customFormat="1" ht="16.5" customHeight="1">
      <c r="B167" s="23"/>
      <c r="C167" s="24"/>
      <c r="D167" s="157" t="s">
        <v>128</v>
      </c>
      <c r="E167" s="24"/>
      <c r="F167" s="158" t="s">
        <v>305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128</v>
      </c>
      <c r="AU167" s="6" t="s">
        <v>79</v>
      </c>
    </row>
    <row r="168" spans="2:65" s="6" customFormat="1" ht="15.75" customHeight="1">
      <c r="B168" s="23"/>
      <c r="C168" s="159" t="s">
        <v>311</v>
      </c>
      <c r="D168" s="159" t="s">
        <v>295</v>
      </c>
      <c r="E168" s="160" t="s">
        <v>308</v>
      </c>
      <c r="F168" s="161" t="s">
        <v>309</v>
      </c>
      <c r="G168" s="162" t="s">
        <v>226</v>
      </c>
      <c r="H168" s="163">
        <v>1</v>
      </c>
      <c r="I168" s="164"/>
      <c r="J168" s="165">
        <f>ROUND($I$168*$H$168,2)</f>
        <v>0</v>
      </c>
      <c r="K168" s="161"/>
      <c r="L168" s="166"/>
      <c r="M168" s="167"/>
      <c r="N168" s="168" t="s">
        <v>42</v>
      </c>
      <c r="O168" s="24"/>
      <c r="P168" s="154">
        <f>$O$168*$H$168</f>
        <v>0</v>
      </c>
      <c r="Q168" s="154">
        <v>0</v>
      </c>
      <c r="R168" s="154">
        <f>$Q$168*$H$168</f>
        <v>0</v>
      </c>
      <c r="S168" s="154">
        <v>0</v>
      </c>
      <c r="T168" s="155">
        <f>$S$168*$H$168</f>
        <v>0</v>
      </c>
      <c r="AR168" s="89" t="s">
        <v>158</v>
      </c>
      <c r="AT168" s="89" t="s">
        <v>295</v>
      </c>
      <c r="AU168" s="89" t="s">
        <v>79</v>
      </c>
      <c r="AY168" s="6" t="s">
        <v>119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89" t="s">
        <v>21</v>
      </c>
      <c r="BK168" s="156">
        <f>ROUND($I$168*$H$168,2)</f>
        <v>0</v>
      </c>
      <c r="BL168" s="89" t="s">
        <v>126</v>
      </c>
      <c r="BM168" s="89" t="s">
        <v>409</v>
      </c>
    </row>
    <row r="169" spans="2:47" s="6" customFormat="1" ht="16.5" customHeight="1">
      <c r="B169" s="23"/>
      <c r="C169" s="24"/>
      <c r="D169" s="157" t="s">
        <v>128</v>
      </c>
      <c r="E169" s="24"/>
      <c r="F169" s="158" t="s">
        <v>309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128</v>
      </c>
      <c r="AU169" s="6" t="s">
        <v>79</v>
      </c>
    </row>
    <row r="170" spans="2:65" s="6" customFormat="1" ht="15.75" customHeight="1">
      <c r="B170" s="23"/>
      <c r="C170" s="159" t="s">
        <v>315</v>
      </c>
      <c r="D170" s="159" t="s">
        <v>295</v>
      </c>
      <c r="E170" s="160" t="s">
        <v>312</v>
      </c>
      <c r="F170" s="161" t="s">
        <v>313</v>
      </c>
      <c r="G170" s="162" t="s">
        <v>226</v>
      </c>
      <c r="H170" s="163">
        <v>1</v>
      </c>
      <c r="I170" s="164"/>
      <c r="J170" s="165">
        <f>ROUND($I$170*$H$170,2)</f>
        <v>0</v>
      </c>
      <c r="K170" s="161"/>
      <c r="L170" s="166"/>
      <c r="M170" s="167"/>
      <c r="N170" s="168" t="s">
        <v>42</v>
      </c>
      <c r="O170" s="24"/>
      <c r="P170" s="154">
        <f>$O$170*$H$170</f>
        <v>0</v>
      </c>
      <c r="Q170" s="154">
        <v>0</v>
      </c>
      <c r="R170" s="154">
        <f>$Q$170*$H$170</f>
        <v>0</v>
      </c>
      <c r="S170" s="154">
        <v>0</v>
      </c>
      <c r="T170" s="155">
        <f>$S$170*$H$170</f>
        <v>0</v>
      </c>
      <c r="AR170" s="89" t="s">
        <v>158</v>
      </c>
      <c r="AT170" s="89" t="s">
        <v>295</v>
      </c>
      <c r="AU170" s="89" t="s">
        <v>79</v>
      </c>
      <c r="AY170" s="6" t="s">
        <v>119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21</v>
      </c>
      <c r="BK170" s="156">
        <f>ROUND($I$170*$H$170,2)</f>
        <v>0</v>
      </c>
      <c r="BL170" s="89" t="s">
        <v>126</v>
      </c>
      <c r="BM170" s="89" t="s">
        <v>410</v>
      </c>
    </row>
    <row r="171" spans="2:47" s="6" customFormat="1" ht="16.5" customHeight="1">
      <c r="B171" s="23"/>
      <c r="C171" s="24"/>
      <c r="D171" s="157" t="s">
        <v>128</v>
      </c>
      <c r="E171" s="24"/>
      <c r="F171" s="158" t="s">
        <v>313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128</v>
      </c>
      <c r="AU171" s="6" t="s">
        <v>79</v>
      </c>
    </row>
    <row r="172" spans="2:65" s="6" customFormat="1" ht="15.75" customHeight="1">
      <c r="B172" s="23"/>
      <c r="C172" s="159" t="s">
        <v>320</v>
      </c>
      <c r="D172" s="159" t="s">
        <v>295</v>
      </c>
      <c r="E172" s="160" t="s">
        <v>316</v>
      </c>
      <c r="F172" s="161" t="s">
        <v>411</v>
      </c>
      <c r="G172" s="162" t="s">
        <v>226</v>
      </c>
      <c r="H172" s="163">
        <v>3</v>
      </c>
      <c r="I172" s="164"/>
      <c r="J172" s="165">
        <f>ROUND($I$172*$H$172,2)</f>
        <v>0</v>
      </c>
      <c r="K172" s="161"/>
      <c r="L172" s="166"/>
      <c r="M172" s="167"/>
      <c r="N172" s="168" t="s">
        <v>42</v>
      </c>
      <c r="O172" s="24"/>
      <c r="P172" s="154">
        <f>$O$172*$H$172</f>
        <v>0</v>
      </c>
      <c r="Q172" s="154">
        <v>0</v>
      </c>
      <c r="R172" s="154">
        <f>$Q$172*$H$172</f>
        <v>0</v>
      </c>
      <c r="S172" s="154">
        <v>0</v>
      </c>
      <c r="T172" s="155">
        <f>$S$172*$H$172</f>
        <v>0</v>
      </c>
      <c r="AR172" s="89" t="s">
        <v>158</v>
      </c>
      <c r="AT172" s="89" t="s">
        <v>295</v>
      </c>
      <c r="AU172" s="89" t="s">
        <v>79</v>
      </c>
      <c r="AY172" s="6" t="s">
        <v>119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21</v>
      </c>
      <c r="BK172" s="156">
        <f>ROUND($I$172*$H$172,2)</f>
        <v>0</v>
      </c>
      <c r="BL172" s="89" t="s">
        <v>126</v>
      </c>
      <c r="BM172" s="89" t="s">
        <v>412</v>
      </c>
    </row>
    <row r="173" spans="2:47" s="6" customFormat="1" ht="16.5" customHeight="1">
      <c r="B173" s="23"/>
      <c r="C173" s="24"/>
      <c r="D173" s="157" t="s">
        <v>128</v>
      </c>
      <c r="E173" s="24"/>
      <c r="F173" s="158" t="s">
        <v>319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128</v>
      </c>
      <c r="AU173" s="6" t="s">
        <v>79</v>
      </c>
    </row>
    <row r="174" spans="2:65" s="6" customFormat="1" ht="15.75" customHeight="1">
      <c r="B174" s="23"/>
      <c r="C174" s="159" t="s">
        <v>324</v>
      </c>
      <c r="D174" s="159" t="s">
        <v>295</v>
      </c>
      <c r="E174" s="160" t="s">
        <v>321</v>
      </c>
      <c r="F174" s="161" t="s">
        <v>322</v>
      </c>
      <c r="G174" s="162" t="s">
        <v>226</v>
      </c>
      <c r="H174" s="163">
        <v>5</v>
      </c>
      <c r="I174" s="164"/>
      <c r="J174" s="165">
        <f>ROUND($I$174*$H$174,2)</f>
        <v>0</v>
      </c>
      <c r="K174" s="161"/>
      <c r="L174" s="166"/>
      <c r="M174" s="167"/>
      <c r="N174" s="168" t="s">
        <v>42</v>
      </c>
      <c r="O174" s="24"/>
      <c r="P174" s="154">
        <f>$O$174*$H$174</f>
        <v>0</v>
      </c>
      <c r="Q174" s="154">
        <v>0</v>
      </c>
      <c r="R174" s="154">
        <f>$Q$174*$H$174</f>
        <v>0</v>
      </c>
      <c r="S174" s="154">
        <v>0</v>
      </c>
      <c r="T174" s="155">
        <f>$S$174*$H$174</f>
        <v>0</v>
      </c>
      <c r="AR174" s="89" t="s">
        <v>158</v>
      </c>
      <c r="AT174" s="89" t="s">
        <v>295</v>
      </c>
      <c r="AU174" s="89" t="s">
        <v>79</v>
      </c>
      <c r="AY174" s="6" t="s">
        <v>119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21</v>
      </c>
      <c r="BK174" s="156">
        <f>ROUND($I$174*$H$174,2)</f>
        <v>0</v>
      </c>
      <c r="BL174" s="89" t="s">
        <v>126</v>
      </c>
      <c r="BM174" s="89" t="s">
        <v>413</v>
      </c>
    </row>
    <row r="175" spans="2:47" s="6" customFormat="1" ht="16.5" customHeight="1">
      <c r="B175" s="23"/>
      <c r="C175" s="24"/>
      <c r="D175" s="157" t="s">
        <v>128</v>
      </c>
      <c r="E175" s="24"/>
      <c r="F175" s="158" t="s">
        <v>322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128</v>
      </c>
      <c r="AU175" s="6" t="s">
        <v>79</v>
      </c>
    </row>
    <row r="176" spans="2:65" s="6" customFormat="1" ht="15.75" customHeight="1">
      <c r="B176" s="23"/>
      <c r="C176" s="159" t="s">
        <v>328</v>
      </c>
      <c r="D176" s="159" t="s">
        <v>295</v>
      </c>
      <c r="E176" s="160" t="s">
        <v>325</v>
      </c>
      <c r="F176" s="161" t="s">
        <v>326</v>
      </c>
      <c r="G176" s="162" t="s">
        <v>226</v>
      </c>
      <c r="H176" s="163">
        <v>6</v>
      </c>
      <c r="I176" s="164"/>
      <c r="J176" s="165">
        <f>ROUND($I$176*$H$176,2)</f>
        <v>0</v>
      </c>
      <c r="K176" s="161"/>
      <c r="L176" s="166"/>
      <c r="M176" s="167"/>
      <c r="N176" s="168" t="s">
        <v>42</v>
      </c>
      <c r="O176" s="24"/>
      <c r="P176" s="154">
        <f>$O$176*$H$176</f>
        <v>0</v>
      </c>
      <c r="Q176" s="154">
        <v>0</v>
      </c>
      <c r="R176" s="154">
        <f>$Q$176*$H$176</f>
        <v>0</v>
      </c>
      <c r="S176" s="154">
        <v>0</v>
      </c>
      <c r="T176" s="155">
        <f>$S$176*$H$176</f>
        <v>0</v>
      </c>
      <c r="AR176" s="89" t="s">
        <v>158</v>
      </c>
      <c r="AT176" s="89" t="s">
        <v>295</v>
      </c>
      <c r="AU176" s="89" t="s">
        <v>79</v>
      </c>
      <c r="AY176" s="6" t="s">
        <v>119</v>
      </c>
      <c r="BE176" s="156">
        <f>IF($N$176="základní",$J$176,0)</f>
        <v>0</v>
      </c>
      <c r="BF176" s="156">
        <f>IF($N$176="snížená",$J$176,0)</f>
        <v>0</v>
      </c>
      <c r="BG176" s="156">
        <f>IF($N$176="zákl. přenesená",$J$176,0)</f>
        <v>0</v>
      </c>
      <c r="BH176" s="156">
        <f>IF($N$176="sníž. přenesená",$J$176,0)</f>
        <v>0</v>
      </c>
      <c r="BI176" s="156">
        <f>IF($N$176="nulová",$J$176,0)</f>
        <v>0</v>
      </c>
      <c r="BJ176" s="89" t="s">
        <v>21</v>
      </c>
      <c r="BK176" s="156">
        <f>ROUND($I$176*$H$176,2)</f>
        <v>0</v>
      </c>
      <c r="BL176" s="89" t="s">
        <v>126</v>
      </c>
      <c r="BM176" s="89" t="s">
        <v>414</v>
      </c>
    </row>
    <row r="177" spans="2:47" s="6" customFormat="1" ht="16.5" customHeight="1">
      <c r="B177" s="23"/>
      <c r="C177" s="24"/>
      <c r="D177" s="157" t="s">
        <v>128</v>
      </c>
      <c r="E177" s="24"/>
      <c r="F177" s="158" t="s">
        <v>326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128</v>
      </c>
      <c r="AU177" s="6" t="s">
        <v>79</v>
      </c>
    </row>
    <row r="178" spans="2:65" s="6" customFormat="1" ht="15.75" customHeight="1">
      <c r="B178" s="23"/>
      <c r="C178" s="159" t="s">
        <v>332</v>
      </c>
      <c r="D178" s="159" t="s">
        <v>295</v>
      </c>
      <c r="E178" s="160" t="s">
        <v>415</v>
      </c>
      <c r="F178" s="161" t="s">
        <v>416</v>
      </c>
      <c r="G178" s="162" t="s">
        <v>226</v>
      </c>
      <c r="H178" s="163">
        <v>1</v>
      </c>
      <c r="I178" s="164"/>
      <c r="J178" s="165">
        <f>ROUND($I$178*$H$178,2)</f>
        <v>0</v>
      </c>
      <c r="K178" s="161"/>
      <c r="L178" s="166"/>
      <c r="M178" s="167"/>
      <c r="N178" s="168" t="s">
        <v>42</v>
      </c>
      <c r="O178" s="24"/>
      <c r="P178" s="154">
        <f>$O$178*$H$178</f>
        <v>0</v>
      </c>
      <c r="Q178" s="154">
        <v>0</v>
      </c>
      <c r="R178" s="154">
        <f>$Q$178*$H$178</f>
        <v>0</v>
      </c>
      <c r="S178" s="154">
        <v>0</v>
      </c>
      <c r="T178" s="155">
        <f>$S$178*$H$178</f>
        <v>0</v>
      </c>
      <c r="AR178" s="89" t="s">
        <v>158</v>
      </c>
      <c r="AT178" s="89" t="s">
        <v>295</v>
      </c>
      <c r="AU178" s="89" t="s">
        <v>79</v>
      </c>
      <c r="AY178" s="6" t="s">
        <v>119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9" t="s">
        <v>21</v>
      </c>
      <c r="BK178" s="156">
        <f>ROUND($I$178*$H$178,2)</f>
        <v>0</v>
      </c>
      <c r="BL178" s="89" t="s">
        <v>126</v>
      </c>
      <c r="BM178" s="89" t="s">
        <v>417</v>
      </c>
    </row>
    <row r="179" spans="2:47" s="6" customFormat="1" ht="16.5" customHeight="1">
      <c r="B179" s="23"/>
      <c r="C179" s="24"/>
      <c r="D179" s="157" t="s">
        <v>128</v>
      </c>
      <c r="E179" s="24"/>
      <c r="F179" s="158" t="s">
        <v>416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128</v>
      </c>
      <c r="AU179" s="6" t="s">
        <v>79</v>
      </c>
    </row>
    <row r="180" spans="2:65" s="6" customFormat="1" ht="15.75" customHeight="1">
      <c r="B180" s="23"/>
      <c r="C180" s="159" t="s">
        <v>336</v>
      </c>
      <c r="D180" s="159" t="s">
        <v>295</v>
      </c>
      <c r="E180" s="160" t="s">
        <v>329</v>
      </c>
      <c r="F180" s="161" t="s">
        <v>330</v>
      </c>
      <c r="G180" s="162" t="s">
        <v>226</v>
      </c>
      <c r="H180" s="163">
        <v>6</v>
      </c>
      <c r="I180" s="164"/>
      <c r="J180" s="165">
        <f>ROUND($I$180*$H$180,2)</f>
        <v>0</v>
      </c>
      <c r="K180" s="161"/>
      <c r="L180" s="166"/>
      <c r="M180" s="167"/>
      <c r="N180" s="168" t="s">
        <v>42</v>
      </c>
      <c r="O180" s="24"/>
      <c r="P180" s="154">
        <f>$O$180*$H$180</f>
        <v>0</v>
      </c>
      <c r="Q180" s="154">
        <v>0</v>
      </c>
      <c r="R180" s="154">
        <f>$Q$180*$H$180</f>
        <v>0</v>
      </c>
      <c r="S180" s="154">
        <v>0</v>
      </c>
      <c r="T180" s="155">
        <f>$S$180*$H$180</f>
        <v>0</v>
      </c>
      <c r="AR180" s="89" t="s">
        <v>158</v>
      </c>
      <c r="AT180" s="89" t="s">
        <v>295</v>
      </c>
      <c r="AU180" s="89" t="s">
        <v>79</v>
      </c>
      <c r="AY180" s="6" t="s">
        <v>119</v>
      </c>
      <c r="BE180" s="156">
        <f>IF($N$180="základní",$J$180,0)</f>
        <v>0</v>
      </c>
      <c r="BF180" s="156">
        <f>IF($N$180="snížená",$J$180,0)</f>
        <v>0</v>
      </c>
      <c r="BG180" s="156">
        <f>IF($N$180="zákl. přenesená",$J$180,0)</f>
        <v>0</v>
      </c>
      <c r="BH180" s="156">
        <f>IF($N$180="sníž. přenesená",$J$180,0)</f>
        <v>0</v>
      </c>
      <c r="BI180" s="156">
        <f>IF($N$180="nulová",$J$180,0)</f>
        <v>0</v>
      </c>
      <c r="BJ180" s="89" t="s">
        <v>21</v>
      </c>
      <c r="BK180" s="156">
        <f>ROUND($I$180*$H$180,2)</f>
        <v>0</v>
      </c>
      <c r="BL180" s="89" t="s">
        <v>126</v>
      </c>
      <c r="BM180" s="89" t="s">
        <v>418</v>
      </c>
    </row>
    <row r="181" spans="2:47" s="6" customFormat="1" ht="16.5" customHeight="1">
      <c r="B181" s="23"/>
      <c r="C181" s="24"/>
      <c r="D181" s="157" t="s">
        <v>128</v>
      </c>
      <c r="E181" s="24"/>
      <c r="F181" s="158" t="s">
        <v>330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128</v>
      </c>
      <c r="AU181" s="6" t="s">
        <v>79</v>
      </c>
    </row>
    <row r="182" spans="2:65" s="6" customFormat="1" ht="15.75" customHeight="1">
      <c r="B182" s="23"/>
      <c r="C182" s="159" t="s">
        <v>340</v>
      </c>
      <c r="D182" s="159" t="s">
        <v>295</v>
      </c>
      <c r="E182" s="160" t="s">
        <v>333</v>
      </c>
      <c r="F182" s="161" t="s">
        <v>334</v>
      </c>
      <c r="G182" s="162" t="s">
        <v>226</v>
      </c>
      <c r="H182" s="163">
        <v>54</v>
      </c>
      <c r="I182" s="164"/>
      <c r="J182" s="165">
        <f>ROUND($I$182*$H$182,2)</f>
        <v>0</v>
      </c>
      <c r="K182" s="161"/>
      <c r="L182" s="166"/>
      <c r="M182" s="167"/>
      <c r="N182" s="168" t="s">
        <v>42</v>
      </c>
      <c r="O182" s="24"/>
      <c r="P182" s="154">
        <f>$O$182*$H$182</f>
        <v>0</v>
      </c>
      <c r="Q182" s="154">
        <v>0</v>
      </c>
      <c r="R182" s="154">
        <f>$Q$182*$H$182</f>
        <v>0</v>
      </c>
      <c r="S182" s="154">
        <v>0</v>
      </c>
      <c r="T182" s="155">
        <f>$S$182*$H$182</f>
        <v>0</v>
      </c>
      <c r="AR182" s="89" t="s">
        <v>158</v>
      </c>
      <c r="AT182" s="89" t="s">
        <v>295</v>
      </c>
      <c r="AU182" s="89" t="s">
        <v>79</v>
      </c>
      <c r="AY182" s="6" t="s">
        <v>119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21</v>
      </c>
      <c r="BK182" s="156">
        <f>ROUND($I$182*$H$182,2)</f>
        <v>0</v>
      </c>
      <c r="BL182" s="89" t="s">
        <v>126</v>
      </c>
      <c r="BM182" s="89" t="s">
        <v>419</v>
      </c>
    </row>
    <row r="183" spans="2:47" s="6" customFormat="1" ht="16.5" customHeight="1">
      <c r="B183" s="23"/>
      <c r="C183" s="24"/>
      <c r="D183" s="157" t="s">
        <v>128</v>
      </c>
      <c r="E183" s="24"/>
      <c r="F183" s="158" t="s">
        <v>334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128</v>
      </c>
      <c r="AU183" s="6" t="s">
        <v>79</v>
      </c>
    </row>
    <row r="184" spans="2:65" s="6" customFormat="1" ht="15.75" customHeight="1">
      <c r="B184" s="23"/>
      <c r="C184" s="159" t="s">
        <v>344</v>
      </c>
      <c r="D184" s="159" t="s">
        <v>295</v>
      </c>
      <c r="E184" s="160" t="s">
        <v>337</v>
      </c>
      <c r="F184" s="161" t="s">
        <v>338</v>
      </c>
      <c r="G184" s="162" t="s">
        <v>226</v>
      </c>
      <c r="H184" s="163">
        <v>12</v>
      </c>
      <c r="I184" s="164"/>
      <c r="J184" s="165">
        <f>ROUND($I$184*$H$184,2)</f>
        <v>0</v>
      </c>
      <c r="K184" s="161"/>
      <c r="L184" s="166"/>
      <c r="M184" s="167"/>
      <c r="N184" s="168" t="s">
        <v>42</v>
      </c>
      <c r="O184" s="24"/>
      <c r="P184" s="154">
        <f>$O$184*$H$184</f>
        <v>0</v>
      </c>
      <c r="Q184" s="154">
        <v>0</v>
      </c>
      <c r="R184" s="154">
        <f>$Q$184*$H$184</f>
        <v>0</v>
      </c>
      <c r="S184" s="154">
        <v>0</v>
      </c>
      <c r="T184" s="155">
        <f>$S$184*$H$184</f>
        <v>0</v>
      </c>
      <c r="AR184" s="89" t="s">
        <v>158</v>
      </c>
      <c r="AT184" s="89" t="s">
        <v>295</v>
      </c>
      <c r="AU184" s="89" t="s">
        <v>79</v>
      </c>
      <c r="AY184" s="6" t="s">
        <v>119</v>
      </c>
      <c r="BE184" s="156">
        <f>IF($N$184="základní",$J$184,0)</f>
        <v>0</v>
      </c>
      <c r="BF184" s="156">
        <f>IF($N$184="snížená",$J$184,0)</f>
        <v>0</v>
      </c>
      <c r="BG184" s="156">
        <f>IF($N$184="zákl. přenesená",$J$184,0)</f>
        <v>0</v>
      </c>
      <c r="BH184" s="156">
        <f>IF($N$184="sníž. přenesená",$J$184,0)</f>
        <v>0</v>
      </c>
      <c r="BI184" s="156">
        <f>IF($N$184="nulová",$J$184,0)</f>
        <v>0</v>
      </c>
      <c r="BJ184" s="89" t="s">
        <v>21</v>
      </c>
      <c r="BK184" s="156">
        <f>ROUND($I$184*$H$184,2)</f>
        <v>0</v>
      </c>
      <c r="BL184" s="89" t="s">
        <v>126</v>
      </c>
      <c r="BM184" s="89" t="s">
        <v>420</v>
      </c>
    </row>
    <row r="185" spans="2:47" s="6" customFormat="1" ht="16.5" customHeight="1">
      <c r="B185" s="23"/>
      <c r="C185" s="24"/>
      <c r="D185" s="157" t="s">
        <v>128</v>
      </c>
      <c r="E185" s="24"/>
      <c r="F185" s="158" t="s">
        <v>338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128</v>
      </c>
      <c r="AU185" s="6" t="s">
        <v>79</v>
      </c>
    </row>
    <row r="186" spans="2:65" s="6" customFormat="1" ht="15.75" customHeight="1">
      <c r="B186" s="23"/>
      <c r="C186" s="159" t="s">
        <v>351</v>
      </c>
      <c r="D186" s="159" t="s">
        <v>295</v>
      </c>
      <c r="E186" s="160" t="s">
        <v>341</v>
      </c>
      <c r="F186" s="161" t="s">
        <v>342</v>
      </c>
      <c r="G186" s="162" t="s">
        <v>226</v>
      </c>
      <c r="H186" s="163">
        <v>11</v>
      </c>
      <c r="I186" s="164"/>
      <c r="J186" s="165">
        <f>ROUND($I$186*$H$186,2)</f>
        <v>0</v>
      </c>
      <c r="K186" s="161"/>
      <c r="L186" s="166"/>
      <c r="M186" s="167"/>
      <c r="N186" s="168" t="s">
        <v>42</v>
      </c>
      <c r="O186" s="24"/>
      <c r="P186" s="154">
        <f>$O$186*$H$186</f>
        <v>0</v>
      </c>
      <c r="Q186" s="154">
        <v>0</v>
      </c>
      <c r="R186" s="154">
        <f>$Q$186*$H$186</f>
        <v>0</v>
      </c>
      <c r="S186" s="154">
        <v>0</v>
      </c>
      <c r="T186" s="155">
        <f>$S$186*$H$186</f>
        <v>0</v>
      </c>
      <c r="AR186" s="89" t="s">
        <v>158</v>
      </c>
      <c r="AT186" s="89" t="s">
        <v>295</v>
      </c>
      <c r="AU186" s="89" t="s">
        <v>79</v>
      </c>
      <c r="AY186" s="6" t="s">
        <v>119</v>
      </c>
      <c r="BE186" s="156">
        <f>IF($N$186="základní",$J$186,0)</f>
        <v>0</v>
      </c>
      <c r="BF186" s="156">
        <f>IF($N$186="snížená",$J$186,0)</f>
        <v>0</v>
      </c>
      <c r="BG186" s="156">
        <f>IF($N$186="zákl. přenesená",$J$186,0)</f>
        <v>0</v>
      </c>
      <c r="BH186" s="156">
        <f>IF($N$186="sníž. přenesená",$J$186,0)</f>
        <v>0</v>
      </c>
      <c r="BI186" s="156">
        <f>IF($N$186="nulová",$J$186,0)</f>
        <v>0</v>
      </c>
      <c r="BJ186" s="89" t="s">
        <v>21</v>
      </c>
      <c r="BK186" s="156">
        <f>ROUND($I$186*$H$186,2)</f>
        <v>0</v>
      </c>
      <c r="BL186" s="89" t="s">
        <v>126</v>
      </c>
      <c r="BM186" s="89" t="s">
        <v>421</v>
      </c>
    </row>
    <row r="187" spans="2:47" s="6" customFormat="1" ht="16.5" customHeight="1">
      <c r="B187" s="23"/>
      <c r="C187" s="24"/>
      <c r="D187" s="157" t="s">
        <v>128</v>
      </c>
      <c r="E187" s="24"/>
      <c r="F187" s="158" t="s">
        <v>342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128</v>
      </c>
      <c r="AU187" s="6" t="s">
        <v>79</v>
      </c>
    </row>
    <row r="188" spans="2:65" s="6" customFormat="1" ht="15.75" customHeight="1">
      <c r="B188" s="23"/>
      <c r="C188" s="159" t="s">
        <v>265</v>
      </c>
      <c r="D188" s="159" t="s">
        <v>295</v>
      </c>
      <c r="E188" s="160" t="s">
        <v>345</v>
      </c>
      <c r="F188" s="161" t="s">
        <v>346</v>
      </c>
      <c r="G188" s="162" t="s">
        <v>226</v>
      </c>
      <c r="H188" s="163">
        <v>11</v>
      </c>
      <c r="I188" s="164"/>
      <c r="J188" s="165">
        <f>ROUND($I$188*$H$188,2)</f>
        <v>0</v>
      </c>
      <c r="K188" s="161"/>
      <c r="L188" s="166"/>
      <c r="M188" s="167"/>
      <c r="N188" s="168" t="s">
        <v>42</v>
      </c>
      <c r="O188" s="24"/>
      <c r="P188" s="154">
        <f>$O$188*$H$188</f>
        <v>0</v>
      </c>
      <c r="Q188" s="154">
        <v>0</v>
      </c>
      <c r="R188" s="154">
        <f>$Q$188*$H$188</f>
        <v>0</v>
      </c>
      <c r="S188" s="154">
        <v>0</v>
      </c>
      <c r="T188" s="155">
        <f>$S$188*$H$188</f>
        <v>0</v>
      </c>
      <c r="AR188" s="89" t="s">
        <v>158</v>
      </c>
      <c r="AT188" s="89" t="s">
        <v>295</v>
      </c>
      <c r="AU188" s="89" t="s">
        <v>79</v>
      </c>
      <c r="AY188" s="6" t="s">
        <v>119</v>
      </c>
      <c r="BE188" s="156">
        <f>IF($N$188="základní",$J$188,0)</f>
        <v>0</v>
      </c>
      <c r="BF188" s="156">
        <f>IF($N$188="snížená",$J$188,0)</f>
        <v>0</v>
      </c>
      <c r="BG188" s="156">
        <f>IF($N$188="zákl. přenesená",$J$188,0)</f>
        <v>0</v>
      </c>
      <c r="BH188" s="156">
        <f>IF($N$188="sníž. přenesená",$J$188,0)</f>
        <v>0</v>
      </c>
      <c r="BI188" s="156">
        <f>IF($N$188="nulová",$J$188,0)</f>
        <v>0</v>
      </c>
      <c r="BJ188" s="89" t="s">
        <v>21</v>
      </c>
      <c r="BK188" s="156">
        <f>ROUND($I$188*$H$188,2)</f>
        <v>0</v>
      </c>
      <c r="BL188" s="89" t="s">
        <v>126</v>
      </c>
      <c r="BM188" s="89" t="s">
        <v>422</v>
      </c>
    </row>
    <row r="189" spans="2:47" s="6" customFormat="1" ht="16.5" customHeight="1">
      <c r="B189" s="23"/>
      <c r="C189" s="24"/>
      <c r="D189" s="157" t="s">
        <v>128</v>
      </c>
      <c r="E189" s="24"/>
      <c r="F189" s="158" t="s">
        <v>348</v>
      </c>
      <c r="G189" s="24"/>
      <c r="H189" s="24"/>
      <c r="J189" s="24"/>
      <c r="K189" s="24"/>
      <c r="L189" s="43"/>
      <c r="M189" s="56"/>
      <c r="N189" s="24"/>
      <c r="O189" s="24"/>
      <c r="P189" s="24"/>
      <c r="Q189" s="24"/>
      <c r="R189" s="24"/>
      <c r="S189" s="24"/>
      <c r="T189" s="57"/>
      <c r="AT189" s="6" t="s">
        <v>128</v>
      </c>
      <c r="AU189" s="6" t="s">
        <v>79</v>
      </c>
    </row>
    <row r="190" spans="2:63" s="132" customFormat="1" ht="37.5" customHeight="1">
      <c r="B190" s="133"/>
      <c r="C190" s="134"/>
      <c r="D190" s="134" t="s">
        <v>70</v>
      </c>
      <c r="E190" s="135" t="s">
        <v>349</v>
      </c>
      <c r="F190" s="135" t="s">
        <v>350</v>
      </c>
      <c r="G190" s="134"/>
      <c r="H190" s="134"/>
      <c r="J190" s="136">
        <f>$BK$190</f>
        <v>0</v>
      </c>
      <c r="K190" s="134"/>
      <c r="L190" s="137"/>
      <c r="M190" s="138"/>
      <c r="N190" s="134"/>
      <c r="O190" s="134"/>
      <c r="P190" s="139">
        <f>SUM($P$191:$P$192)</f>
        <v>0</v>
      </c>
      <c r="Q190" s="134"/>
      <c r="R190" s="139">
        <f>SUM($R$191:$R$192)</f>
        <v>0</v>
      </c>
      <c r="S190" s="134"/>
      <c r="T190" s="140">
        <f>SUM($T$191:$T$192)</f>
        <v>0</v>
      </c>
      <c r="AR190" s="141" t="s">
        <v>126</v>
      </c>
      <c r="AT190" s="141" t="s">
        <v>70</v>
      </c>
      <c r="AU190" s="141" t="s">
        <v>71</v>
      </c>
      <c r="AY190" s="141" t="s">
        <v>119</v>
      </c>
      <c r="BK190" s="142">
        <f>SUM($BK$191:$BK$192)</f>
        <v>0</v>
      </c>
    </row>
    <row r="191" spans="2:65" s="6" customFormat="1" ht="15.75" customHeight="1">
      <c r="B191" s="23"/>
      <c r="C191" s="145" t="s">
        <v>245</v>
      </c>
      <c r="D191" s="145" t="s">
        <v>121</v>
      </c>
      <c r="E191" s="146" t="s">
        <v>352</v>
      </c>
      <c r="F191" s="147" t="s">
        <v>353</v>
      </c>
      <c r="G191" s="148" t="s">
        <v>354</v>
      </c>
      <c r="H191" s="149">
        <v>100</v>
      </c>
      <c r="I191" s="150"/>
      <c r="J191" s="151">
        <f>ROUND($I$191*$H$191,2)</f>
        <v>0</v>
      </c>
      <c r="K191" s="147" t="s">
        <v>125</v>
      </c>
      <c r="L191" s="43"/>
      <c r="M191" s="152"/>
      <c r="N191" s="153" t="s">
        <v>42</v>
      </c>
      <c r="O191" s="24"/>
      <c r="P191" s="154">
        <f>$O$191*$H$191</f>
        <v>0</v>
      </c>
      <c r="Q191" s="154">
        <v>0</v>
      </c>
      <c r="R191" s="154">
        <f>$Q$191*$H$191</f>
        <v>0</v>
      </c>
      <c r="S191" s="154">
        <v>0</v>
      </c>
      <c r="T191" s="155">
        <f>$S$191*$H$191</f>
        <v>0</v>
      </c>
      <c r="AR191" s="89" t="s">
        <v>355</v>
      </c>
      <c r="AT191" s="89" t="s">
        <v>121</v>
      </c>
      <c r="AU191" s="89" t="s">
        <v>21</v>
      </c>
      <c r="AY191" s="6" t="s">
        <v>119</v>
      </c>
      <c r="BE191" s="156">
        <f>IF($N$191="základní",$J$191,0)</f>
        <v>0</v>
      </c>
      <c r="BF191" s="156">
        <f>IF($N$191="snížená",$J$191,0)</f>
        <v>0</v>
      </c>
      <c r="BG191" s="156">
        <f>IF($N$191="zákl. přenesená",$J$191,0)</f>
        <v>0</v>
      </c>
      <c r="BH191" s="156">
        <f>IF($N$191="sníž. přenesená",$J$191,0)</f>
        <v>0</v>
      </c>
      <c r="BI191" s="156">
        <f>IF($N$191="nulová",$J$191,0)</f>
        <v>0</v>
      </c>
      <c r="BJ191" s="89" t="s">
        <v>21</v>
      </c>
      <c r="BK191" s="156">
        <f>ROUND($I$191*$H$191,2)</f>
        <v>0</v>
      </c>
      <c r="BL191" s="89" t="s">
        <v>355</v>
      </c>
      <c r="BM191" s="89" t="s">
        <v>423</v>
      </c>
    </row>
    <row r="192" spans="2:47" s="6" customFormat="1" ht="16.5" customHeight="1">
      <c r="B192" s="23"/>
      <c r="C192" s="24"/>
      <c r="D192" s="157" t="s">
        <v>128</v>
      </c>
      <c r="E192" s="24"/>
      <c r="F192" s="158" t="s">
        <v>357</v>
      </c>
      <c r="G192" s="24"/>
      <c r="H192" s="24"/>
      <c r="J192" s="24"/>
      <c r="K192" s="24"/>
      <c r="L192" s="43"/>
      <c r="M192" s="169"/>
      <c r="N192" s="170"/>
      <c r="O192" s="170"/>
      <c r="P192" s="170"/>
      <c r="Q192" s="170"/>
      <c r="R192" s="170"/>
      <c r="S192" s="170"/>
      <c r="T192" s="171"/>
      <c r="AT192" s="6" t="s">
        <v>128</v>
      </c>
      <c r="AU192" s="6" t="s">
        <v>21</v>
      </c>
    </row>
    <row r="193" spans="2:12" s="6" customFormat="1" ht="7.5" customHeight="1">
      <c r="B193" s="38"/>
      <c r="C193" s="39"/>
      <c r="D193" s="39"/>
      <c r="E193" s="39"/>
      <c r="F193" s="39"/>
      <c r="G193" s="39"/>
      <c r="H193" s="39"/>
      <c r="I193" s="101"/>
      <c r="J193" s="39"/>
      <c r="K193" s="39"/>
      <c r="L193" s="43"/>
    </row>
    <row r="194" ht="14.25" customHeight="1">
      <c r="L194" s="2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8"/>
      <c r="C1" s="178"/>
      <c r="D1" s="177" t="s">
        <v>1</v>
      </c>
      <c r="E1" s="178"/>
      <c r="F1" s="172" t="s">
        <v>450</v>
      </c>
      <c r="G1" s="215" t="s">
        <v>451</v>
      </c>
      <c r="H1" s="215"/>
      <c r="I1" s="178"/>
      <c r="J1" s="172" t="s">
        <v>452</v>
      </c>
      <c r="K1" s="177" t="s">
        <v>86</v>
      </c>
      <c r="L1" s="172" t="s">
        <v>453</v>
      </c>
      <c r="M1" s="172"/>
      <c r="N1" s="172"/>
      <c r="O1" s="172"/>
      <c r="P1" s="172"/>
      <c r="Q1" s="172"/>
      <c r="R1" s="172"/>
      <c r="S1" s="172"/>
      <c r="T1" s="172"/>
      <c r="U1" s="175"/>
      <c r="V1" s="17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2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16" t="str">
        <f>'Rekapitulace stavby'!$K$6</f>
        <v>Revitalizace louka zásobení vodou</v>
      </c>
      <c r="F7" s="283"/>
      <c r="G7" s="283"/>
      <c r="H7" s="283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65" t="s">
        <v>424</v>
      </c>
      <c r="F9" s="274"/>
      <c r="G9" s="274"/>
      <c r="H9" s="27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86"/>
      <c r="F24" s="185"/>
      <c r="G24" s="185"/>
      <c r="H24" s="185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ROUND(SUM($BE$83:$BE$130),2)</f>
        <v>0</v>
      </c>
      <c r="G30" s="24"/>
      <c r="H30" s="24"/>
      <c r="I30" s="97">
        <v>0.21</v>
      </c>
      <c r="J30" s="96">
        <f>ROUND(ROUND((SUM($BE$83:$BE$130)),2)*$I$30,2)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ROUND(SUM($BF$83:$BF$130),2)</f>
        <v>0</v>
      </c>
      <c r="G31" s="24"/>
      <c r="H31" s="24"/>
      <c r="I31" s="97">
        <v>0.15</v>
      </c>
      <c r="J31" s="96">
        <f>ROUND(ROUND((SUM($BF$83:$BF$130)),2)*$I$31,2)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ROUND(SUM($BG$83:$BG$130),2)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ROUND(SUM($BH$83:$BH$130),2)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ROUND(SUM($BI$83:$BI$130),2)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16" t="str">
        <f>$E$7</f>
        <v>Revitalizace louka zásobení vodou</v>
      </c>
      <c r="F45" s="274"/>
      <c r="G45" s="274"/>
      <c r="H45" s="274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65" t="str">
        <f>$E$9</f>
        <v>SO 03 - Zásobení vodou - území č. 3</v>
      </c>
      <c r="F47" s="274"/>
      <c r="G47" s="274"/>
      <c r="H47" s="274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$J$83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$J$84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$J$85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$J$104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$J$107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$J$118</f>
        <v>0</v>
      </c>
      <c r="K61" s="120"/>
    </row>
    <row r="62" spans="2:11" s="114" customFormat="1" ht="21" customHeight="1">
      <c r="B62" s="115"/>
      <c r="C62" s="116"/>
      <c r="D62" s="117" t="s">
        <v>100</v>
      </c>
      <c r="E62" s="117"/>
      <c r="F62" s="117"/>
      <c r="G62" s="117"/>
      <c r="H62" s="117"/>
      <c r="I62" s="118"/>
      <c r="J62" s="119">
        <f>$J$121</f>
        <v>0</v>
      </c>
      <c r="K62" s="120"/>
    </row>
    <row r="63" spans="2:11" s="73" customFormat="1" ht="25.5" customHeight="1">
      <c r="B63" s="108"/>
      <c r="C63" s="109"/>
      <c r="D63" s="110" t="s">
        <v>101</v>
      </c>
      <c r="E63" s="110"/>
      <c r="F63" s="110"/>
      <c r="G63" s="110"/>
      <c r="H63" s="110"/>
      <c r="I63" s="111"/>
      <c r="J63" s="112">
        <f>$J$128</f>
        <v>0</v>
      </c>
      <c r="K63" s="113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01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03"/>
      <c r="J69" s="42"/>
      <c r="K69" s="42"/>
      <c r="L69" s="43"/>
    </row>
    <row r="70" spans="2:12" s="6" customFormat="1" ht="37.5" customHeight="1">
      <c r="B70" s="23"/>
      <c r="C70" s="12" t="s">
        <v>102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216" t="str">
        <f>$E$7</f>
        <v>Revitalizace louka zásobení vodou</v>
      </c>
      <c r="F73" s="274"/>
      <c r="G73" s="274"/>
      <c r="H73" s="274"/>
      <c r="J73" s="24"/>
      <c r="K73" s="24"/>
      <c r="L73" s="43"/>
    </row>
    <row r="74" spans="2:12" s="6" customFormat="1" ht="15" customHeight="1">
      <c r="B74" s="23"/>
      <c r="C74" s="19" t="s">
        <v>88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265" t="str">
        <f>$E$9</f>
        <v>SO 03 - Zásobení vodou - území č. 3</v>
      </c>
      <c r="F75" s="274"/>
      <c r="G75" s="274"/>
      <c r="H75" s="274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22</v>
      </c>
      <c r="D77" s="24"/>
      <c r="E77" s="24"/>
      <c r="F77" s="17" t="str">
        <f>$F$12</f>
        <v>Louka u Litvínova</v>
      </c>
      <c r="G77" s="24"/>
      <c r="H77" s="24"/>
      <c r="I77" s="88" t="s">
        <v>24</v>
      </c>
      <c r="J77" s="52" t="str">
        <f>IF($J$12="","",$J$12)</f>
        <v>19.10.2015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28</v>
      </c>
      <c r="D79" s="24"/>
      <c r="E79" s="24"/>
      <c r="F79" s="17" t="str">
        <f>$E$15</f>
        <v>Louka u Litvínova</v>
      </c>
      <c r="G79" s="24"/>
      <c r="H79" s="24"/>
      <c r="I79" s="88" t="s">
        <v>33</v>
      </c>
      <c r="J79" s="17" t="str">
        <f>$E$21</f>
        <v>ARTECH spol. s.r.o.</v>
      </c>
      <c r="K79" s="24"/>
      <c r="L79" s="43"/>
    </row>
    <row r="80" spans="2:12" s="6" customFormat="1" ht="15" customHeight="1">
      <c r="B80" s="23"/>
      <c r="C80" s="19" t="s">
        <v>31</v>
      </c>
      <c r="D80" s="24"/>
      <c r="E80" s="24"/>
      <c r="F80" s="17">
        <f>IF($E$18="","",$E$18)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21" customFormat="1" ht="30" customHeight="1">
      <c r="B82" s="122"/>
      <c r="C82" s="123" t="s">
        <v>103</v>
      </c>
      <c r="D82" s="124" t="s">
        <v>56</v>
      </c>
      <c r="E82" s="124" t="s">
        <v>52</v>
      </c>
      <c r="F82" s="124" t="s">
        <v>104</v>
      </c>
      <c r="G82" s="124" t="s">
        <v>105</v>
      </c>
      <c r="H82" s="124" t="s">
        <v>106</v>
      </c>
      <c r="I82" s="125" t="s">
        <v>107</v>
      </c>
      <c r="J82" s="124" t="s">
        <v>108</v>
      </c>
      <c r="K82" s="126" t="s">
        <v>109</v>
      </c>
      <c r="L82" s="127"/>
      <c r="M82" s="59" t="s">
        <v>110</v>
      </c>
      <c r="N82" s="60" t="s">
        <v>41</v>
      </c>
      <c r="O82" s="60" t="s">
        <v>111</v>
      </c>
      <c r="P82" s="60" t="s">
        <v>112</v>
      </c>
      <c r="Q82" s="60" t="s">
        <v>113</v>
      </c>
      <c r="R82" s="60" t="s">
        <v>114</v>
      </c>
      <c r="S82" s="60" t="s">
        <v>115</v>
      </c>
      <c r="T82" s="61" t="s">
        <v>116</v>
      </c>
    </row>
    <row r="83" spans="2:63" s="6" customFormat="1" ht="30" customHeight="1">
      <c r="B83" s="23"/>
      <c r="C83" s="66" t="s">
        <v>93</v>
      </c>
      <c r="D83" s="24"/>
      <c r="E83" s="24"/>
      <c r="F83" s="24"/>
      <c r="G83" s="24"/>
      <c r="H83" s="24"/>
      <c r="J83" s="128">
        <f>$BK$83</f>
        <v>0</v>
      </c>
      <c r="K83" s="24"/>
      <c r="L83" s="43"/>
      <c r="M83" s="63"/>
      <c r="N83" s="64"/>
      <c r="O83" s="64"/>
      <c r="P83" s="129">
        <f>$P$84+$P$128</f>
        <v>0</v>
      </c>
      <c r="Q83" s="64"/>
      <c r="R83" s="129">
        <f>$R$84+$R$128</f>
        <v>0.0032</v>
      </c>
      <c r="S83" s="64"/>
      <c r="T83" s="130">
        <f>$T$84+$T$128</f>
        <v>0</v>
      </c>
      <c r="AT83" s="6" t="s">
        <v>70</v>
      </c>
      <c r="AU83" s="6" t="s">
        <v>94</v>
      </c>
      <c r="BK83" s="131">
        <f>$BK$84+$BK$128</f>
        <v>0</v>
      </c>
    </row>
    <row r="84" spans="2:63" s="132" customFormat="1" ht="37.5" customHeight="1">
      <c r="B84" s="133"/>
      <c r="C84" s="134"/>
      <c r="D84" s="134" t="s">
        <v>70</v>
      </c>
      <c r="E84" s="135" t="s">
        <v>117</v>
      </c>
      <c r="F84" s="135" t="s">
        <v>118</v>
      </c>
      <c r="G84" s="134"/>
      <c r="H84" s="134"/>
      <c r="J84" s="136">
        <f>$BK$84</f>
        <v>0</v>
      </c>
      <c r="K84" s="134"/>
      <c r="L84" s="137"/>
      <c r="M84" s="138"/>
      <c r="N84" s="134"/>
      <c r="O84" s="134"/>
      <c r="P84" s="139">
        <f>$P$85+$P$104+$P$107+$P$118+$P$121</f>
        <v>0</v>
      </c>
      <c r="Q84" s="134"/>
      <c r="R84" s="139">
        <f>$R$85+$R$104+$R$107+$R$118+$R$121</f>
        <v>0.0032</v>
      </c>
      <c r="S84" s="134"/>
      <c r="T84" s="140">
        <f>$T$85+$T$104+$T$107+$T$118+$T$121</f>
        <v>0</v>
      </c>
      <c r="AR84" s="141" t="s">
        <v>21</v>
      </c>
      <c r="AT84" s="141" t="s">
        <v>70</v>
      </c>
      <c r="AU84" s="141" t="s">
        <v>71</v>
      </c>
      <c r="AY84" s="141" t="s">
        <v>119</v>
      </c>
      <c r="BK84" s="142">
        <f>$BK$85+$BK$104+$BK$107+$BK$118+$BK$121</f>
        <v>0</v>
      </c>
    </row>
    <row r="85" spans="2:63" s="132" customFormat="1" ht="21" customHeight="1">
      <c r="B85" s="133"/>
      <c r="C85" s="134"/>
      <c r="D85" s="134" t="s">
        <v>70</v>
      </c>
      <c r="E85" s="143" t="s">
        <v>21</v>
      </c>
      <c r="F85" s="143" t="s">
        <v>120</v>
      </c>
      <c r="G85" s="134"/>
      <c r="H85" s="134"/>
      <c r="J85" s="144">
        <f>$BK$85</f>
        <v>0</v>
      </c>
      <c r="K85" s="134"/>
      <c r="L85" s="137"/>
      <c r="M85" s="138"/>
      <c r="N85" s="134"/>
      <c r="O85" s="134"/>
      <c r="P85" s="139">
        <f>SUM($P$86:$P$103)</f>
        <v>0</v>
      </c>
      <c r="Q85" s="134"/>
      <c r="R85" s="139">
        <f>SUM($R$86:$R$103)</f>
        <v>0</v>
      </c>
      <c r="S85" s="134"/>
      <c r="T85" s="140">
        <f>SUM($T$86:$T$103)</f>
        <v>0</v>
      </c>
      <c r="AR85" s="141" t="s">
        <v>21</v>
      </c>
      <c r="AT85" s="141" t="s">
        <v>70</v>
      </c>
      <c r="AU85" s="141" t="s">
        <v>21</v>
      </c>
      <c r="AY85" s="141" t="s">
        <v>119</v>
      </c>
      <c r="BK85" s="142">
        <f>SUM($BK$86:$BK$103)</f>
        <v>0</v>
      </c>
    </row>
    <row r="86" spans="2:65" s="6" customFormat="1" ht="15.75" customHeight="1">
      <c r="B86" s="23"/>
      <c r="C86" s="145" t="s">
        <v>21</v>
      </c>
      <c r="D86" s="145" t="s">
        <v>121</v>
      </c>
      <c r="E86" s="146" t="s">
        <v>122</v>
      </c>
      <c r="F86" s="147" t="s">
        <v>123</v>
      </c>
      <c r="G86" s="148" t="s">
        <v>124</v>
      </c>
      <c r="H86" s="149">
        <v>17.28</v>
      </c>
      <c r="I86" s="150"/>
      <c r="J86" s="151">
        <f>ROUND($I$86*$H$86,2)</f>
        <v>0</v>
      </c>
      <c r="K86" s="147" t="s">
        <v>125</v>
      </c>
      <c r="L86" s="43"/>
      <c r="M86" s="152"/>
      <c r="N86" s="153" t="s">
        <v>42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126</v>
      </c>
      <c r="AT86" s="89" t="s">
        <v>121</v>
      </c>
      <c r="AU86" s="89" t="s">
        <v>79</v>
      </c>
      <c r="AY86" s="6" t="s">
        <v>119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21</v>
      </c>
      <c r="BK86" s="156">
        <f>ROUND($I$86*$H$86,2)</f>
        <v>0</v>
      </c>
      <c r="BL86" s="89" t="s">
        <v>126</v>
      </c>
      <c r="BM86" s="89" t="s">
        <v>425</v>
      </c>
    </row>
    <row r="87" spans="2:47" s="6" customFormat="1" ht="27" customHeight="1">
      <c r="B87" s="23"/>
      <c r="C87" s="24"/>
      <c r="D87" s="157" t="s">
        <v>128</v>
      </c>
      <c r="E87" s="24"/>
      <c r="F87" s="158" t="s">
        <v>129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128</v>
      </c>
      <c r="AU87" s="6" t="s">
        <v>79</v>
      </c>
    </row>
    <row r="88" spans="2:65" s="6" customFormat="1" ht="15.75" customHeight="1">
      <c r="B88" s="23"/>
      <c r="C88" s="145" t="s">
        <v>79</v>
      </c>
      <c r="D88" s="145" t="s">
        <v>121</v>
      </c>
      <c r="E88" s="146" t="s">
        <v>139</v>
      </c>
      <c r="F88" s="147" t="s">
        <v>140</v>
      </c>
      <c r="G88" s="148" t="s">
        <v>124</v>
      </c>
      <c r="H88" s="149">
        <v>5.18</v>
      </c>
      <c r="I88" s="150"/>
      <c r="J88" s="151">
        <f>ROUND($I$88*$H$88,2)</f>
        <v>0</v>
      </c>
      <c r="K88" s="147"/>
      <c r="L88" s="43"/>
      <c r="M88" s="152"/>
      <c r="N88" s="153" t="s">
        <v>42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126</v>
      </c>
      <c r="AT88" s="89" t="s">
        <v>121</v>
      </c>
      <c r="AU88" s="89" t="s">
        <v>79</v>
      </c>
      <c r="AY88" s="6" t="s">
        <v>119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126</v>
      </c>
      <c r="BM88" s="89" t="s">
        <v>426</v>
      </c>
    </row>
    <row r="89" spans="2:47" s="6" customFormat="1" ht="27" customHeight="1">
      <c r="B89" s="23"/>
      <c r="C89" s="24"/>
      <c r="D89" s="157" t="s">
        <v>128</v>
      </c>
      <c r="E89" s="24"/>
      <c r="F89" s="158" t="s">
        <v>138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128</v>
      </c>
      <c r="AU89" s="6" t="s">
        <v>79</v>
      </c>
    </row>
    <row r="90" spans="2:65" s="6" customFormat="1" ht="15.75" customHeight="1">
      <c r="B90" s="23"/>
      <c r="C90" s="145" t="s">
        <v>134</v>
      </c>
      <c r="D90" s="145" t="s">
        <v>121</v>
      </c>
      <c r="E90" s="146" t="s">
        <v>159</v>
      </c>
      <c r="F90" s="147" t="s">
        <v>160</v>
      </c>
      <c r="G90" s="148" t="s">
        <v>124</v>
      </c>
      <c r="H90" s="149">
        <v>17.28</v>
      </c>
      <c r="I90" s="150"/>
      <c r="J90" s="151">
        <f>ROUND($I$90*$H$90,2)</f>
        <v>0</v>
      </c>
      <c r="K90" s="147"/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126</v>
      </c>
      <c r="AT90" s="89" t="s">
        <v>121</v>
      </c>
      <c r="AU90" s="89" t="s">
        <v>79</v>
      </c>
      <c r="AY90" s="6" t="s">
        <v>119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21</v>
      </c>
      <c r="BK90" s="156">
        <f>ROUND($I$90*$H$90,2)</f>
        <v>0</v>
      </c>
      <c r="BL90" s="89" t="s">
        <v>126</v>
      </c>
      <c r="BM90" s="89" t="s">
        <v>427</v>
      </c>
    </row>
    <row r="91" spans="2:47" s="6" customFormat="1" ht="27" customHeight="1">
      <c r="B91" s="23"/>
      <c r="C91" s="24"/>
      <c r="D91" s="157" t="s">
        <v>128</v>
      </c>
      <c r="E91" s="24"/>
      <c r="F91" s="158" t="s">
        <v>157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128</v>
      </c>
      <c r="AU91" s="6" t="s">
        <v>79</v>
      </c>
    </row>
    <row r="92" spans="2:65" s="6" customFormat="1" ht="15.75" customHeight="1">
      <c r="B92" s="23"/>
      <c r="C92" s="145" t="s">
        <v>126</v>
      </c>
      <c r="D92" s="145" t="s">
        <v>121</v>
      </c>
      <c r="E92" s="146" t="s">
        <v>167</v>
      </c>
      <c r="F92" s="147" t="s">
        <v>168</v>
      </c>
      <c r="G92" s="148" t="s">
        <v>124</v>
      </c>
      <c r="H92" s="149">
        <v>3.6</v>
      </c>
      <c r="I92" s="150"/>
      <c r="J92" s="151">
        <f>ROUND($I$92*$H$92,2)</f>
        <v>0</v>
      </c>
      <c r="K92" s="147"/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126</v>
      </c>
      <c r="AT92" s="89" t="s">
        <v>121</v>
      </c>
      <c r="AU92" s="89" t="s">
        <v>79</v>
      </c>
      <c r="AY92" s="6" t="s">
        <v>119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126</v>
      </c>
      <c r="BM92" s="89" t="s">
        <v>428</v>
      </c>
    </row>
    <row r="93" spans="2:47" s="6" customFormat="1" ht="27" customHeight="1">
      <c r="B93" s="23"/>
      <c r="C93" s="24"/>
      <c r="D93" s="157" t="s">
        <v>128</v>
      </c>
      <c r="E93" s="24"/>
      <c r="F93" s="158" t="s">
        <v>166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128</v>
      </c>
      <c r="AU93" s="6" t="s">
        <v>79</v>
      </c>
    </row>
    <row r="94" spans="2:65" s="6" customFormat="1" ht="27" customHeight="1">
      <c r="B94" s="23"/>
      <c r="C94" s="145" t="s">
        <v>142</v>
      </c>
      <c r="D94" s="145" t="s">
        <v>121</v>
      </c>
      <c r="E94" s="146" t="s">
        <v>176</v>
      </c>
      <c r="F94" s="147" t="s">
        <v>177</v>
      </c>
      <c r="G94" s="148" t="s">
        <v>124</v>
      </c>
      <c r="H94" s="149">
        <v>18</v>
      </c>
      <c r="I94" s="150"/>
      <c r="J94" s="151">
        <f>ROUND($I$94*$H$94,2)</f>
        <v>0</v>
      </c>
      <c r="K94" s="147"/>
      <c r="L94" s="43"/>
      <c r="M94" s="152"/>
      <c r="N94" s="153" t="s">
        <v>42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126</v>
      </c>
      <c r="AT94" s="89" t="s">
        <v>121</v>
      </c>
      <c r="AU94" s="89" t="s">
        <v>79</v>
      </c>
      <c r="AY94" s="6" t="s">
        <v>119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126</v>
      </c>
      <c r="BM94" s="89" t="s">
        <v>429</v>
      </c>
    </row>
    <row r="95" spans="2:47" s="6" customFormat="1" ht="27" customHeight="1">
      <c r="B95" s="23"/>
      <c r="C95" s="24"/>
      <c r="D95" s="157" t="s">
        <v>128</v>
      </c>
      <c r="E95" s="24"/>
      <c r="F95" s="158" t="s">
        <v>174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128</v>
      </c>
      <c r="AU95" s="6" t="s">
        <v>79</v>
      </c>
    </row>
    <row r="96" spans="2:65" s="6" customFormat="1" ht="15.75" customHeight="1">
      <c r="B96" s="23"/>
      <c r="C96" s="145" t="s">
        <v>148</v>
      </c>
      <c r="D96" s="145" t="s">
        <v>121</v>
      </c>
      <c r="E96" s="146" t="s">
        <v>180</v>
      </c>
      <c r="F96" s="147" t="s">
        <v>181</v>
      </c>
      <c r="G96" s="148" t="s">
        <v>124</v>
      </c>
      <c r="H96" s="149">
        <v>3.6</v>
      </c>
      <c r="I96" s="150"/>
      <c r="J96" s="151">
        <f>ROUND($I$96*$H$96,2)</f>
        <v>0</v>
      </c>
      <c r="K96" s="147"/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126</v>
      </c>
      <c r="AT96" s="89" t="s">
        <v>121</v>
      </c>
      <c r="AU96" s="89" t="s">
        <v>79</v>
      </c>
      <c r="AY96" s="6" t="s">
        <v>119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126</v>
      </c>
      <c r="BM96" s="89" t="s">
        <v>430</v>
      </c>
    </row>
    <row r="97" spans="2:47" s="6" customFormat="1" ht="16.5" customHeight="1">
      <c r="B97" s="23"/>
      <c r="C97" s="24"/>
      <c r="D97" s="157" t="s">
        <v>128</v>
      </c>
      <c r="E97" s="24"/>
      <c r="F97" s="158" t="s">
        <v>183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128</v>
      </c>
      <c r="AU97" s="6" t="s">
        <v>79</v>
      </c>
    </row>
    <row r="98" spans="2:65" s="6" customFormat="1" ht="15.75" customHeight="1">
      <c r="B98" s="23"/>
      <c r="C98" s="145" t="s">
        <v>153</v>
      </c>
      <c r="D98" s="145" t="s">
        <v>121</v>
      </c>
      <c r="E98" s="146" t="s">
        <v>193</v>
      </c>
      <c r="F98" s="147" t="s">
        <v>194</v>
      </c>
      <c r="G98" s="148" t="s">
        <v>124</v>
      </c>
      <c r="H98" s="149">
        <v>3.6</v>
      </c>
      <c r="I98" s="150"/>
      <c r="J98" s="151">
        <f>ROUND($I$98*$H$98,2)</f>
        <v>0</v>
      </c>
      <c r="K98" s="147"/>
      <c r="L98" s="43"/>
      <c r="M98" s="152"/>
      <c r="N98" s="153" t="s">
        <v>42</v>
      </c>
      <c r="O98" s="24"/>
      <c r="P98" s="154">
        <f>$O$98*$H$98</f>
        <v>0</v>
      </c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9" t="s">
        <v>126</v>
      </c>
      <c r="AT98" s="89" t="s">
        <v>121</v>
      </c>
      <c r="AU98" s="89" t="s">
        <v>79</v>
      </c>
      <c r="AY98" s="6" t="s">
        <v>119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126</v>
      </c>
      <c r="BM98" s="89" t="s">
        <v>431</v>
      </c>
    </row>
    <row r="99" spans="2:47" s="6" customFormat="1" ht="16.5" customHeight="1">
      <c r="B99" s="23"/>
      <c r="C99" s="24"/>
      <c r="D99" s="157" t="s">
        <v>128</v>
      </c>
      <c r="E99" s="24"/>
      <c r="F99" s="158" t="s">
        <v>190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128</v>
      </c>
      <c r="AU99" s="6" t="s">
        <v>79</v>
      </c>
    </row>
    <row r="100" spans="2:65" s="6" customFormat="1" ht="15.75" customHeight="1">
      <c r="B100" s="23"/>
      <c r="C100" s="145" t="s">
        <v>158</v>
      </c>
      <c r="D100" s="145" t="s">
        <v>121</v>
      </c>
      <c r="E100" s="146" t="s">
        <v>202</v>
      </c>
      <c r="F100" s="147" t="s">
        <v>203</v>
      </c>
      <c r="G100" s="148" t="s">
        <v>124</v>
      </c>
      <c r="H100" s="149">
        <v>13.68</v>
      </c>
      <c r="I100" s="150"/>
      <c r="J100" s="151">
        <f>ROUND($I$100*$H$100,2)</f>
        <v>0</v>
      </c>
      <c r="K100" s="147"/>
      <c r="L100" s="43"/>
      <c r="M100" s="152"/>
      <c r="N100" s="153" t="s">
        <v>42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126</v>
      </c>
      <c r="AT100" s="89" t="s">
        <v>121</v>
      </c>
      <c r="AU100" s="89" t="s">
        <v>79</v>
      </c>
      <c r="AY100" s="6" t="s">
        <v>119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21</v>
      </c>
      <c r="BK100" s="156">
        <f>ROUND($I$100*$H$100,2)</f>
        <v>0</v>
      </c>
      <c r="BL100" s="89" t="s">
        <v>126</v>
      </c>
      <c r="BM100" s="89" t="s">
        <v>432</v>
      </c>
    </row>
    <row r="101" spans="2:47" s="6" customFormat="1" ht="27" customHeight="1">
      <c r="B101" s="23"/>
      <c r="C101" s="24"/>
      <c r="D101" s="157" t="s">
        <v>128</v>
      </c>
      <c r="E101" s="24"/>
      <c r="F101" s="158" t="s">
        <v>200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128</v>
      </c>
      <c r="AU101" s="6" t="s">
        <v>79</v>
      </c>
    </row>
    <row r="102" spans="2:65" s="6" customFormat="1" ht="15.75" customHeight="1">
      <c r="B102" s="23"/>
      <c r="C102" s="145" t="s">
        <v>162</v>
      </c>
      <c r="D102" s="145" t="s">
        <v>121</v>
      </c>
      <c r="E102" s="146" t="s">
        <v>210</v>
      </c>
      <c r="F102" s="147" t="s">
        <v>211</v>
      </c>
      <c r="G102" s="148" t="s">
        <v>124</v>
      </c>
      <c r="H102" s="149">
        <v>2.88</v>
      </c>
      <c r="I102" s="150"/>
      <c r="J102" s="151">
        <f>ROUND($I$102*$H$102,2)</f>
        <v>0</v>
      </c>
      <c r="K102" s="147"/>
      <c r="L102" s="43"/>
      <c r="M102" s="152"/>
      <c r="N102" s="153" t="s">
        <v>42</v>
      </c>
      <c r="O102" s="24"/>
      <c r="P102" s="154">
        <f>$O$102*$H$102</f>
        <v>0</v>
      </c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126</v>
      </c>
      <c r="AT102" s="89" t="s">
        <v>121</v>
      </c>
      <c r="AU102" s="89" t="s">
        <v>79</v>
      </c>
      <c r="AY102" s="6" t="s">
        <v>119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21</v>
      </c>
      <c r="BK102" s="156">
        <f>ROUND($I$102*$H$102,2)</f>
        <v>0</v>
      </c>
      <c r="BL102" s="89" t="s">
        <v>126</v>
      </c>
      <c r="BM102" s="89" t="s">
        <v>433</v>
      </c>
    </row>
    <row r="103" spans="2:47" s="6" customFormat="1" ht="16.5" customHeight="1">
      <c r="B103" s="23"/>
      <c r="C103" s="24"/>
      <c r="D103" s="157" t="s">
        <v>128</v>
      </c>
      <c r="E103" s="24"/>
      <c r="F103" s="158" t="s">
        <v>207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128</v>
      </c>
      <c r="AU103" s="6" t="s">
        <v>79</v>
      </c>
    </row>
    <row r="104" spans="2:63" s="132" customFormat="1" ht="30.75" customHeight="1">
      <c r="B104" s="133"/>
      <c r="C104" s="134"/>
      <c r="D104" s="134" t="s">
        <v>70</v>
      </c>
      <c r="E104" s="143" t="s">
        <v>126</v>
      </c>
      <c r="F104" s="143" t="s">
        <v>213</v>
      </c>
      <c r="G104" s="134"/>
      <c r="H104" s="134"/>
      <c r="J104" s="144">
        <f>$BK$104</f>
        <v>0</v>
      </c>
      <c r="K104" s="134"/>
      <c r="L104" s="137"/>
      <c r="M104" s="138"/>
      <c r="N104" s="134"/>
      <c r="O104" s="134"/>
      <c r="P104" s="139">
        <f>SUM($P$105:$P$106)</f>
        <v>0</v>
      </c>
      <c r="Q104" s="134"/>
      <c r="R104" s="139">
        <f>SUM($R$105:$R$106)</f>
        <v>0</v>
      </c>
      <c r="S104" s="134"/>
      <c r="T104" s="140">
        <f>SUM($T$105:$T$106)</f>
        <v>0</v>
      </c>
      <c r="AR104" s="141" t="s">
        <v>21</v>
      </c>
      <c r="AT104" s="141" t="s">
        <v>70</v>
      </c>
      <c r="AU104" s="141" t="s">
        <v>21</v>
      </c>
      <c r="AY104" s="141" t="s">
        <v>119</v>
      </c>
      <c r="BK104" s="142">
        <f>SUM($BK$105:$BK$106)</f>
        <v>0</v>
      </c>
    </row>
    <row r="105" spans="2:65" s="6" customFormat="1" ht="15.75" customHeight="1">
      <c r="B105" s="23"/>
      <c r="C105" s="145" t="s">
        <v>26</v>
      </c>
      <c r="D105" s="145" t="s">
        <v>121</v>
      </c>
      <c r="E105" s="146" t="s">
        <v>219</v>
      </c>
      <c r="F105" s="147" t="s">
        <v>220</v>
      </c>
      <c r="G105" s="148" t="s">
        <v>124</v>
      </c>
      <c r="H105" s="149">
        <v>0.72</v>
      </c>
      <c r="I105" s="150"/>
      <c r="J105" s="151">
        <f>ROUND($I$105*$H$105,2)</f>
        <v>0</v>
      </c>
      <c r="K105" s="147"/>
      <c r="L105" s="43"/>
      <c r="M105" s="152"/>
      <c r="N105" s="153" t="s">
        <v>42</v>
      </c>
      <c r="O105" s="24"/>
      <c r="P105" s="154">
        <f>$O$105*$H$105</f>
        <v>0</v>
      </c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9" t="s">
        <v>126</v>
      </c>
      <c r="AT105" s="89" t="s">
        <v>121</v>
      </c>
      <c r="AU105" s="89" t="s">
        <v>79</v>
      </c>
      <c r="AY105" s="6" t="s">
        <v>119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21</v>
      </c>
      <c r="BK105" s="156">
        <f>ROUND($I$105*$H$105,2)</f>
        <v>0</v>
      </c>
      <c r="BL105" s="89" t="s">
        <v>126</v>
      </c>
      <c r="BM105" s="89" t="s">
        <v>434</v>
      </c>
    </row>
    <row r="106" spans="2:47" s="6" customFormat="1" ht="16.5" customHeight="1">
      <c r="B106" s="23"/>
      <c r="C106" s="24"/>
      <c r="D106" s="157" t="s">
        <v>128</v>
      </c>
      <c r="E106" s="24"/>
      <c r="F106" s="158" t="s">
        <v>217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128</v>
      </c>
      <c r="AU106" s="6" t="s">
        <v>79</v>
      </c>
    </row>
    <row r="107" spans="2:63" s="132" customFormat="1" ht="30.75" customHeight="1">
      <c r="B107" s="133"/>
      <c r="C107" s="134"/>
      <c r="D107" s="134" t="s">
        <v>70</v>
      </c>
      <c r="E107" s="143" t="s">
        <v>158</v>
      </c>
      <c r="F107" s="143" t="s">
        <v>222</v>
      </c>
      <c r="G107" s="134"/>
      <c r="H107" s="134"/>
      <c r="J107" s="144">
        <f>$BK$107</f>
        <v>0</v>
      </c>
      <c r="K107" s="134"/>
      <c r="L107" s="137"/>
      <c r="M107" s="138"/>
      <c r="N107" s="134"/>
      <c r="O107" s="134"/>
      <c r="P107" s="139">
        <f>SUM($P$108:$P$117)</f>
        <v>0</v>
      </c>
      <c r="Q107" s="134"/>
      <c r="R107" s="139">
        <f>SUM($R$108:$R$117)</f>
        <v>0.0032</v>
      </c>
      <c r="S107" s="134"/>
      <c r="T107" s="140">
        <f>SUM($T$108:$T$117)</f>
        <v>0</v>
      </c>
      <c r="AR107" s="141" t="s">
        <v>21</v>
      </c>
      <c r="AT107" s="141" t="s">
        <v>70</v>
      </c>
      <c r="AU107" s="141" t="s">
        <v>21</v>
      </c>
      <c r="AY107" s="141" t="s">
        <v>119</v>
      </c>
      <c r="BK107" s="142">
        <f>SUM($BK$108:$BK$117)</f>
        <v>0</v>
      </c>
    </row>
    <row r="108" spans="2:65" s="6" customFormat="1" ht="15.75" customHeight="1">
      <c r="B108" s="23"/>
      <c r="C108" s="145" t="s">
        <v>170</v>
      </c>
      <c r="D108" s="145" t="s">
        <v>121</v>
      </c>
      <c r="E108" s="146" t="s">
        <v>235</v>
      </c>
      <c r="F108" s="147" t="s">
        <v>236</v>
      </c>
      <c r="G108" s="148" t="s">
        <v>237</v>
      </c>
      <c r="H108" s="149">
        <v>24</v>
      </c>
      <c r="I108" s="150"/>
      <c r="J108" s="151">
        <f>ROUND($I$108*$H$108,2)</f>
        <v>0</v>
      </c>
      <c r="K108" s="147" t="s">
        <v>125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126</v>
      </c>
      <c r="AT108" s="89" t="s">
        <v>121</v>
      </c>
      <c r="AU108" s="89" t="s">
        <v>79</v>
      </c>
      <c r="AY108" s="6" t="s">
        <v>119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126</v>
      </c>
      <c r="BM108" s="89" t="s">
        <v>435</v>
      </c>
    </row>
    <row r="109" spans="2:47" s="6" customFormat="1" ht="27" customHeight="1">
      <c r="B109" s="23"/>
      <c r="C109" s="24"/>
      <c r="D109" s="157" t="s">
        <v>128</v>
      </c>
      <c r="E109" s="24"/>
      <c r="F109" s="158" t="s">
        <v>239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128</v>
      </c>
      <c r="AU109" s="6" t="s">
        <v>79</v>
      </c>
    </row>
    <row r="110" spans="2:65" s="6" customFormat="1" ht="15.75" customHeight="1">
      <c r="B110" s="23"/>
      <c r="C110" s="145" t="s">
        <v>205</v>
      </c>
      <c r="D110" s="145" t="s">
        <v>121</v>
      </c>
      <c r="E110" s="146" t="s">
        <v>246</v>
      </c>
      <c r="F110" s="147" t="s">
        <v>247</v>
      </c>
      <c r="G110" s="148" t="s">
        <v>226</v>
      </c>
      <c r="H110" s="149">
        <v>4</v>
      </c>
      <c r="I110" s="150"/>
      <c r="J110" s="151">
        <f>ROUND($I$110*$H$110,2)</f>
        <v>0</v>
      </c>
      <c r="K110" s="147"/>
      <c r="L110" s="43"/>
      <c r="M110" s="152"/>
      <c r="N110" s="153" t="s">
        <v>42</v>
      </c>
      <c r="O110" s="24"/>
      <c r="P110" s="154">
        <f>$O$110*$H$110</f>
        <v>0</v>
      </c>
      <c r="Q110" s="154">
        <v>0.0008</v>
      </c>
      <c r="R110" s="154">
        <f>$Q$110*$H$110</f>
        <v>0.0032</v>
      </c>
      <c r="S110" s="154">
        <v>0</v>
      </c>
      <c r="T110" s="155">
        <f>$S$110*$H$110</f>
        <v>0</v>
      </c>
      <c r="AR110" s="89" t="s">
        <v>126</v>
      </c>
      <c r="AT110" s="89" t="s">
        <v>121</v>
      </c>
      <c r="AU110" s="89" t="s">
        <v>79</v>
      </c>
      <c r="AY110" s="6" t="s">
        <v>119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21</v>
      </c>
      <c r="BK110" s="156">
        <f>ROUND($I$110*$H$110,2)</f>
        <v>0</v>
      </c>
      <c r="BL110" s="89" t="s">
        <v>126</v>
      </c>
      <c r="BM110" s="89" t="s">
        <v>436</v>
      </c>
    </row>
    <row r="111" spans="2:47" s="6" customFormat="1" ht="16.5" customHeight="1">
      <c r="B111" s="23"/>
      <c r="C111" s="24"/>
      <c r="D111" s="157" t="s">
        <v>128</v>
      </c>
      <c r="E111" s="24"/>
      <c r="F111" s="158" t="s">
        <v>437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128</v>
      </c>
      <c r="AU111" s="6" t="s">
        <v>79</v>
      </c>
    </row>
    <row r="112" spans="2:65" s="6" customFormat="1" ht="15.75" customHeight="1">
      <c r="B112" s="23"/>
      <c r="C112" s="145" t="s">
        <v>209</v>
      </c>
      <c r="D112" s="145" t="s">
        <v>121</v>
      </c>
      <c r="E112" s="146" t="s">
        <v>266</v>
      </c>
      <c r="F112" s="147" t="s">
        <v>267</v>
      </c>
      <c r="G112" s="148" t="s">
        <v>226</v>
      </c>
      <c r="H112" s="149">
        <v>4</v>
      </c>
      <c r="I112" s="150"/>
      <c r="J112" s="151">
        <f>ROUND($I$112*$H$112,2)</f>
        <v>0</v>
      </c>
      <c r="K112" s="147" t="s">
        <v>125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126</v>
      </c>
      <c r="AT112" s="89" t="s">
        <v>121</v>
      </c>
      <c r="AU112" s="89" t="s">
        <v>79</v>
      </c>
      <c r="AY112" s="6" t="s">
        <v>119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21</v>
      </c>
      <c r="BK112" s="156">
        <f>ROUND($I$112*$H$112,2)</f>
        <v>0</v>
      </c>
      <c r="BL112" s="89" t="s">
        <v>126</v>
      </c>
      <c r="BM112" s="89" t="s">
        <v>438</v>
      </c>
    </row>
    <row r="113" spans="2:47" s="6" customFormat="1" ht="27" customHeight="1">
      <c r="B113" s="23"/>
      <c r="C113" s="24"/>
      <c r="D113" s="157" t="s">
        <v>128</v>
      </c>
      <c r="E113" s="24"/>
      <c r="F113" s="158" t="s">
        <v>269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128</v>
      </c>
      <c r="AU113" s="6" t="s">
        <v>79</v>
      </c>
    </row>
    <row r="114" spans="2:65" s="6" customFormat="1" ht="15.75" customHeight="1">
      <c r="B114" s="23"/>
      <c r="C114" s="145" t="s">
        <v>175</v>
      </c>
      <c r="D114" s="145" t="s">
        <v>121</v>
      </c>
      <c r="E114" s="146" t="s">
        <v>276</v>
      </c>
      <c r="F114" s="147" t="s">
        <v>277</v>
      </c>
      <c r="G114" s="148" t="s">
        <v>237</v>
      </c>
      <c r="H114" s="149">
        <v>24</v>
      </c>
      <c r="I114" s="150"/>
      <c r="J114" s="151">
        <f>ROUND($I$114*$H$114,2)</f>
        <v>0</v>
      </c>
      <c r="K114" s="147" t="s">
        <v>125</v>
      </c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126</v>
      </c>
      <c r="AT114" s="89" t="s">
        <v>121</v>
      </c>
      <c r="AU114" s="89" t="s">
        <v>79</v>
      </c>
      <c r="AY114" s="6" t="s">
        <v>119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126</v>
      </c>
      <c r="BM114" s="89" t="s">
        <v>439</v>
      </c>
    </row>
    <row r="115" spans="2:47" s="6" customFormat="1" ht="16.5" customHeight="1">
      <c r="B115" s="23"/>
      <c r="C115" s="24"/>
      <c r="D115" s="157" t="s">
        <v>128</v>
      </c>
      <c r="E115" s="24"/>
      <c r="F115" s="158" t="s">
        <v>279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128</v>
      </c>
      <c r="AU115" s="6" t="s">
        <v>79</v>
      </c>
    </row>
    <row r="116" spans="2:65" s="6" customFormat="1" ht="15.75" customHeight="1">
      <c r="B116" s="23"/>
      <c r="C116" s="145" t="s">
        <v>179</v>
      </c>
      <c r="D116" s="145" t="s">
        <v>121</v>
      </c>
      <c r="E116" s="146" t="s">
        <v>281</v>
      </c>
      <c r="F116" s="147" t="s">
        <v>282</v>
      </c>
      <c r="G116" s="148" t="s">
        <v>237</v>
      </c>
      <c r="H116" s="149">
        <v>24</v>
      </c>
      <c r="I116" s="150"/>
      <c r="J116" s="151">
        <f>ROUND($I$116*$H$116,2)</f>
        <v>0</v>
      </c>
      <c r="K116" s="147" t="s">
        <v>125</v>
      </c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126</v>
      </c>
      <c r="AT116" s="89" t="s">
        <v>121</v>
      </c>
      <c r="AU116" s="89" t="s">
        <v>79</v>
      </c>
      <c r="AY116" s="6" t="s">
        <v>119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126</v>
      </c>
      <c r="BM116" s="89" t="s">
        <v>440</v>
      </c>
    </row>
    <row r="117" spans="2:47" s="6" customFormat="1" ht="16.5" customHeight="1">
      <c r="B117" s="23"/>
      <c r="C117" s="24"/>
      <c r="D117" s="157" t="s">
        <v>128</v>
      </c>
      <c r="E117" s="24"/>
      <c r="F117" s="158" t="s">
        <v>282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128</v>
      </c>
      <c r="AU117" s="6" t="s">
        <v>79</v>
      </c>
    </row>
    <row r="118" spans="2:63" s="132" customFormat="1" ht="30.75" customHeight="1">
      <c r="B118" s="133"/>
      <c r="C118" s="134"/>
      <c r="D118" s="134" t="s">
        <v>70</v>
      </c>
      <c r="E118" s="143" t="s">
        <v>284</v>
      </c>
      <c r="F118" s="143" t="s">
        <v>285</v>
      </c>
      <c r="G118" s="134"/>
      <c r="H118" s="134"/>
      <c r="J118" s="144">
        <f>$BK$118</f>
        <v>0</v>
      </c>
      <c r="K118" s="134"/>
      <c r="L118" s="137"/>
      <c r="M118" s="138"/>
      <c r="N118" s="134"/>
      <c r="O118" s="134"/>
      <c r="P118" s="139">
        <f>SUM($P$119:$P$120)</f>
        <v>0</v>
      </c>
      <c r="Q118" s="134"/>
      <c r="R118" s="139">
        <f>SUM($R$119:$R$120)</f>
        <v>0</v>
      </c>
      <c r="S118" s="134"/>
      <c r="T118" s="140">
        <f>SUM($T$119:$T$120)</f>
        <v>0</v>
      </c>
      <c r="AR118" s="141" t="s">
        <v>21</v>
      </c>
      <c r="AT118" s="141" t="s">
        <v>70</v>
      </c>
      <c r="AU118" s="141" t="s">
        <v>21</v>
      </c>
      <c r="AY118" s="141" t="s">
        <v>119</v>
      </c>
      <c r="BK118" s="142">
        <f>SUM($BK$119:$BK$120)</f>
        <v>0</v>
      </c>
    </row>
    <row r="119" spans="2:65" s="6" customFormat="1" ht="15.75" customHeight="1">
      <c r="B119" s="23"/>
      <c r="C119" s="145" t="s">
        <v>184</v>
      </c>
      <c r="D119" s="145" t="s">
        <v>121</v>
      </c>
      <c r="E119" s="146" t="s">
        <v>287</v>
      </c>
      <c r="F119" s="147" t="s">
        <v>288</v>
      </c>
      <c r="G119" s="148" t="s">
        <v>289</v>
      </c>
      <c r="H119" s="149">
        <v>6.27</v>
      </c>
      <c r="I119" s="150"/>
      <c r="J119" s="151">
        <f>ROUND($I$119*$H$119,2)</f>
        <v>0</v>
      </c>
      <c r="K119" s="147" t="s">
        <v>125</v>
      </c>
      <c r="L119" s="43"/>
      <c r="M119" s="152"/>
      <c r="N119" s="153" t="s">
        <v>42</v>
      </c>
      <c r="O119" s="24"/>
      <c r="P119" s="154">
        <f>$O$119*$H$119</f>
        <v>0</v>
      </c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126</v>
      </c>
      <c r="AT119" s="89" t="s">
        <v>121</v>
      </c>
      <c r="AU119" s="89" t="s">
        <v>79</v>
      </c>
      <c r="AY119" s="6" t="s">
        <v>119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21</v>
      </c>
      <c r="BK119" s="156">
        <f>ROUND($I$119*$H$119,2)</f>
        <v>0</v>
      </c>
      <c r="BL119" s="89" t="s">
        <v>126</v>
      </c>
      <c r="BM119" s="89" t="s">
        <v>441</v>
      </c>
    </row>
    <row r="120" spans="2:47" s="6" customFormat="1" ht="27" customHeight="1">
      <c r="B120" s="23"/>
      <c r="C120" s="24"/>
      <c r="D120" s="157" t="s">
        <v>128</v>
      </c>
      <c r="E120" s="24"/>
      <c r="F120" s="158" t="s">
        <v>291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128</v>
      </c>
      <c r="AU120" s="6" t="s">
        <v>79</v>
      </c>
    </row>
    <row r="121" spans="2:63" s="132" customFormat="1" ht="30.75" customHeight="1">
      <c r="B121" s="133"/>
      <c r="C121" s="134"/>
      <c r="D121" s="134" t="s">
        <v>70</v>
      </c>
      <c r="E121" s="143" t="s">
        <v>292</v>
      </c>
      <c r="F121" s="143" t="s">
        <v>293</v>
      </c>
      <c r="G121" s="134"/>
      <c r="H121" s="134"/>
      <c r="J121" s="144">
        <f>$BK$121</f>
        <v>0</v>
      </c>
      <c r="K121" s="134"/>
      <c r="L121" s="137"/>
      <c r="M121" s="138"/>
      <c r="N121" s="134"/>
      <c r="O121" s="134"/>
      <c r="P121" s="139">
        <f>SUM($P$122:$P$127)</f>
        <v>0</v>
      </c>
      <c r="Q121" s="134"/>
      <c r="R121" s="139">
        <f>SUM($R$122:$R$127)</f>
        <v>0</v>
      </c>
      <c r="S121" s="134"/>
      <c r="T121" s="140">
        <f>SUM($T$122:$T$127)</f>
        <v>0</v>
      </c>
      <c r="AR121" s="141" t="s">
        <v>21</v>
      </c>
      <c r="AT121" s="141" t="s">
        <v>70</v>
      </c>
      <c r="AU121" s="141" t="s">
        <v>21</v>
      </c>
      <c r="AY121" s="141" t="s">
        <v>119</v>
      </c>
      <c r="BK121" s="142">
        <f>SUM($BK$122:$BK$127)</f>
        <v>0</v>
      </c>
    </row>
    <row r="122" spans="2:65" s="6" customFormat="1" ht="15.75" customHeight="1">
      <c r="B122" s="23"/>
      <c r="C122" s="159" t="s">
        <v>8</v>
      </c>
      <c r="D122" s="159" t="s">
        <v>295</v>
      </c>
      <c r="E122" s="160" t="s">
        <v>337</v>
      </c>
      <c r="F122" s="161" t="s">
        <v>338</v>
      </c>
      <c r="G122" s="162" t="s">
        <v>226</v>
      </c>
      <c r="H122" s="163">
        <v>5</v>
      </c>
      <c r="I122" s="164"/>
      <c r="J122" s="165">
        <f>ROUND($I$122*$H$122,2)</f>
        <v>0</v>
      </c>
      <c r="K122" s="161"/>
      <c r="L122" s="166"/>
      <c r="M122" s="167"/>
      <c r="N122" s="168" t="s">
        <v>42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158</v>
      </c>
      <c r="AT122" s="89" t="s">
        <v>295</v>
      </c>
      <c r="AU122" s="89" t="s">
        <v>79</v>
      </c>
      <c r="AY122" s="6" t="s">
        <v>119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126</v>
      </c>
      <c r="BM122" s="89" t="s">
        <v>442</v>
      </c>
    </row>
    <row r="123" spans="2:47" s="6" customFormat="1" ht="16.5" customHeight="1">
      <c r="B123" s="23"/>
      <c r="C123" s="24"/>
      <c r="D123" s="157" t="s">
        <v>128</v>
      </c>
      <c r="E123" s="24"/>
      <c r="F123" s="158" t="s">
        <v>338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128</v>
      </c>
      <c r="AU123" s="6" t="s">
        <v>79</v>
      </c>
    </row>
    <row r="124" spans="2:65" s="6" customFormat="1" ht="15.75" customHeight="1">
      <c r="B124" s="23"/>
      <c r="C124" s="159" t="s">
        <v>192</v>
      </c>
      <c r="D124" s="159" t="s">
        <v>295</v>
      </c>
      <c r="E124" s="160" t="s">
        <v>341</v>
      </c>
      <c r="F124" s="161" t="s">
        <v>342</v>
      </c>
      <c r="G124" s="162" t="s">
        <v>226</v>
      </c>
      <c r="H124" s="163">
        <v>4</v>
      </c>
      <c r="I124" s="164"/>
      <c r="J124" s="165">
        <f>ROUND($I$124*$H$124,2)</f>
        <v>0</v>
      </c>
      <c r="K124" s="161"/>
      <c r="L124" s="166"/>
      <c r="M124" s="167"/>
      <c r="N124" s="168" t="s">
        <v>42</v>
      </c>
      <c r="O124" s="24"/>
      <c r="P124" s="154">
        <f>$O$124*$H$124</f>
        <v>0</v>
      </c>
      <c r="Q124" s="154">
        <v>0</v>
      </c>
      <c r="R124" s="154">
        <f>$Q$124*$H$124</f>
        <v>0</v>
      </c>
      <c r="S124" s="154">
        <v>0</v>
      </c>
      <c r="T124" s="155">
        <f>$S$124*$H$124</f>
        <v>0</v>
      </c>
      <c r="AR124" s="89" t="s">
        <v>158</v>
      </c>
      <c r="AT124" s="89" t="s">
        <v>295</v>
      </c>
      <c r="AU124" s="89" t="s">
        <v>79</v>
      </c>
      <c r="AY124" s="6" t="s">
        <v>119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21</v>
      </c>
      <c r="BK124" s="156">
        <f>ROUND($I$124*$H$124,2)</f>
        <v>0</v>
      </c>
      <c r="BL124" s="89" t="s">
        <v>126</v>
      </c>
      <c r="BM124" s="89" t="s">
        <v>443</v>
      </c>
    </row>
    <row r="125" spans="2:47" s="6" customFormat="1" ht="16.5" customHeight="1">
      <c r="B125" s="23"/>
      <c r="C125" s="24"/>
      <c r="D125" s="157" t="s">
        <v>128</v>
      </c>
      <c r="E125" s="24"/>
      <c r="F125" s="158" t="s">
        <v>342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128</v>
      </c>
      <c r="AU125" s="6" t="s">
        <v>79</v>
      </c>
    </row>
    <row r="126" spans="2:65" s="6" customFormat="1" ht="15.75" customHeight="1">
      <c r="B126" s="23"/>
      <c r="C126" s="159" t="s">
        <v>196</v>
      </c>
      <c r="D126" s="159" t="s">
        <v>295</v>
      </c>
      <c r="E126" s="160" t="s">
        <v>345</v>
      </c>
      <c r="F126" s="161" t="s">
        <v>444</v>
      </c>
      <c r="G126" s="162" t="s">
        <v>226</v>
      </c>
      <c r="H126" s="163">
        <v>4</v>
      </c>
      <c r="I126" s="164"/>
      <c r="J126" s="165">
        <f>ROUND($I$126*$H$126,2)</f>
        <v>0</v>
      </c>
      <c r="K126" s="161"/>
      <c r="L126" s="166"/>
      <c r="M126" s="167"/>
      <c r="N126" s="168" t="s">
        <v>42</v>
      </c>
      <c r="O126" s="24"/>
      <c r="P126" s="154">
        <f>$O$126*$H$126</f>
        <v>0</v>
      </c>
      <c r="Q126" s="154">
        <v>0</v>
      </c>
      <c r="R126" s="154">
        <f>$Q$126*$H$126</f>
        <v>0</v>
      </c>
      <c r="S126" s="154">
        <v>0</v>
      </c>
      <c r="T126" s="155">
        <f>$S$126*$H$126</f>
        <v>0</v>
      </c>
      <c r="AR126" s="89" t="s">
        <v>158</v>
      </c>
      <c r="AT126" s="89" t="s">
        <v>295</v>
      </c>
      <c r="AU126" s="89" t="s">
        <v>79</v>
      </c>
      <c r="AY126" s="6" t="s">
        <v>119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126</v>
      </c>
      <c r="BM126" s="89" t="s">
        <v>445</v>
      </c>
    </row>
    <row r="127" spans="2:47" s="6" customFormat="1" ht="16.5" customHeight="1">
      <c r="B127" s="23"/>
      <c r="C127" s="24"/>
      <c r="D127" s="157" t="s">
        <v>128</v>
      </c>
      <c r="E127" s="24"/>
      <c r="F127" s="158" t="s">
        <v>348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128</v>
      </c>
      <c r="AU127" s="6" t="s">
        <v>79</v>
      </c>
    </row>
    <row r="128" spans="2:63" s="132" customFormat="1" ht="37.5" customHeight="1">
      <c r="B128" s="133"/>
      <c r="C128" s="134"/>
      <c r="D128" s="134" t="s">
        <v>70</v>
      </c>
      <c r="E128" s="135" t="s">
        <v>349</v>
      </c>
      <c r="F128" s="135" t="s">
        <v>350</v>
      </c>
      <c r="G128" s="134"/>
      <c r="H128" s="134"/>
      <c r="J128" s="136">
        <f>$BK$128</f>
        <v>0</v>
      </c>
      <c r="K128" s="134"/>
      <c r="L128" s="137"/>
      <c r="M128" s="138"/>
      <c r="N128" s="134"/>
      <c r="O128" s="134"/>
      <c r="P128" s="139">
        <f>SUM($P$129:$P$130)</f>
        <v>0</v>
      </c>
      <c r="Q128" s="134"/>
      <c r="R128" s="139">
        <f>SUM($R$129:$R$130)</f>
        <v>0</v>
      </c>
      <c r="S128" s="134"/>
      <c r="T128" s="140">
        <f>SUM($T$129:$T$130)</f>
        <v>0</v>
      </c>
      <c r="AR128" s="141" t="s">
        <v>126</v>
      </c>
      <c r="AT128" s="141" t="s">
        <v>70</v>
      </c>
      <c r="AU128" s="141" t="s">
        <v>71</v>
      </c>
      <c r="AY128" s="141" t="s">
        <v>119</v>
      </c>
      <c r="BK128" s="142">
        <f>SUM($BK$129:$BK$130)</f>
        <v>0</v>
      </c>
    </row>
    <row r="129" spans="2:65" s="6" customFormat="1" ht="15.75" customHeight="1">
      <c r="B129" s="23"/>
      <c r="C129" s="145" t="s">
        <v>201</v>
      </c>
      <c r="D129" s="145" t="s">
        <v>121</v>
      </c>
      <c r="E129" s="146" t="s">
        <v>352</v>
      </c>
      <c r="F129" s="147" t="s">
        <v>353</v>
      </c>
      <c r="G129" s="148" t="s">
        <v>354</v>
      </c>
      <c r="H129" s="149">
        <v>4</v>
      </c>
      <c r="I129" s="150"/>
      <c r="J129" s="151">
        <f>ROUND($I$129*$H$129,2)</f>
        <v>0</v>
      </c>
      <c r="K129" s="147" t="s">
        <v>125</v>
      </c>
      <c r="L129" s="43"/>
      <c r="M129" s="152"/>
      <c r="N129" s="153" t="s">
        <v>42</v>
      </c>
      <c r="O129" s="24"/>
      <c r="P129" s="154">
        <f>$O$129*$H$129</f>
        <v>0</v>
      </c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355</v>
      </c>
      <c r="AT129" s="89" t="s">
        <v>121</v>
      </c>
      <c r="AU129" s="89" t="s">
        <v>21</v>
      </c>
      <c r="AY129" s="6" t="s">
        <v>119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21</v>
      </c>
      <c r="BK129" s="156">
        <f>ROUND($I$129*$H$129,2)</f>
        <v>0</v>
      </c>
      <c r="BL129" s="89" t="s">
        <v>355</v>
      </c>
      <c r="BM129" s="89" t="s">
        <v>446</v>
      </c>
    </row>
    <row r="130" spans="2:47" s="6" customFormat="1" ht="16.5" customHeight="1">
      <c r="B130" s="23"/>
      <c r="C130" s="24"/>
      <c r="D130" s="157" t="s">
        <v>128</v>
      </c>
      <c r="E130" s="24"/>
      <c r="F130" s="158" t="s">
        <v>357</v>
      </c>
      <c r="G130" s="24"/>
      <c r="H130" s="24"/>
      <c r="J130" s="24"/>
      <c r="K130" s="24"/>
      <c r="L130" s="43"/>
      <c r="M130" s="169"/>
      <c r="N130" s="170"/>
      <c r="O130" s="170"/>
      <c r="P130" s="170"/>
      <c r="Q130" s="170"/>
      <c r="R130" s="170"/>
      <c r="S130" s="170"/>
      <c r="T130" s="171"/>
      <c r="AT130" s="6" t="s">
        <v>128</v>
      </c>
      <c r="AU130" s="6" t="s">
        <v>21</v>
      </c>
    </row>
    <row r="131" spans="2:12" s="6" customFormat="1" ht="7.5" customHeight="1">
      <c r="B131" s="38"/>
      <c r="C131" s="39"/>
      <c r="D131" s="39"/>
      <c r="E131" s="39"/>
      <c r="F131" s="39"/>
      <c r="G131" s="39"/>
      <c r="H131" s="39"/>
      <c r="I131" s="101"/>
      <c r="J131" s="39"/>
      <c r="K131" s="39"/>
      <c r="L131" s="43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83"/>
      <c r="C2" s="184"/>
      <c r="D2" s="184"/>
      <c r="E2" s="184"/>
      <c r="F2" s="184"/>
      <c r="G2" s="184"/>
      <c r="H2" s="184"/>
      <c r="I2" s="184"/>
      <c r="J2" s="184"/>
      <c r="K2" s="189"/>
    </row>
    <row r="3" spans="2:11" s="192" customFormat="1" ht="45" customHeight="1">
      <c r="B3" s="190"/>
      <c r="C3" s="187" t="s">
        <v>454</v>
      </c>
      <c r="D3" s="187"/>
      <c r="E3" s="187"/>
      <c r="F3" s="187"/>
      <c r="G3" s="187"/>
      <c r="H3" s="187"/>
      <c r="I3" s="187"/>
      <c r="J3" s="187"/>
      <c r="K3" s="191"/>
    </row>
    <row r="4" spans="2:11" ht="25.5" customHeight="1">
      <c r="B4" s="193"/>
      <c r="C4" s="188" t="s">
        <v>455</v>
      </c>
      <c r="D4" s="188"/>
      <c r="E4" s="188"/>
      <c r="F4" s="188"/>
      <c r="G4" s="188"/>
      <c r="H4" s="188"/>
      <c r="I4" s="188"/>
      <c r="J4" s="188"/>
      <c r="K4" s="194"/>
    </row>
    <row r="5" spans="2:1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ht="15" customHeight="1">
      <c r="B6" s="193"/>
      <c r="C6" s="186" t="s">
        <v>456</v>
      </c>
      <c r="D6" s="186"/>
      <c r="E6" s="186"/>
      <c r="F6" s="186"/>
      <c r="G6" s="186"/>
      <c r="H6" s="186"/>
      <c r="I6" s="186"/>
      <c r="J6" s="186"/>
      <c r="K6" s="194"/>
    </row>
    <row r="7" spans="2:11" ht="15" customHeight="1">
      <c r="B7" s="197"/>
      <c r="C7" s="186" t="s">
        <v>457</v>
      </c>
      <c r="D7" s="186"/>
      <c r="E7" s="186"/>
      <c r="F7" s="186"/>
      <c r="G7" s="186"/>
      <c r="H7" s="186"/>
      <c r="I7" s="186"/>
      <c r="J7" s="186"/>
      <c r="K7" s="194"/>
    </row>
    <row r="8" spans="2:1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ht="15" customHeight="1">
      <c r="B9" s="197"/>
      <c r="C9" s="186" t="s">
        <v>458</v>
      </c>
      <c r="D9" s="186"/>
      <c r="E9" s="186"/>
      <c r="F9" s="186"/>
      <c r="G9" s="186"/>
      <c r="H9" s="186"/>
      <c r="I9" s="186"/>
      <c r="J9" s="186"/>
      <c r="K9" s="194"/>
    </row>
    <row r="10" spans="2:11" ht="15" customHeight="1">
      <c r="B10" s="197"/>
      <c r="C10" s="196"/>
      <c r="D10" s="186" t="s">
        <v>459</v>
      </c>
      <c r="E10" s="186"/>
      <c r="F10" s="186"/>
      <c r="G10" s="186"/>
      <c r="H10" s="186"/>
      <c r="I10" s="186"/>
      <c r="J10" s="186"/>
      <c r="K10" s="194"/>
    </row>
    <row r="11" spans="2:11" ht="15" customHeight="1">
      <c r="B11" s="197"/>
      <c r="C11" s="198"/>
      <c r="D11" s="186" t="s">
        <v>460</v>
      </c>
      <c r="E11" s="186"/>
      <c r="F11" s="186"/>
      <c r="G11" s="186"/>
      <c r="H11" s="186"/>
      <c r="I11" s="186"/>
      <c r="J11" s="186"/>
      <c r="K11" s="194"/>
    </row>
    <row r="12" spans="2:11" ht="12.75" customHeight="1">
      <c r="B12" s="197"/>
      <c r="C12" s="198"/>
      <c r="D12" s="198"/>
      <c r="E12" s="198"/>
      <c r="F12" s="198"/>
      <c r="G12" s="198"/>
      <c r="H12" s="198"/>
      <c r="I12" s="198"/>
      <c r="J12" s="198"/>
      <c r="K12" s="194"/>
    </row>
    <row r="13" spans="2:11" ht="15" customHeight="1">
      <c r="B13" s="197"/>
      <c r="C13" s="198"/>
      <c r="D13" s="186" t="s">
        <v>461</v>
      </c>
      <c r="E13" s="186"/>
      <c r="F13" s="186"/>
      <c r="G13" s="186"/>
      <c r="H13" s="186"/>
      <c r="I13" s="186"/>
      <c r="J13" s="186"/>
      <c r="K13" s="194"/>
    </row>
    <row r="14" spans="2:11" ht="15" customHeight="1">
      <c r="B14" s="197"/>
      <c r="C14" s="198"/>
      <c r="D14" s="186" t="s">
        <v>462</v>
      </c>
      <c r="E14" s="186"/>
      <c r="F14" s="186"/>
      <c r="G14" s="186"/>
      <c r="H14" s="186"/>
      <c r="I14" s="186"/>
      <c r="J14" s="186"/>
      <c r="K14" s="194"/>
    </row>
    <row r="15" spans="2:11" ht="15" customHeight="1">
      <c r="B15" s="197"/>
      <c r="C15" s="198"/>
      <c r="D15" s="186" t="s">
        <v>463</v>
      </c>
      <c r="E15" s="186"/>
      <c r="F15" s="186"/>
      <c r="G15" s="186"/>
      <c r="H15" s="186"/>
      <c r="I15" s="186"/>
      <c r="J15" s="186"/>
      <c r="K15" s="194"/>
    </row>
    <row r="16" spans="2:11" ht="15" customHeight="1">
      <c r="B16" s="197"/>
      <c r="C16" s="198"/>
      <c r="D16" s="198"/>
      <c r="E16" s="199" t="s">
        <v>77</v>
      </c>
      <c r="F16" s="186" t="s">
        <v>464</v>
      </c>
      <c r="G16" s="186"/>
      <c r="H16" s="186"/>
      <c r="I16" s="186"/>
      <c r="J16" s="186"/>
      <c r="K16" s="194"/>
    </row>
    <row r="17" spans="2:11" ht="15" customHeight="1">
      <c r="B17" s="197"/>
      <c r="C17" s="198"/>
      <c r="D17" s="198"/>
      <c r="E17" s="199" t="s">
        <v>465</v>
      </c>
      <c r="F17" s="186" t="s">
        <v>466</v>
      </c>
      <c r="G17" s="186"/>
      <c r="H17" s="186"/>
      <c r="I17" s="186"/>
      <c r="J17" s="186"/>
      <c r="K17" s="194"/>
    </row>
    <row r="18" spans="2:11" ht="15" customHeight="1">
      <c r="B18" s="197"/>
      <c r="C18" s="198"/>
      <c r="D18" s="198"/>
      <c r="E18" s="199" t="s">
        <v>467</v>
      </c>
      <c r="F18" s="186" t="s">
        <v>468</v>
      </c>
      <c r="G18" s="186"/>
      <c r="H18" s="186"/>
      <c r="I18" s="186"/>
      <c r="J18" s="186"/>
      <c r="K18" s="194"/>
    </row>
    <row r="19" spans="2:11" ht="15" customHeight="1">
      <c r="B19" s="197"/>
      <c r="C19" s="198"/>
      <c r="D19" s="198"/>
      <c r="E19" s="199" t="s">
        <v>469</v>
      </c>
      <c r="F19" s="186" t="s">
        <v>470</v>
      </c>
      <c r="G19" s="186"/>
      <c r="H19" s="186"/>
      <c r="I19" s="186"/>
      <c r="J19" s="186"/>
      <c r="K19" s="194"/>
    </row>
    <row r="20" spans="2:11" ht="15" customHeight="1">
      <c r="B20" s="197"/>
      <c r="C20" s="198"/>
      <c r="D20" s="198"/>
      <c r="E20" s="199" t="s">
        <v>471</v>
      </c>
      <c r="F20" s="186" t="s">
        <v>472</v>
      </c>
      <c r="G20" s="186"/>
      <c r="H20" s="186"/>
      <c r="I20" s="186"/>
      <c r="J20" s="186"/>
      <c r="K20" s="194"/>
    </row>
    <row r="21" spans="2:11" ht="15" customHeight="1">
      <c r="B21" s="197"/>
      <c r="C21" s="198"/>
      <c r="D21" s="198"/>
      <c r="E21" s="199" t="s">
        <v>473</v>
      </c>
      <c r="F21" s="186" t="s">
        <v>474</v>
      </c>
      <c r="G21" s="186"/>
      <c r="H21" s="186"/>
      <c r="I21" s="186"/>
      <c r="J21" s="186"/>
      <c r="K21" s="194"/>
    </row>
    <row r="22" spans="2:11" ht="12.75" customHeight="1">
      <c r="B22" s="197"/>
      <c r="C22" s="198"/>
      <c r="D22" s="198"/>
      <c r="E22" s="198"/>
      <c r="F22" s="198"/>
      <c r="G22" s="198"/>
      <c r="H22" s="198"/>
      <c r="I22" s="198"/>
      <c r="J22" s="198"/>
      <c r="K22" s="194"/>
    </row>
    <row r="23" spans="2:11" ht="15" customHeight="1">
      <c r="B23" s="197"/>
      <c r="C23" s="186" t="s">
        <v>475</v>
      </c>
      <c r="D23" s="186"/>
      <c r="E23" s="186"/>
      <c r="F23" s="186"/>
      <c r="G23" s="186"/>
      <c r="H23" s="186"/>
      <c r="I23" s="186"/>
      <c r="J23" s="186"/>
      <c r="K23" s="194"/>
    </row>
    <row r="24" spans="2:11" ht="15" customHeight="1">
      <c r="B24" s="197"/>
      <c r="C24" s="186" t="s">
        <v>476</v>
      </c>
      <c r="D24" s="186"/>
      <c r="E24" s="186"/>
      <c r="F24" s="186"/>
      <c r="G24" s="186"/>
      <c r="H24" s="186"/>
      <c r="I24" s="186"/>
      <c r="J24" s="186"/>
      <c r="K24" s="194"/>
    </row>
    <row r="25" spans="2:11" ht="15" customHeight="1">
      <c r="B25" s="197"/>
      <c r="C25" s="196"/>
      <c r="D25" s="186" t="s">
        <v>477</v>
      </c>
      <c r="E25" s="186"/>
      <c r="F25" s="186"/>
      <c r="G25" s="186"/>
      <c r="H25" s="186"/>
      <c r="I25" s="186"/>
      <c r="J25" s="186"/>
      <c r="K25" s="194"/>
    </row>
    <row r="26" spans="2:11" ht="15" customHeight="1">
      <c r="B26" s="197"/>
      <c r="C26" s="198"/>
      <c r="D26" s="186" t="s">
        <v>478</v>
      </c>
      <c r="E26" s="186"/>
      <c r="F26" s="186"/>
      <c r="G26" s="186"/>
      <c r="H26" s="186"/>
      <c r="I26" s="186"/>
      <c r="J26" s="186"/>
      <c r="K26" s="194"/>
    </row>
    <row r="27" spans="2:11" ht="12.75" customHeight="1">
      <c r="B27" s="197"/>
      <c r="C27" s="198"/>
      <c r="D27" s="198"/>
      <c r="E27" s="198"/>
      <c r="F27" s="198"/>
      <c r="G27" s="198"/>
      <c r="H27" s="198"/>
      <c r="I27" s="198"/>
      <c r="J27" s="198"/>
      <c r="K27" s="194"/>
    </row>
    <row r="28" spans="2:11" ht="15" customHeight="1">
      <c r="B28" s="197"/>
      <c r="C28" s="198"/>
      <c r="D28" s="186" t="s">
        <v>479</v>
      </c>
      <c r="E28" s="186"/>
      <c r="F28" s="186"/>
      <c r="G28" s="186"/>
      <c r="H28" s="186"/>
      <c r="I28" s="186"/>
      <c r="J28" s="186"/>
      <c r="K28" s="194"/>
    </row>
    <row r="29" spans="2:11" ht="15" customHeight="1">
      <c r="B29" s="197"/>
      <c r="C29" s="198"/>
      <c r="D29" s="186" t="s">
        <v>480</v>
      </c>
      <c r="E29" s="186"/>
      <c r="F29" s="186"/>
      <c r="G29" s="186"/>
      <c r="H29" s="186"/>
      <c r="I29" s="186"/>
      <c r="J29" s="186"/>
      <c r="K29" s="194"/>
    </row>
    <row r="30" spans="2:11" ht="12.75" customHeight="1">
      <c r="B30" s="197"/>
      <c r="C30" s="198"/>
      <c r="D30" s="198"/>
      <c r="E30" s="198"/>
      <c r="F30" s="198"/>
      <c r="G30" s="198"/>
      <c r="H30" s="198"/>
      <c r="I30" s="198"/>
      <c r="J30" s="198"/>
      <c r="K30" s="194"/>
    </row>
    <row r="31" spans="2:11" ht="15" customHeight="1">
      <c r="B31" s="197"/>
      <c r="C31" s="198"/>
      <c r="D31" s="186" t="s">
        <v>481</v>
      </c>
      <c r="E31" s="186"/>
      <c r="F31" s="186"/>
      <c r="G31" s="186"/>
      <c r="H31" s="186"/>
      <c r="I31" s="186"/>
      <c r="J31" s="186"/>
      <c r="K31" s="194"/>
    </row>
    <row r="32" spans="2:11" ht="15" customHeight="1">
      <c r="B32" s="197"/>
      <c r="C32" s="198"/>
      <c r="D32" s="186" t="s">
        <v>482</v>
      </c>
      <c r="E32" s="186"/>
      <c r="F32" s="186"/>
      <c r="G32" s="186"/>
      <c r="H32" s="186"/>
      <c r="I32" s="186"/>
      <c r="J32" s="186"/>
      <c r="K32" s="194"/>
    </row>
    <row r="33" spans="2:11" ht="15" customHeight="1">
      <c r="B33" s="197"/>
      <c r="C33" s="198"/>
      <c r="D33" s="186" t="s">
        <v>483</v>
      </c>
      <c r="E33" s="186"/>
      <c r="F33" s="186"/>
      <c r="G33" s="186"/>
      <c r="H33" s="186"/>
      <c r="I33" s="186"/>
      <c r="J33" s="186"/>
      <c r="K33" s="194"/>
    </row>
    <row r="34" spans="2:11" ht="15" customHeight="1">
      <c r="B34" s="197"/>
      <c r="C34" s="198"/>
      <c r="D34" s="196"/>
      <c r="E34" s="174" t="s">
        <v>103</v>
      </c>
      <c r="F34" s="196"/>
      <c r="G34" s="186" t="s">
        <v>484</v>
      </c>
      <c r="H34" s="186"/>
      <c r="I34" s="186"/>
      <c r="J34" s="186"/>
      <c r="K34" s="194"/>
    </row>
    <row r="35" spans="2:11" ht="30.75" customHeight="1">
      <c r="B35" s="197"/>
      <c r="C35" s="198"/>
      <c r="D35" s="196"/>
      <c r="E35" s="174" t="s">
        <v>485</v>
      </c>
      <c r="F35" s="196"/>
      <c r="G35" s="186" t="s">
        <v>486</v>
      </c>
      <c r="H35" s="186"/>
      <c r="I35" s="186"/>
      <c r="J35" s="186"/>
      <c r="K35" s="194"/>
    </row>
    <row r="36" spans="2:11" ht="15" customHeight="1">
      <c r="B36" s="197"/>
      <c r="C36" s="198"/>
      <c r="D36" s="196"/>
      <c r="E36" s="174" t="s">
        <v>52</v>
      </c>
      <c r="F36" s="196"/>
      <c r="G36" s="186" t="s">
        <v>487</v>
      </c>
      <c r="H36" s="186"/>
      <c r="I36" s="186"/>
      <c r="J36" s="186"/>
      <c r="K36" s="194"/>
    </row>
    <row r="37" spans="2:11" ht="15" customHeight="1">
      <c r="B37" s="197"/>
      <c r="C37" s="198"/>
      <c r="D37" s="196"/>
      <c r="E37" s="174" t="s">
        <v>104</v>
      </c>
      <c r="F37" s="196"/>
      <c r="G37" s="186" t="s">
        <v>488</v>
      </c>
      <c r="H37" s="186"/>
      <c r="I37" s="186"/>
      <c r="J37" s="186"/>
      <c r="K37" s="194"/>
    </row>
    <row r="38" spans="2:11" ht="15" customHeight="1">
      <c r="B38" s="197"/>
      <c r="C38" s="198"/>
      <c r="D38" s="196"/>
      <c r="E38" s="174" t="s">
        <v>105</v>
      </c>
      <c r="F38" s="196"/>
      <c r="G38" s="186" t="s">
        <v>489</v>
      </c>
      <c r="H38" s="186"/>
      <c r="I38" s="186"/>
      <c r="J38" s="186"/>
      <c r="K38" s="194"/>
    </row>
    <row r="39" spans="2:11" ht="15" customHeight="1">
      <c r="B39" s="197"/>
      <c r="C39" s="198"/>
      <c r="D39" s="196"/>
      <c r="E39" s="174" t="s">
        <v>106</v>
      </c>
      <c r="F39" s="196"/>
      <c r="G39" s="186" t="s">
        <v>490</v>
      </c>
      <c r="H39" s="186"/>
      <c r="I39" s="186"/>
      <c r="J39" s="186"/>
      <c r="K39" s="194"/>
    </row>
    <row r="40" spans="2:11" ht="15" customHeight="1">
      <c r="B40" s="197"/>
      <c r="C40" s="198"/>
      <c r="D40" s="196"/>
      <c r="E40" s="174" t="s">
        <v>491</v>
      </c>
      <c r="F40" s="196"/>
      <c r="G40" s="186" t="s">
        <v>492</v>
      </c>
      <c r="H40" s="186"/>
      <c r="I40" s="186"/>
      <c r="J40" s="186"/>
      <c r="K40" s="194"/>
    </row>
    <row r="41" spans="2:11" ht="15" customHeight="1">
      <c r="B41" s="197"/>
      <c r="C41" s="198"/>
      <c r="D41" s="196"/>
      <c r="E41" s="174"/>
      <c r="F41" s="196"/>
      <c r="G41" s="186" t="s">
        <v>493</v>
      </c>
      <c r="H41" s="186"/>
      <c r="I41" s="186"/>
      <c r="J41" s="186"/>
      <c r="K41" s="194"/>
    </row>
    <row r="42" spans="2:11" ht="15" customHeight="1">
      <c r="B42" s="197"/>
      <c r="C42" s="198"/>
      <c r="D42" s="196"/>
      <c r="E42" s="174" t="s">
        <v>494</v>
      </c>
      <c r="F42" s="196"/>
      <c r="G42" s="186" t="s">
        <v>495</v>
      </c>
      <c r="H42" s="186"/>
      <c r="I42" s="186"/>
      <c r="J42" s="186"/>
      <c r="K42" s="194"/>
    </row>
    <row r="43" spans="2:11" ht="15" customHeight="1">
      <c r="B43" s="197"/>
      <c r="C43" s="198"/>
      <c r="D43" s="196"/>
      <c r="E43" s="174" t="s">
        <v>109</v>
      </c>
      <c r="F43" s="196"/>
      <c r="G43" s="186" t="s">
        <v>496</v>
      </c>
      <c r="H43" s="186"/>
      <c r="I43" s="186"/>
      <c r="J43" s="186"/>
      <c r="K43" s="194"/>
    </row>
    <row r="44" spans="2:11" ht="12.75" customHeight="1">
      <c r="B44" s="197"/>
      <c r="C44" s="198"/>
      <c r="D44" s="196"/>
      <c r="E44" s="196"/>
      <c r="F44" s="196"/>
      <c r="G44" s="196"/>
      <c r="H44" s="196"/>
      <c r="I44" s="196"/>
      <c r="J44" s="196"/>
      <c r="K44" s="194"/>
    </row>
    <row r="45" spans="2:11" ht="15" customHeight="1">
      <c r="B45" s="197"/>
      <c r="C45" s="198"/>
      <c r="D45" s="186" t="s">
        <v>497</v>
      </c>
      <c r="E45" s="186"/>
      <c r="F45" s="186"/>
      <c r="G45" s="186"/>
      <c r="H45" s="186"/>
      <c r="I45" s="186"/>
      <c r="J45" s="186"/>
      <c r="K45" s="194"/>
    </row>
    <row r="46" spans="2:11" ht="15" customHeight="1">
      <c r="B46" s="197"/>
      <c r="C46" s="198"/>
      <c r="D46" s="198"/>
      <c r="E46" s="186" t="s">
        <v>498</v>
      </c>
      <c r="F46" s="186"/>
      <c r="G46" s="186"/>
      <c r="H46" s="186"/>
      <c r="I46" s="186"/>
      <c r="J46" s="186"/>
      <c r="K46" s="194"/>
    </row>
    <row r="47" spans="2:11" ht="15" customHeight="1">
      <c r="B47" s="197"/>
      <c r="C47" s="198"/>
      <c r="D47" s="198"/>
      <c r="E47" s="186" t="s">
        <v>499</v>
      </c>
      <c r="F47" s="186"/>
      <c r="G47" s="186"/>
      <c r="H47" s="186"/>
      <c r="I47" s="186"/>
      <c r="J47" s="186"/>
      <c r="K47" s="194"/>
    </row>
    <row r="48" spans="2:11" ht="15" customHeight="1">
      <c r="B48" s="197"/>
      <c r="C48" s="198"/>
      <c r="D48" s="198"/>
      <c r="E48" s="186" t="s">
        <v>500</v>
      </c>
      <c r="F48" s="186"/>
      <c r="G48" s="186"/>
      <c r="H48" s="186"/>
      <c r="I48" s="186"/>
      <c r="J48" s="186"/>
      <c r="K48" s="194"/>
    </row>
    <row r="49" spans="2:11" ht="15" customHeight="1">
      <c r="B49" s="197"/>
      <c r="C49" s="198"/>
      <c r="D49" s="186" t="s">
        <v>501</v>
      </c>
      <c r="E49" s="186"/>
      <c r="F49" s="186"/>
      <c r="G49" s="186"/>
      <c r="H49" s="186"/>
      <c r="I49" s="186"/>
      <c r="J49" s="186"/>
      <c r="K49" s="194"/>
    </row>
    <row r="50" spans="2:11" ht="25.5" customHeight="1">
      <c r="B50" s="193"/>
      <c r="C50" s="188" t="s">
        <v>502</v>
      </c>
      <c r="D50" s="188"/>
      <c r="E50" s="188"/>
      <c r="F50" s="188"/>
      <c r="G50" s="188"/>
      <c r="H50" s="188"/>
      <c r="I50" s="188"/>
      <c r="J50" s="188"/>
      <c r="K50" s="194"/>
    </row>
    <row r="51" spans="2:11" ht="5.25" customHeight="1">
      <c r="B51" s="193"/>
      <c r="C51" s="195"/>
      <c r="D51" s="195"/>
      <c r="E51" s="195"/>
      <c r="F51" s="195"/>
      <c r="G51" s="195"/>
      <c r="H51" s="195"/>
      <c r="I51" s="195"/>
      <c r="J51" s="195"/>
      <c r="K51" s="194"/>
    </row>
    <row r="52" spans="2:11" ht="15" customHeight="1">
      <c r="B52" s="193"/>
      <c r="C52" s="186" t="s">
        <v>503</v>
      </c>
      <c r="D52" s="186"/>
      <c r="E52" s="186"/>
      <c r="F52" s="186"/>
      <c r="G52" s="186"/>
      <c r="H52" s="186"/>
      <c r="I52" s="186"/>
      <c r="J52" s="186"/>
      <c r="K52" s="194"/>
    </row>
    <row r="53" spans="2:11" ht="15" customHeight="1">
      <c r="B53" s="193"/>
      <c r="C53" s="186" t="s">
        <v>504</v>
      </c>
      <c r="D53" s="186"/>
      <c r="E53" s="186"/>
      <c r="F53" s="186"/>
      <c r="G53" s="186"/>
      <c r="H53" s="186"/>
      <c r="I53" s="186"/>
      <c r="J53" s="186"/>
      <c r="K53" s="194"/>
    </row>
    <row r="54" spans="2:11" ht="12.75" customHeight="1">
      <c r="B54" s="193"/>
      <c r="C54" s="196"/>
      <c r="D54" s="196"/>
      <c r="E54" s="196"/>
      <c r="F54" s="196"/>
      <c r="G54" s="196"/>
      <c r="H54" s="196"/>
      <c r="I54" s="196"/>
      <c r="J54" s="196"/>
      <c r="K54" s="194"/>
    </row>
    <row r="55" spans="2:11" ht="15" customHeight="1">
      <c r="B55" s="193"/>
      <c r="C55" s="186" t="s">
        <v>505</v>
      </c>
      <c r="D55" s="186"/>
      <c r="E55" s="186"/>
      <c r="F55" s="186"/>
      <c r="G55" s="186"/>
      <c r="H55" s="186"/>
      <c r="I55" s="186"/>
      <c r="J55" s="186"/>
      <c r="K55" s="194"/>
    </row>
    <row r="56" spans="2:11" ht="15" customHeight="1">
      <c r="B56" s="193"/>
      <c r="C56" s="198"/>
      <c r="D56" s="186" t="s">
        <v>506</v>
      </c>
      <c r="E56" s="186"/>
      <c r="F56" s="186"/>
      <c r="G56" s="186"/>
      <c r="H56" s="186"/>
      <c r="I56" s="186"/>
      <c r="J56" s="186"/>
      <c r="K56" s="194"/>
    </row>
    <row r="57" spans="2:11" ht="15" customHeight="1">
      <c r="B57" s="193"/>
      <c r="C57" s="198"/>
      <c r="D57" s="186" t="s">
        <v>507</v>
      </c>
      <c r="E57" s="186"/>
      <c r="F57" s="186"/>
      <c r="G57" s="186"/>
      <c r="H57" s="186"/>
      <c r="I57" s="186"/>
      <c r="J57" s="186"/>
      <c r="K57" s="194"/>
    </row>
    <row r="58" spans="2:11" ht="15" customHeight="1">
      <c r="B58" s="193"/>
      <c r="C58" s="198"/>
      <c r="D58" s="186" t="s">
        <v>508</v>
      </c>
      <c r="E58" s="186"/>
      <c r="F58" s="186"/>
      <c r="G58" s="186"/>
      <c r="H58" s="186"/>
      <c r="I58" s="186"/>
      <c r="J58" s="186"/>
      <c r="K58" s="194"/>
    </row>
    <row r="59" spans="2:11" ht="15" customHeight="1">
      <c r="B59" s="193"/>
      <c r="C59" s="198"/>
      <c r="D59" s="186" t="s">
        <v>509</v>
      </c>
      <c r="E59" s="186"/>
      <c r="F59" s="186"/>
      <c r="G59" s="186"/>
      <c r="H59" s="186"/>
      <c r="I59" s="186"/>
      <c r="J59" s="186"/>
      <c r="K59" s="194"/>
    </row>
    <row r="60" spans="2:11" ht="15" customHeight="1">
      <c r="B60" s="193"/>
      <c r="C60" s="198"/>
      <c r="D60" s="299" t="s">
        <v>510</v>
      </c>
      <c r="E60" s="299"/>
      <c r="F60" s="299"/>
      <c r="G60" s="299"/>
      <c r="H60" s="299"/>
      <c r="I60" s="299"/>
      <c r="J60" s="299"/>
      <c r="K60" s="194"/>
    </row>
    <row r="61" spans="2:11" ht="15" customHeight="1">
      <c r="B61" s="193"/>
      <c r="C61" s="198"/>
      <c r="D61" s="186" t="s">
        <v>511</v>
      </c>
      <c r="E61" s="186"/>
      <c r="F61" s="186"/>
      <c r="G61" s="186"/>
      <c r="H61" s="186"/>
      <c r="I61" s="186"/>
      <c r="J61" s="186"/>
      <c r="K61" s="194"/>
    </row>
    <row r="62" spans="2:11" ht="12.75" customHeight="1">
      <c r="B62" s="193"/>
      <c r="C62" s="198"/>
      <c r="D62" s="198"/>
      <c r="E62" s="200"/>
      <c r="F62" s="198"/>
      <c r="G62" s="198"/>
      <c r="H62" s="198"/>
      <c r="I62" s="198"/>
      <c r="J62" s="198"/>
      <c r="K62" s="194"/>
    </row>
    <row r="63" spans="2:11" ht="15" customHeight="1">
      <c r="B63" s="193"/>
      <c r="C63" s="198"/>
      <c r="D63" s="186" t="s">
        <v>512</v>
      </c>
      <c r="E63" s="186"/>
      <c r="F63" s="186"/>
      <c r="G63" s="186"/>
      <c r="H63" s="186"/>
      <c r="I63" s="186"/>
      <c r="J63" s="186"/>
      <c r="K63" s="194"/>
    </row>
    <row r="64" spans="2:11" ht="15" customHeight="1">
      <c r="B64" s="193"/>
      <c r="C64" s="198"/>
      <c r="D64" s="299" t="s">
        <v>513</v>
      </c>
      <c r="E64" s="299"/>
      <c r="F64" s="299"/>
      <c r="G64" s="299"/>
      <c r="H64" s="299"/>
      <c r="I64" s="299"/>
      <c r="J64" s="299"/>
      <c r="K64" s="194"/>
    </row>
    <row r="65" spans="2:11" ht="15" customHeight="1">
      <c r="B65" s="193"/>
      <c r="C65" s="198"/>
      <c r="D65" s="186" t="s">
        <v>514</v>
      </c>
      <c r="E65" s="186"/>
      <c r="F65" s="186"/>
      <c r="G65" s="186"/>
      <c r="H65" s="186"/>
      <c r="I65" s="186"/>
      <c r="J65" s="186"/>
      <c r="K65" s="194"/>
    </row>
    <row r="66" spans="2:11" ht="15" customHeight="1">
      <c r="B66" s="193"/>
      <c r="C66" s="198"/>
      <c r="D66" s="186" t="s">
        <v>515</v>
      </c>
      <c r="E66" s="186"/>
      <c r="F66" s="186"/>
      <c r="G66" s="186"/>
      <c r="H66" s="186"/>
      <c r="I66" s="186"/>
      <c r="J66" s="186"/>
      <c r="K66" s="194"/>
    </row>
    <row r="67" spans="2:11" ht="15" customHeight="1">
      <c r="B67" s="193"/>
      <c r="C67" s="198"/>
      <c r="D67" s="186" t="s">
        <v>516</v>
      </c>
      <c r="E67" s="186"/>
      <c r="F67" s="186"/>
      <c r="G67" s="186"/>
      <c r="H67" s="186"/>
      <c r="I67" s="186"/>
      <c r="J67" s="186"/>
      <c r="K67" s="194"/>
    </row>
    <row r="68" spans="2:11" ht="15" customHeight="1">
      <c r="B68" s="193"/>
      <c r="C68" s="198"/>
      <c r="D68" s="186" t="s">
        <v>517</v>
      </c>
      <c r="E68" s="186"/>
      <c r="F68" s="186"/>
      <c r="G68" s="186"/>
      <c r="H68" s="186"/>
      <c r="I68" s="186"/>
      <c r="J68" s="186"/>
      <c r="K68" s="194"/>
    </row>
    <row r="69" spans="2:11" ht="12.75" customHeight="1">
      <c r="B69" s="201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2:11" ht="18.75" customHeight="1">
      <c r="B70" s="204"/>
      <c r="C70" s="204"/>
      <c r="D70" s="204"/>
      <c r="E70" s="204"/>
      <c r="F70" s="204"/>
      <c r="G70" s="204"/>
      <c r="H70" s="204"/>
      <c r="I70" s="204"/>
      <c r="J70" s="204"/>
      <c r="K70" s="205"/>
    </row>
    <row r="71" spans="2:11" ht="18.75" customHeight="1">
      <c r="B71" s="205"/>
      <c r="C71" s="205"/>
      <c r="D71" s="205"/>
      <c r="E71" s="205"/>
      <c r="F71" s="205"/>
      <c r="G71" s="205"/>
      <c r="H71" s="205"/>
      <c r="I71" s="205"/>
      <c r="J71" s="205"/>
      <c r="K71" s="205"/>
    </row>
    <row r="72" spans="2:11" ht="7.5" customHeight="1">
      <c r="B72" s="206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45" customHeight="1">
      <c r="B73" s="209"/>
      <c r="C73" s="301" t="s">
        <v>453</v>
      </c>
      <c r="D73" s="301"/>
      <c r="E73" s="301"/>
      <c r="F73" s="301"/>
      <c r="G73" s="301"/>
      <c r="H73" s="301"/>
      <c r="I73" s="301"/>
      <c r="J73" s="301"/>
      <c r="K73" s="210"/>
    </row>
    <row r="74" spans="2:11" ht="17.25" customHeight="1">
      <c r="B74" s="209"/>
      <c r="C74" s="211" t="s">
        <v>518</v>
      </c>
      <c r="D74" s="211"/>
      <c r="E74" s="211"/>
      <c r="F74" s="211" t="s">
        <v>519</v>
      </c>
      <c r="G74" s="217"/>
      <c r="H74" s="211" t="s">
        <v>104</v>
      </c>
      <c r="I74" s="211" t="s">
        <v>56</v>
      </c>
      <c r="J74" s="211" t="s">
        <v>520</v>
      </c>
      <c r="K74" s="210"/>
    </row>
    <row r="75" spans="2:11" ht="17.25" customHeight="1">
      <c r="B75" s="209"/>
      <c r="C75" s="218" t="s">
        <v>521</v>
      </c>
      <c r="D75" s="218"/>
      <c r="E75" s="218"/>
      <c r="F75" s="219" t="s">
        <v>522</v>
      </c>
      <c r="G75" s="220"/>
      <c r="H75" s="218"/>
      <c r="I75" s="218"/>
      <c r="J75" s="218" t="s">
        <v>523</v>
      </c>
      <c r="K75" s="210"/>
    </row>
    <row r="76" spans="2:11" ht="5.25" customHeight="1">
      <c r="B76" s="209"/>
      <c r="C76" s="221"/>
      <c r="D76" s="221"/>
      <c r="E76" s="221"/>
      <c r="F76" s="221"/>
      <c r="G76" s="222"/>
      <c r="H76" s="221"/>
      <c r="I76" s="221"/>
      <c r="J76" s="221"/>
      <c r="K76" s="210"/>
    </row>
    <row r="77" spans="2:11" ht="15" customHeight="1">
      <c r="B77" s="209"/>
      <c r="C77" s="174" t="s">
        <v>52</v>
      </c>
      <c r="D77" s="221"/>
      <c r="E77" s="221"/>
      <c r="F77" s="223" t="s">
        <v>524</v>
      </c>
      <c r="G77" s="222"/>
      <c r="H77" s="174" t="s">
        <v>525</v>
      </c>
      <c r="I77" s="174" t="s">
        <v>526</v>
      </c>
      <c r="J77" s="174">
        <v>20</v>
      </c>
      <c r="K77" s="210"/>
    </row>
    <row r="78" spans="2:11" ht="15" customHeight="1">
      <c r="B78" s="209"/>
      <c r="C78" s="174" t="s">
        <v>527</v>
      </c>
      <c r="D78" s="174"/>
      <c r="E78" s="174"/>
      <c r="F78" s="223" t="s">
        <v>524</v>
      </c>
      <c r="G78" s="222"/>
      <c r="H78" s="174" t="s">
        <v>528</v>
      </c>
      <c r="I78" s="174" t="s">
        <v>526</v>
      </c>
      <c r="J78" s="174">
        <v>120</v>
      </c>
      <c r="K78" s="210"/>
    </row>
    <row r="79" spans="2:11" ht="15" customHeight="1">
      <c r="B79" s="224"/>
      <c r="C79" s="174" t="s">
        <v>529</v>
      </c>
      <c r="D79" s="174"/>
      <c r="E79" s="174"/>
      <c r="F79" s="223" t="s">
        <v>530</v>
      </c>
      <c r="G79" s="222"/>
      <c r="H79" s="174" t="s">
        <v>531</v>
      </c>
      <c r="I79" s="174" t="s">
        <v>526</v>
      </c>
      <c r="J79" s="174">
        <v>50</v>
      </c>
      <c r="K79" s="210"/>
    </row>
    <row r="80" spans="2:11" ht="15" customHeight="1">
      <c r="B80" s="224"/>
      <c r="C80" s="174" t="s">
        <v>532</v>
      </c>
      <c r="D80" s="174"/>
      <c r="E80" s="174"/>
      <c r="F80" s="223" t="s">
        <v>524</v>
      </c>
      <c r="G80" s="222"/>
      <c r="H80" s="174" t="s">
        <v>533</v>
      </c>
      <c r="I80" s="174" t="s">
        <v>534</v>
      </c>
      <c r="J80" s="174"/>
      <c r="K80" s="210"/>
    </row>
    <row r="81" spans="2:11" ht="15" customHeight="1">
      <c r="B81" s="224"/>
      <c r="C81" s="225" t="s">
        <v>535</v>
      </c>
      <c r="D81" s="225"/>
      <c r="E81" s="225"/>
      <c r="F81" s="226" t="s">
        <v>530</v>
      </c>
      <c r="G81" s="225"/>
      <c r="H81" s="225" t="s">
        <v>536</v>
      </c>
      <c r="I81" s="225" t="s">
        <v>526</v>
      </c>
      <c r="J81" s="225">
        <v>15</v>
      </c>
      <c r="K81" s="210"/>
    </row>
    <row r="82" spans="2:11" ht="15" customHeight="1">
      <c r="B82" s="224"/>
      <c r="C82" s="225" t="s">
        <v>537</v>
      </c>
      <c r="D82" s="225"/>
      <c r="E82" s="225"/>
      <c r="F82" s="226" t="s">
        <v>530</v>
      </c>
      <c r="G82" s="225"/>
      <c r="H82" s="225" t="s">
        <v>538</v>
      </c>
      <c r="I82" s="225" t="s">
        <v>526</v>
      </c>
      <c r="J82" s="225">
        <v>15</v>
      </c>
      <c r="K82" s="210"/>
    </row>
    <row r="83" spans="2:11" ht="15" customHeight="1">
      <c r="B83" s="224"/>
      <c r="C83" s="225" t="s">
        <v>539</v>
      </c>
      <c r="D83" s="225"/>
      <c r="E83" s="225"/>
      <c r="F83" s="226" t="s">
        <v>530</v>
      </c>
      <c r="G83" s="225"/>
      <c r="H83" s="225" t="s">
        <v>540</v>
      </c>
      <c r="I83" s="225" t="s">
        <v>526</v>
      </c>
      <c r="J83" s="225">
        <v>20</v>
      </c>
      <c r="K83" s="210"/>
    </row>
    <row r="84" spans="2:11" ht="15" customHeight="1">
      <c r="B84" s="224"/>
      <c r="C84" s="225" t="s">
        <v>541</v>
      </c>
      <c r="D84" s="225"/>
      <c r="E84" s="225"/>
      <c r="F84" s="226" t="s">
        <v>530</v>
      </c>
      <c r="G84" s="225"/>
      <c r="H84" s="225" t="s">
        <v>542</v>
      </c>
      <c r="I84" s="225" t="s">
        <v>526</v>
      </c>
      <c r="J84" s="225">
        <v>20</v>
      </c>
      <c r="K84" s="210"/>
    </row>
    <row r="85" spans="2:11" ht="15" customHeight="1">
      <c r="B85" s="224"/>
      <c r="C85" s="174" t="s">
        <v>543</v>
      </c>
      <c r="D85" s="174"/>
      <c r="E85" s="174"/>
      <c r="F85" s="223" t="s">
        <v>530</v>
      </c>
      <c r="G85" s="222"/>
      <c r="H85" s="174" t="s">
        <v>544</v>
      </c>
      <c r="I85" s="174" t="s">
        <v>526</v>
      </c>
      <c r="J85" s="174">
        <v>50</v>
      </c>
      <c r="K85" s="210"/>
    </row>
    <row r="86" spans="2:11" ht="15" customHeight="1">
      <c r="B86" s="224"/>
      <c r="C86" s="174" t="s">
        <v>545</v>
      </c>
      <c r="D86" s="174"/>
      <c r="E86" s="174"/>
      <c r="F86" s="223" t="s">
        <v>530</v>
      </c>
      <c r="G86" s="222"/>
      <c r="H86" s="174" t="s">
        <v>546</v>
      </c>
      <c r="I86" s="174" t="s">
        <v>526</v>
      </c>
      <c r="J86" s="174">
        <v>20</v>
      </c>
      <c r="K86" s="210"/>
    </row>
    <row r="87" spans="2:11" ht="15" customHeight="1">
      <c r="B87" s="224"/>
      <c r="C87" s="174" t="s">
        <v>547</v>
      </c>
      <c r="D87" s="174"/>
      <c r="E87" s="174"/>
      <c r="F87" s="223" t="s">
        <v>530</v>
      </c>
      <c r="G87" s="222"/>
      <c r="H87" s="174" t="s">
        <v>548</v>
      </c>
      <c r="I87" s="174" t="s">
        <v>526</v>
      </c>
      <c r="J87" s="174">
        <v>20</v>
      </c>
      <c r="K87" s="210"/>
    </row>
    <row r="88" spans="2:11" ht="15" customHeight="1">
      <c r="B88" s="224"/>
      <c r="C88" s="174" t="s">
        <v>549</v>
      </c>
      <c r="D88" s="174"/>
      <c r="E88" s="174"/>
      <c r="F88" s="223" t="s">
        <v>530</v>
      </c>
      <c r="G88" s="222"/>
      <c r="H88" s="174" t="s">
        <v>550</v>
      </c>
      <c r="I88" s="174" t="s">
        <v>526</v>
      </c>
      <c r="J88" s="174">
        <v>50</v>
      </c>
      <c r="K88" s="210"/>
    </row>
    <row r="89" spans="2:11" ht="15" customHeight="1">
      <c r="B89" s="224"/>
      <c r="C89" s="174" t="s">
        <v>551</v>
      </c>
      <c r="D89" s="174"/>
      <c r="E89" s="174"/>
      <c r="F89" s="223" t="s">
        <v>530</v>
      </c>
      <c r="G89" s="222"/>
      <c r="H89" s="174" t="s">
        <v>551</v>
      </c>
      <c r="I89" s="174" t="s">
        <v>526</v>
      </c>
      <c r="J89" s="174">
        <v>50</v>
      </c>
      <c r="K89" s="210"/>
    </row>
    <row r="90" spans="2:11" ht="15" customHeight="1">
      <c r="B90" s="224"/>
      <c r="C90" s="174" t="s">
        <v>110</v>
      </c>
      <c r="D90" s="174"/>
      <c r="E90" s="174"/>
      <c r="F90" s="223" t="s">
        <v>530</v>
      </c>
      <c r="G90" s="222"/>
      <c r="H90" s="174" t="s">
        <v>552</v>
      </c>
      <c r="I90" s="174" t="s">
        <v>526</v>
      </c>
      <c r="J90" s="174">
        <v>255</v>
      </c>
      <c r="K90" s="210"/>
    </row>
    <row r="91" spans="2:11" ht="15" customHeight="1">
      <c r="B91" s="224"/>
      <c r="C91" s="174" t="s">
        <v>553</v>
      </c>
      <c r="D91" s="174"/>
      <c r="E91" s="174"/>
      <c r="F91" s="223" t="s">
        <v>524</v>
      </c>
      <c r="G91" s="222"/>
      <c r="H91" s="174" t="s">
        <v>554</v>
      </c>
      <c r="I91" s="174" t="s">
        <v>555</v>
      </c>
      <c r="J91" s="174"/>
      <c r="K91" s="210"/>
    </row>
    <row r="92" spans="2:11" ht="15" customHeight="1">
      <c r="B92" s="224"/>
      <c r="C92" s="174" t="s">
        <v>556</v>
      </c>
      <c r="D92" s="174"/>
      <c r="E92" s="174"/>
      <c r="F92" s="223" t="s">
        <v>524</v>
      </c>
      <c r="G92" s="222"/>
      <c r="H92" s="174" t="s">
        <v>557</v>
      </c>
      <c r="I92" s="174" t="s">
        <v>558</v>
      </c>
      <c r="J92" s="174"/>
      <c r="K92" s="210"/>
    </row>
    <row r="93" spans="2:11" ht="15" customHeight="1">
      <c r="B93" s="224"/>
      <c r="C93" s="174" t="s">
        <v>559</v>
      </c>
      <c r="D93" s="174"/>
      <c r="E93" s="174"/>
      <c r="F93" s="223" t="s">
        <v>524</v>
      </c>
      <c r="G93" s="222"/>
      <c r="H93" s="174" t="s">
        <v>559</v>
      </c>
      <c r="I93" s="174" t="s">
        <v>558</v>
      </c>
      <c r="J93" s="174"/>
      <c r="K93" s="210"/>
    </row>
    <row r="94" spans="2:11" ht="15" customHeight="1">
      <c r="B94" s="224"/>
      <c r="C94" s="174" t="s">
        <v>37</v>
      </c>
      <c r="D94" s="174"/>
      <c r="E94" s="174"/>
      <c r="F94" s="223" t="s">
        <v>524</v>
      </c>
      <c r="G94" s="222"/>
      <c r="H94" s="174" t="s">
        <v>560</v>
      </c>
      <c r="I94" s="174" t="s">
        <v>558</v>
      </c>
      <c r="J94" s="174"/>
      <c r="K94" s="210"/>
    </row>
    <row r="95" spans="2:11" ht="15" customHeight="1">
      <c r="B95" s="224"/>
      <c r="C95" s="174" t="s">
        <v>47</v>
      </c>
      <c r="D95" s="174"/>
      <c r="E95" s="174"/>
      <c r="F95" s="223" t="s">
        <v>524</v>
      </c>
      <c r="G95" s="222"/>
      <c r="H95" s="174" t="s">
        <v>561</v>
      </c>
      <c r="I95" s="174" t="s">
        <v>558</v>
      </c>
      <c r="J95" s="174"/>
      <c r="K95" s="210"/>
    </row>
    <row r="96" spans="2:11" ht="15" customHeight="1">
      <c r="B96" s="227"/>
      <c r="C96" s="228"/>
      <c r="D96" s="228"/>
      <c r="E96" s="228"/>
      <c r="F96" s="228"/>
      <c r="G96" s="228"/>
      <c r="H96" s="228"/>
      <c r="I96" s="228"/>
      <c r="J96" s="228"/>
      <c r="K96" s="229"/>
    </row>
    <row r="97" spans="2:11" ht="18.75" customHeight="1">
      <c r="B97" s="230"/>
      <c r="C97" s="231"/>
      <c r="D97" s="231"/>
      <c r="E97" s="231"/>
      <c r="F97" s="231"/>
      <c r="G97" s="231"/>
      <c r="H97" s="231"/>
      <c r="I97" s="231"/>
      <c r="J97" s="231"/>
      <c r="K97" s="230"/>
    </row>
    <row r="98" spans="2:11" ht="18.75" customHeight="1">
      <c r="B98" s="205"/>
      <c r="C98" s="205"/>
      <c r="D98" s="205"/>
      <c r="E98" s="205"/>
      <c r="F98" s="205"/>
      <c r="G98" s="205"/>
      <c r="H98" s="205"/>
      <c r="I98" s="205"/>
      <c r="J98" s="205"/>
      <c r="K98" s="205"/>
    </row>
    <row r="99" spans="2:11" ht="7.5" customHeight="1">
      <c r="B99" s="206"/>
      <c r="C99" s="207"/>
      <c r="D99" s="207"/>
      <c r="E99" s="207"/>
      <c r="F99" s="207"/>
      <c r="G99" s="207"/>
      <c r="H99" s="207"/>
      <c r="I99" s="207"/>
      <c r="J99" s="207"/>
      <c r="K99" s="208"/>
    </row>
    <row r="100" spans="2:11" ht="45" customHeight="1">
      <c r="B100" s="209"/>
      <c r="C100" s="301" t="s">
        <v>562</v>
      </c>
      <c r="D100" s="301"/>
      <c r="E100" s="301"/>
      <c r="F100" s="301"/>
      <c r="G100" s="301"/>
      <c r="H100" s="301"/>
      <c r="I100" s="301"/>
      <c r="J100" s="301"/>
      <c r="K100" s="210"/>
    </row>
    <row r="101" spans="2:11" ht="17.25" customHeight="1">
      <c r="B101" s="209"/>
      <c r="C101" s="211" t="s">
        <v>518</v>
      </c>
      <c r="D101" s="211"/>
      <c r="E101" s="211"/>
      <c r="F101" s="211" t="s">
        <v>519</v>
      </c>
      <c r="G101" s="217"/>
      <c r="H101" s="211" t="s">
        <v>104</v>
      </c>
      <c r="I101" s="211" t="s">
        <v>56</v>
      </c>
      <c r="J101" s="211" t="s">
        <v>520</v>
      </c>
      <c r="K101" s="210"/>
    </row>
    <row r="102" spans="2:11" ht="17.25" customHeight="1">
      <c r="B102" s="209"/>
      <c r="C102" s="218" t="s">
        <v>521</v>
      </c>
      <c r="D102" s="218"/>
      <c r="E102" s="218"/>
      <c r="F102" s="219" t="s">
        <v>522</v>
      </c>
      <c r="G102" s="220"/>
      <c r="H102" s="218"/>
      <c r="I102" s="218"/>
      <c r="J102" s="218" t="s">
        <v>523</v>
      </c>
      <c r="K102" s="210"/>
    </row>
    <row r="103" spans="2:11" ht="5.25" customHeight="1">
      <c r="B103" s="209"/>
      <c r="C103" s="211"/>
      <c r="D103" s="211"/>
      <c r="E103" s="211"/>
      <c r="F103" s="211"/>
      <c r="G103" s="232"/>
      <c r="H103" s="211"/>
      <c r="I103" s="211"/>
      <c r="J103" s="211"/>
      <c r="K103" s="210"/>
    </row>
    <row r="104" spans="2:11" ht="15" customHeight="1">
      <c r="B104" s="209"/>
      <c r="C104" s="174" t="s">
        <v>52</v>
      </c>
      <c r="D104" s="221"/>
      <c r="E104" s="221"/>
      <c r="F104" s="223" t="s">
        <v>524</v>
      </c>
      <c r="G104" s="232"/>
      <c r="H104" s="174" t="s">
        <v>563</v>
      </c>
      <c r="I104" s="174" t="s">
        <v>526</v>
      </c>
      <c r="J104" s="174">
        <v>20</v>
      </c>
      <c r="K104" s="210"/>
    </row>
    <row r="105" spans="2:11" ht="15" customHeight="1">
      <c r="B105" s="209"/>
      <c r="C105" s="174" t="s">
        <v>527</v>
      </c>
      <c r="D105" s="174"/>
      <c r="E105" s="174"/>
      <c r="F105" s="223" t="s">
        <v>524</v>
      </c>
      <c r="G105" s="174"/>
      <c r="H105" s="174" t="s">
        <v>563</v>
      </c>
      <c r="I105" s="174" t="s">
        <v>526</v>
      </c>
      <c r="J105" s="174">
        <v>120</v>
      </c>
      <c r="K105" s="210"/>
    </row>
    <row r="106" spans="2:11" ht="15" customHeight="1">
      <c r="B106" s="224"/>
      <c r="C106" s="174" t="s">
        <v>529</v>
      </c>
      <c r="D106" s="174"/>
      <c r="E106" s="174"/>
      <c r="F106" s="223" t="s">
        <v>530</v>
      </c>
      <c r="G106" s="174"/>
      <c r="H106" s="174" t="s">
        <v>563</v>
      </c>
      <c r="I106" s="174" t="s">
        <v>526</v>
      </c>
      <c r="J106" s="174">
        <v>50</v>
      </c>
      <c r="K106" s="210"/>
    </row>
    <row r="107" spans="2:11" ht="15" customHeight="1">
      <c r="B107" s="224"/>
      <c r="C107" s="174" t="s">
        <v>532</v>
      </c>
      <c r="D107" s="174"/>
      <c r="E107" s="174"/>
      <c r="F107" s="223" t="s">
        <v>524</v>
      </c>
      <c r="G107" s="174"/>
      <c r="H107" s="174" t="s">
        <v>563</v>
      </c>
      <c r="I107" s="174" t="s">
        <v>534</v>
      </c>
      <c r="J107" s="174"/>
      <c r="K107" s="210"/>
    </row>
    <row r="108" spans="2:11" ht="15" customHeight="1">
      <c r="B108" s="224"/>
      <c r="C108" s="174" t="s">
        <v>543</v>
      </c>
      <c r="D108" s="174"/>
      <c r="E108" s="174"/>
      <c r="F108" s="223" t="s">
        <v>530</v>
      </c>
      <c r="G108" s="174"/>
      <c r="H108" s="174" t="s">
        <v>563</v>
      </c>
      <c r="I108" s="174" t="s">
        <v>526</v>
      </c>
      <c r="J108" s="174">
        <v>50</v>
      </c>
      <c r="K108" s="210"/>
    </row>
    <row r="109" spans="2:11" ht="15" customHeight="1">
      <c r="B109" s="224"/>
      <c r="C109" s="174" t="s">
        <v>551</v>
      </c>
      <c r="D109" s="174"/>
      <c r="E109" s="174"/>
      <c r="F109" s="223" t="s">
        <v>530</v>
      </c>
      <c r="G109" s="174"/>
      <c r="H109" s="174" t="s">
        <v>563</v>
      </c>
      <c r="I109" s="174" t="s">
        <v>526</v>
      </c>
      <c r="J109" s="174">
        <v>50</v>
      </c>
      <c r="K109" s="210"/>
    </row>
    <row r="110" spans="2:11" ht="15" customHeight="1">
      <c r="B110" s="224"/>
      <c r="C110" s="174" t="s">
        <v>549</v>
      </c>
      <c r="D110" s="174"/>
      <c r="E110" s="174"/>
      <c r="F110" s="223" t="s">
        <v>530</v>
      </c>
      <c r="G110" s="174"/>
      <c r="H110" s="174" t="s">
        <v>563</v>
      </c>
      <c r="I110" s="174" t="s">
        <v>526</v>
      </c>
      <c r="J110" s="174">
        <v>50</v>
      </c>
      <c r="K110" s="210"/>
    </row>
    <row r="111" spans="2:11" ht="15" customHeight="1">
      <c r="B111" s="224"/>
      <c r="C111" s="174" t="s">
        <v>52</v>
      </c>
      <c r="D111" s="174"/>
      <c r="E111" s="174"/>
      <c r="F111" s="223" t="s">
        <v>524</v>
      </c>
      <c r="G111" s="174"/>
      <c r="H111" s="174" t="s">
        <v>564</v>
      </c>
      <c r="I111" s="174" t="s">
        <v>526</v>
      </c>
      <c r="J111" s="174">
        <v>20</v>
      </c>
      <c r="K111" s="210"/>
    </row>
    <row r="112" spans="2:11" ht="15" customHeight="1">
      <c r="B112" s="224"/>
      <c r="C112" s="174" t="s">
        <v>565</v>
      </c>
      <c r="D112" s="174"/>
      <c r="E112" s="174"/>
      <c r="F112" s="223" t="s">
        <v>524</v>
      </c>
      <c r="G112" s="174"/>
      <c r="H112" s="174" t="s">
        <v>566</v>
      </c>
      <c r="I112" s="174" t="s">
        <v>526</v>
      </c>
      <c r="J112" s="174">
        <v>120</v>
      </c>
      <c r="K112" s="210"/>
    </row>
    <row r="113" spans="2:11" ht="15" customHeight="1">
      <c r="B113" s="224"/>
      <c r="C113" s="174" t="s">
        <v>37</v>
      </c>
      <c r="D113" s="174"/>
      <c r="E113" s="174"/>
      <c r="F113" s="223" t="s">
        <v>524</v>
      </c>
      <c r="G113" s="174"/>
      <c r="H113" s="174" t="s">
        <v>567</v>
      </c>
      <c r="I113" s="174" t="s">
        <v>558</v>
      </c>
      <c r="J113" s="174"/>
      <c r="K113" s="210"/>
    </row>
    <row r="114" spans="2:11" ht="15" customHeight="1">
      <c r="B114" s="224"/>
      <c r="C114" s="174" t="s">
        <v>47</v>
      </c>
      <c r="D114" s="174"/>
      <c r="E114" s="174"/>
      <c r="F114" s="223" t="s">
        <v>524</v>
      </c>
      <c r="G114" s="174"/>
      <c r="H114" s="174" t="s">
        <v>568</v>
      </c>
      <c r="I114" s="174" t="s">
        <v>558</v>
      </c>
      <c r="J114" s="174"/>
      <c r="K114" s="210"/>
    </row>
    <row r="115" spans="2:11" ht="15" customHeight="1">
      <c r="B115" s="224"/>
      <c r="C115" s="174" t="s">
        <v>56</v>
      </c>
      <c r="D115" s="174"/>
      <c r="E115" s="174"/>
      <c r="F115" s="223" t="s">
        <v>524</v>
      </c>
      <c r="G115" s="174"/>
      <c r="H115" s="174" t="s">
        <v>569</v>
      </c>
      <c r="I115" s="174" t="s">
        <v>570</v>
      </c>
      <c r="J115" s="174"/>
      <c r="K115" s="210"/>
    </row>
    <row r="116" spans="2:11" ht="15" customHeight="1">
      <c r="B116" s="227"/>
      <c r="C116" s="233"/>
      <c r="D116" s="233"/>
      <c r="E116" s="233"/>
      <c r="F116" s="233"/>
      <c r="G116" s="233"/>
      <c r="H116" s="233"/>
      <c r="I116" s="233"/>
      <c r="J116" s="233"/>
      <c r="K116" s="229"/>
    </row>
    <row r="117" spans="2:11" ht="18.75" customHeight="1">
      <c r="B117" s="234"/>
      <c r="C117" s="196"/>
      <c r="D117" s="196"/>
      <c r="E117" s="196"/>
      <c r="F117" s="235"/>
      <c r="G117" s="196"/>
      <c r="H117" s="196"/>
      <c r="I117" s="196"/>
      <c r="J117" s="196"/>
      <c r="K117" s="234"/>
    </row>
    <row r="118" spans="2:11" ht="18.75" customHeight="1"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</row>
    <row r="119" spans="2:11" ht="7.5" customHeight="1">
      <c r="B119" s="236"/>
      <c r="C119" s="237"/>
      <c r="D119" s="237"/>
      <c r="E119" s="237"/>
      <c r="F119" s="237"/>
      <c r="G119" s="237"/>
      <c r="H119" s="237"/>
      <c r="I119" s="237"/>
      <c r="J119" s="237"/>
      <c r="K119" s="238"/>
    </row>
    <row r="120" spans="2:11" ht="45" customHeight="1">
      <c r="B120" s="239"/>
      <c r="C120" s="187" t="s">
        <v>571</v>
      </c>
      <c r="D120" s="187"/>
      <c r="E120" s="187"/>
      <c r="F120" s="187"/>
      <c r="G120" s="187"/>
      <c r="H120" s="187"/>
      <c r="I120" s="187"/>
      <c r="J120" s="187"/>
      <c r="K120" s="240"/>
    </row>
    <row r="121" spans="2:11" ht="17.25" customHeight="1">
      <c r="B121" s="241"/>
      <c r="C121" s="211" t="s">
        <v>518</v>
      </c>
      <c r="D121" s="211"/>
      <c r="E121" s="211"/>
      <c r="F121" s="211" t="s">
        <v>519</v>
      </c>
      <c r="G121" s="217"/>
      <c r="H121" s="211" t="s">
        <v>104</v>
      </c>
      <c r="I121" s="211" t="s">
        <v>56</v>
      </c>
      <c r="J121" s="211" t="s">
        <v>520</v>
      </c>
      <c r="K121" s="242"/>
    </row>
    <row r="122" spans="2:11" ht="17.25" customHeight="1">
      <c r="B122" s="241"/>
      <c r="C122" s="218" t="s">
        <v>521</v>
      </c>
      <c r="D122" s="218"/>
      <c r="E122" s="218"/>
      <c r="F122" s="219" t="s">
        <v>522</v>
      </c>
      <c r="G122" s="220"/>
      <c r="H122" s="218"/>
      <c r="I122" s="218"/>
      <c r="J122" s="218" t="s">
        <v>523</v>
      </c>
      <c r="K122" s="242"/>
    </row>
    <row r="123" spans="2:11" ht="5.25" customHeight="1">
      <c r="B123" s="243"/>
      <c r="C123" s="221"/>
      <c r="D123" s="221"/>
      <c r="E123" s="221"/>
      <c r="F123" s="221"/>
      <c r="G123" s="174"/>
      <c r="H123" s="221"/>
      <c r="I123" s="221"/>
      <c r="J123" s="221"/>
      <c r="K123" s="244"/>
    </row>
    <row r="124" spans="2:11" ht="15" customHeight="1">
      <c r="B124" s="243"/>
      <c r="C124" s="174" t="s">
        <v>527</v>
      </c>
      <c r="D124" s="221"/>
      <c r="E124" s="221"/>
      <c r="F124" s="223" t="s">
        <v>524</v>
      </c>
      <c r="G124" s="174"/>
      <c r="H124" s="174" t="s">
        <v>563</v>
      </c>
      <c r="I124" s="174" t="s">
        <v>526</v>
      </c>
      <c r="J124" s="174">
        <v>120</v>
      </c>
      <c r="K124" s="245"/>
    </row>
    <row r="125" spans="2:11" ht="15" customHeight="1">
      <c r="B125" s="243"/>
      <c r="C125" s="174" t="s">
        <v>572</v>
      </c>
      <c r="D125" s="174"/>
      <c r="E125" s="174"/>
      <c r="F125" s="223" t="s">
        <v>524</v>
      </c>
      <c r="G125" s="174"/>
      <c r="H125" s="174" t="s">
        <v>573</v>
      </c>
      <c r="I125" s="174" t="s">
        <v>526</v>
      </c>
      <c r="J125" s="174" t="s">
        <v>574</v>
      </c>
      <c r="K125" s="245"/>
    </row>
    <row r="126" spans="2:11" ht="15" customHeight="1">
      <c r="B126" s="243"/>
      <c r="C126" s="174" t="s">
        <v>473</v>
      </c>
      <c r="D126" s="174"/>
      <c r="E126" s="174"/>
      <c r="F126" s="223" t="s">
        <v>524</v>
      </c>
      <c r="G126" s="174"/>
      <c r="H126" s="174" t="s">
        <v>575</v>
      </c>
      <c r="I126" s="174" t="s">
        <v>526</v>
      </c>
      <c r="J126" s="174" t="s">
        <v>574</v>
      </c>
      <c r="K126" s="245"/>
    </row>
    <row r="127" spans="2:11" ht="15" customHeight="1">
      <c r="B127" s="243"/>
      <c r="C127" s="174" t="s">
        <v>535</v>
      </c>
      <c r="D127" s="174"/>
      <c r="E127" s="174"/>
      <c r="F127" s="223" t="s">
        <v>530</v>
      </c>
      <c r="G127" s="174"/>
      <c r="H127" s="174" t="s">
        <v>536</v>
      </c>
      <c r="I127" s="174" t="s">
        <v>526</v>
      </c>
      <c r="J127" s="174">
        <v>15</v>
      </c>
      <c r="K127" s="245"/>
    </row>
    <row r="128" spans="2:11" ht="15" customHeight="1">
      <c r="B128" s="243"/>
      <c r="C128" s="225" t="s">
        <v>537</v>
      </c>
      <c r="D128" s="225"/>
      <c r="E128" s="225"/>
      <c r="F128" s="226" t="s">
        <v>530</v>
      </c>
      <c r="G128" s="225"/>
      <c r="H128" s="225" t="s">
        <v>538</v>
      </c>
      <c r="I128" s="225" t="s">
        <v>526</v>
      </c>
      <c r="J128" s="225">
        <v>15</v>
      </c>
      <c r="K128" s="245"/>
    </row>
    <row r="129" spans="2:11" ht="15" customHeight="1">
      <c r="B129" s="243"/>
      <c r="C129" s="225" t="s">
        <v>539</v>
      </c>
      <c r="D129" s="225"/>
      <c r="E129" s="225"/>
      <c r="F129" s="226" t="s">
        <v>530</v>
      </c>
      <c r="G129" s="225"/>
      <c r="H129" s="225" t="s">
        <v>540</v>
      </c>
      <c r="I129" s="225" t="s">
        <v>526</v>
      </c>
      <c r="J129" s="225">
        <v>20</v>
      </c>
      <c r="K129" s="245"/>
    </row>
    <row r="130" spans="2:11" ht="15" customHeight="1">
      <c r="B130" s="243"/>
      <c r="C130" s="225" t="s">
        <v>541</v>
      </c>
      <c r="D130" s="225"/>
      <c r="E130" s="225"/>
      <c r="F130" s="226" t="s">
        <v>530</v>
      </c>
      <c r="G130" s="225"/>
      <c r="H130" s="225" t="s">
        <v>542</v>
      </c>
      <c r="I130" s="225" t="s">
        <v>526</v>
      </c>
      <c r="J130" s="225">
        <v>20</v>
      </c>
      <c r="K130" s="245"/>
    </row>
    <row r="131" spans="2:11" ht="15" customHeight="1">
      <c r="B131" s="243"/>
      <c r="C131" s="174" t="s">
        <v>529</v>
      </c>
      <c r="D131" s="174"/>
      <c r="E131" s="174"/>
      <c r="F131" s="223" t="s">
        <v>530</v>
      </c>
      <c r="G131" s="174"/>
      <c r="H131" s="174" t="s">
        <v>563</v>
      </c>
      <c r="I131" s="174" t="s">
        <v>526</v>
      </c>
      <c r="J131" s="174">
        <v>50</v>
      </c>
      <c r="K131" s="245"/>
    </row>
    <row r="132" spans="2:11" ht="15" customHeight="1">
      <c r="B132" s="243"/>
      <c r="C132" s="174" t="s">
        <v>543</v>
      </c>
      <c r="D132" s="174"/>
      <c r="E132" s="174"/>
      <c r="F132" s="223" t="s">
        <v>530</v>
      </c>
      <c r="G132" s="174"/>
      <c r="H132" s="174" t="s">
        <v>563</v>
      </c>
      <c r="I132" s="174" t="s">
        <v>526</v>
      </c>
      <c r="J132" s="174">
        <v>50</v>
      </c>
      <c r="K132" s="245"/>
    </row>
    <row r="133" spans="2:11" ht="15" customHeight="1">
      <c r="B133" s="243"/>
      <c r="C133" s="174" t="s">
        <v>549</v>
      </c>
      <c r="D133" s="174"/>
      <c r="E133" s="174"/>
      <c r="F133" s="223" t="s">
        <v>530</v>
      </c>
      <c r="G133" s="174"/>
      <c r="H133" s="174" t="s">
        <v>563</v>
      </c>
      <c r="I133" s="174" t="s">
        <v>526</v>
      </c>
      <c r="J133" s="174">
        <v>50</v>
      </c>
      <c r="K133" s="245"/>
    </row>
    <row r="134" spans="2:11" ht="15" customHeight="1">
      <c r="B134" s="243"/>
      <c r="C134" s="174" t="s">
        <v>551</v>
      </c>
      <c r="D134" s="174"/>
      <c r="E134" s="174"/>
      <c r="F134" s="223" t="s">
        <v>530</v>
      </c>
      <c r="G134" s="174"/>
      <c r="H134" s="174" t="s">
        <v>563</v>
      </c>
      <c r="I134" s="174" t="s">
        <v>526</v>
      </c>
      <c r="J134" s="174">
        <v>50</v>
      </c>
      <c r="K134" s="245"/>
    </row>
    <row r="135" spans="2:11" ht="15" customHeight="1">
      <c r="B135" s="243"/>
      <c r="C135" s="174" t="s">
        <v>110</v>
      </c>
      <c r="D135" s="174"/>
      <c r="E135" s="174"/>
      <c r="F135" s="223" t="s">
        <v>530</v>
      </c>
      <c r="G135" s="174"/>
      <c r="H135" s="174" t="s">
        <v>576</v>
      </c>
      <c r="I135" s="174" t="s">
        <v>526</v>
      </c>
      <c r="J135" s="174">
        <v>255</v>
      </c>
      <c r="K135" s="245"/>
    </row>
    <row r="136" spans="2:11" ht="15" customHeight="1">
      <c r="B136" s="243"/>
      <c r="C136" s="174" t="s">
        <v>553</v>
      </c>
      <c r="D136" s="174"/>
      <c r="E136" s="174"/>
      <c r="F136" s="223" t="s">
        <v>524</v>
      </c>
      <c r="G136" s="174"/>
      <c r="H136" s="174" t="s">
        <v>577</v>
      </c>
      <c r="I136" s="174" t="s">
        <v>555</v>
      </c>
      <c r="J136" s="174"/>
      <c r="K136" s="245"/>
    </row>
    <row r="137" spans="2:11" ht="15" customHeight="1">
      <c r="B137" s="243"/>
      <c r="C137" s="174" t="s">
        <v>556</v>
      </c>
      <c r="D137" s="174"/>
      <c r="E137" s="174"/>
      <c r="F137" s="223" t="s">
        <v>524</v>
      </c>
      <c r="G137" s="174"/>
      <c r="H137" s="174" t="s">
        <v>578</v>
      </c>
      <c r="I137" s="174" t="s">
        <v>558</v>
      </c>
      <c r="J137" s="174"/>
      <c r="K137" s="245"/>
    </row>
    <row r="138" spans="2:11" ht="15" customHeight="1">
      <c r="B138" s="243"/>
      <c r="C138" s="174" t="s">
        <v>559</v>
      </c>
      <c r="D138" s="174"/>
      <c r="E138" s="174"/>
      <c r="F138" s="223" t="s">
        <v>524</v>
      </c>
      <c r="G138" s="174"/>
      <c r="H138" s="174" t="s">
        <v>559</v>
      </c>
      <c r="I138" s="174" t="s">
        <v>558</v>
      </c>
      <c r="J138" s="174"/>
      <c r="K138" s="245"/>
    </row>
    <row r="139" spans="2:11" ht="15" customHeight="1">
      <c r="B139" s="243"/>
      <c r="C139" s="174" t="s">
        <v>37</v>
      </c>
      <c r="D139" s="174"/>
      <c r="E139" s="174"/>
      <c r="F139" s="223" t="s">
        <v>524</v>
      </c>
      <c r="G139" s="174"/>
      <c r="H139" s="174" t="s">
        <v>579</v>
      </c>
      <c r="I139" s="174" t="s">
        <v>558</v>
      </c>
      <c r="J139" s="174"/>
      <c r="K139" s="245"/>
    </row>
    <row r="140" spans="2:11" ht="15" customHeight="1">
      <c r="B140" s="243"/>
      <c r="C140" s="174" t="s">
        <v>580</v>
      </c>
      <c r="D140" s="174"/>
      <c r="E140" s="174"/>
      <c r="F140" s="223" t="s">
        <v>524</v>
      </c>
      <c r="G140" s="174"/>
      <c r="H140" s="174" t="s">
        <v>581</v>
      </c>
      <c r="I140" s="174" t="s">
        <v>558</v>
      </c>
      <c r="J140" s="174"/>
      <c r="K140" s="245"/>
    </row>
    <row r="141" spans="2:11" ht="15" customHeight="1">
      <c r="B141" s="246"/>
      <c r="C141" s="247"/>
      <c r="D141" s="247"/>
      <c r="E141" s="247"/>
      <c r="F141" s="247"/>
      <c r="G141" s="247"/>
      <c r="H141" s="247"/>
      <c r="I141" s="247"/>
      <c r="J141" s="247"/>
      <c r="K141" s="248"/>
    </row>
    <row r="142" spans="2:11" ht="18.75" customHeight="1">
      <c r="B142" s="196"/>
      <c r="C142" s="196"/>
      <c r="D142" s="196"/>
      <c r="E142" s="196"/>
      <c r="F142" s="235"/>
      <c r="G142" s="196"/>
      <c r="H142" s="196"/>
      <c r="I142" s="196"/>
      <c r="J142" s="196"/>
      <c r="K142" s="196"/>
    </row>
    <row r="143" spans="2:11" ht="18.75" customHeight="1"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</row>
    <row r="144" spans="2:11" ht="7.5" customHeight="1">
      <c r="B144" s="206"/>
      <c r="C144" s="207"/>
      <c r="D144" s="207"/>
      <c r="E144" s="207"/>
      <c r="F144" s="207"/>
      <c r="G144" s="207"/>
      <c r="H144" s="207"/>
      <c r="I144" s="207"/>
      <c r="J144" s="207"/>
      <c r="K144" s="208"/>
    </row>
    <row r="145" spans="2:11" ht="45" customHeight="1">
      <c r="B145" s="209"/>
      <c r="C145" s="301" t="s">
        <v>582</v>
      </c>
      <c r="D145" s="301"/>
      <c r="E145" s="301"/>
      <c r="F145" s="301"/>
      <c r="G145" s="301"/>
      <c r="H145" s="301"/>
      <c r="I145" s="301"/>
      <c r="J145" s="301"/>
      <c r="K145" s="210"/>
    </row>
    <row r="146" spans="2:11" ht="17.25" customHeight="1">
      <c r="B146" s="209"/>
      <c r="C146" s="211" t="s">
        <v>518</v>
      </c>
      <c r="D146" s="211"/>
      <c r="E146" s="211"/>
      <c r="F146" s="211" t="s">
        <v>519</v>
      </c>
      <c r="G146" s="217"/>
      <c r="H146" s="211" t="s">
        <v>104</v>
      </c>
      <c r="I146" s="211" t="s">
        <v>56</v>
      </c>
      <c r="J146" s="211" t="s">
        <v>520</v>
      </c>
      <c r="K146" s="210"/>
    </row>
    <row r="147" spans="2:11" ht="17.25" customHeight="1">
      <c r="B147" s="209"/>
      <c r="C147" s="218" t="s">
        <v>521</v>
      </c>
      <c r="D147" s="218"/>
      <c r="E147" s="218"/>
      <c r="F147" s="219" t="s">
        <v>522</v>
      </c>
      <c r="G147" s="220"/>
      <c r="H147" s="218"/>
      <c r="I147" s="218"/>
      <c r="J147" s="218" t="s">
        <v>523</v>
      </c>
      <c r="K147" s="210"/>
    </row>
    <row r="148" spans="2:11" ht="5.25" customHeight="1">
      <c r="B148" s="224"/>
      <c r="C148" s="221"/>
      <c r="D148" s="221"/>
      <c r="E148" s="221"/>
      <c r="F148" s="221"/>
      <c r="G148" s="222"/>
      <c r="H148" s="221"/>
      <c r="I148" s="221"/>
      <c r="J148" s="221"/>
      <c r="K148" s="245"/>
    </row>
    <row r="149" spans="2:11" ht="15" customHeight="1">
      <c r="B149" s="224"/>
      <c r="C149" s="173" t="s">
        <v>527</v>
      </c>
      <c r="D149" s="174"/>
      <c r="E149" s="174"/>
      <c r="F149" s="249" t="s">
        <v>524</v>
      </c>
      <c r="G149" s="174"/>
      <c r="H149" s="173" t="s">
        <v>563</v>
      </c>
      <c r="I149" s="173" t="s">
        <v>526</v>
      </c>
      <c r="J149" s="173">
        <v>120</v>
      </c>
      <c r="K149" s="245"/>
    </row>
    <row r="150" spans="2:11" ht="15" customHeight="1">
      <c r="B150" s="224"/>
      <c r="C150" s="173" t="s">
        <v>572</v>
      </c>
      <c r="D150" s="174"/>
      <c r="E150" s="174"/>
      <c r="F150" s="249" t="s">
        <v>524</v>
      </c>
      <c r="G150" s="174"/>
      <c r="H150" s="173" t="s">
        <v>583</v>
      </c>
      <c r="I150" s="173" t="s">
        <v>526</v>
      </c>
      <c r="J150" s="173" t="s">
        <v>574</v>
      </c>
      <c r="K150" s="245"/>
    </row>
    <row r="151" spans="2:11" ht="15" customHeight="1">
      <c r="B151" s="224"/>
      <c r="C151" s="173" t="s">
        <v>473</v>
      </c>
      <c r="D151" s="174"/>
      <c r="E151" s="174"/>
      <c r="F151" s="249" t="s">
        <v>524</v>
      </c>
      <c r="G151" s="174"/>
      <c r="H151" s="173" t="s">
        <v>584</v>
      </c>
      <c r="I151" s="173" t="s">
        <v>526</v>
      </c>
      <c r="J151" s="173" t="s">
        <v>574</v>
      </c>
      <c r="K151" s="245"/>
    </row>
    <row r="152" spans="2:11" ht="15" customHeight="1">
      <c r="B152" s="224"/>
      <c r="C152" s="173" t="s">
        <v>529</v>
      </c>
      <c r="D152" s="174"/>
      <c r="E152" s="174"/>
      <c r="F152" s="249" t="s">
        <v>530</v>
      </c>
      <c r="G152" s="174"/>
      <c r="H152" s="173" t="s">
        <v>563</v>
      </c>
      <c r="I152" s="173" t="s">
        <v>526</v>
      </c>
      <c r="J152" s="173">
        <v>50</v>
      </c>
      <c r="K152" s="245"/>
    </row>
    <row r="153" spans="2:11" ht="15" customHeight="1">
      <c r="B153" s="224"/>
      <c r="C153" s="173" t="s">
        <v>532</v>
      </c>
      <c r="D153" s="174"/>
      <c r="E153" s="174"/>
      <c r="F153" s="249" t="s">
        <v>524</v>
      </c>
      <c r="G153" s="174"/>
      <c r="H153" s="173" t="s">
        <v>563</v>
      </c>
      <c r="I153" s="173" t="s">
        <v>534</v>
      </c>
      <c r="J153" s="173"/>
      <c r="K153" s="245"/>
    </row>
    <row r="154" spans="2:11" ht="15" customHeight="1">
      <c r="B154" s="224"/>
      <c r="C154" s="173" t="s">
        <v>543</v>
      </c>
      <c r="D154" s="174"/>
      <c r="E154" s="174"/>
      <c r="F154" s="249" t="s">
        <v>530</v>
      </c>
      <c r="G154" s="174"/>
      <c r="H154" s="173" t="s">
        <v>563</v>
      </c>
      <c r="I154" s="173" t="s">
        <v>526</v>
      </c>
      <c r="J154" s="173">
        <v>50</v>
      </c>
      <c r="K154" s="245"/>
    </row>
    <row r="155" spans="2:11" ht="15" customHeight="1">
      <c r="B155" s="224"/>
      <c r="C155" s="173" t="s">
        <v>551</v>
      </c>
      <c r="D155" s="174"/>
      <c r="E155" s="174"/>
      <c r="F155" s="249" t="s">
        <v>530</v>
      </c>
      <c r="G155" s="174"/>
      <c r="H155" s="173" t="s">
        <v>563</v>
      </c>
      <c r="I155" s="173" t="s">
        <v>526</v>
      </c>
      <c r="J155" s="173">
        <v>50</v>
      </c>
      <c r="K155" s="245"/>
    </row>
    <row r="156" spans="2:11" ht="15" customHeight="1">
      <c r="B156" s="224"/>
      <c r="C156" s="173" t="s">
        <v>549</v>
      </c>
      <c r="D156" s="174"/>
      <c r="E156" s="174"/>
      <c r="F156" s="249" t="s">
        <v>530</v>
      </c>
      <c r="G156" s="174"/>
      <c r="H156" s="173" t="s">
        <v>563</v>
      </c>
      <c r="I156" s="173" t="s">
        <v>526</v>
      </c>
      <c r="J156" s="173">
        <v>50</v>
      </c>
      <c r="K156" s="245"/>
    </row>
    <row r="157" spans="2:11" ht="15" customHeight="1">
      <c r="B157" s="224"/>
      <c r="C157" s="173" t="s">
        <v>91</v>
      </c>
      <c r="D157" s="174"/>
      <c r="E157" s="174"/>
      <c r="F157" s="249" t="s">
        <v>524</v>
      </c>
      <c r="G157" s="174"/>
      <c r="H157" s="173" t="s">
        <v>585</v>
      </c>
      <c r="I157" s="173" t="s">
        <v>526</v>
      </c>
      <c r="J157" s="173" t="s">
        <v>586</v>
      </c>
      <c r="K157" s="245"/>
    </row>
    <row r="158" spans="2:11" ht="15" customHeight="1">
      <c r="B158" s="224"/>
      <c r="C158" s="173" t="s">
        <v>587</v>
      </c>
      <c r="D158" s="174"/>
      <c r="E158" s="174"/>
      <c r="F158" s="249" t="s">
        <v>524</v>
      </c>
      <c r="G158" s="174"/>
      <c r="H158" s="173" t="s">
        <v>588</v>
      </c>
      <c r="I158" s="173" t="s">
        <v>558</v>
      </c>
      <c r="J158" s="173"/>
      <c r="K158" s="245"/>
    </row>
    <row r="159" spans="2:11" ht="15" customHeight="1">
      <c r="B159" s="250"/>
      <c r="C159" s="233"/>
      <c r="D159" s="233"/>
      <c r="E159" s="233"/>
      <c r="F159" s="233"/>
      <c r="G159" s="233"/>
      <c r="H159" s="233"/>
      <c r="I159" s="233"/>
      <c r="J159" s="233"/>
      <c r="K159" s="251"/>
    </row>
    <row r="160" spans="2:11" ht="18.75" customHeight="1">
      <c r="B160" s="196"/>
      <c r="C160" s="174"/>
      <c r="D160" s="174"/>
      <c r="E160" s="174"/>
      <c r="F160" s="223"/>
      <c r="G160" s="174"/>
      <c r="H160" s="174"/>
      <c r="I160" s="174"/>
      <c r="J160" s="174"/>
      <c r="K160" s="196"/>
    </row>
    <row r="161" spans="2:11" ht="18.75" customHeight="1"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</row>
    <row r="162" spans="2:11" ht="7.5" customHeight="1">
      <c r="B162" s="183"/>
      <c r="C162" s="184"/>
      <c r="D162" s="184"/>
      <c r="E162" s="184"/>
      <c r="F162" s="184"/>
      <c r="G162" s="184"/>
      <c r="H162" s="184"/>
      <c r="I162" s="184"/>
      <c r="J162" s="184"/>
      <c r="K162" s="189"/>
    </row>
    <row r="163" spans="2:11" ht="45" customHeight="1">
      <c r="B163" s="190"/>
      <c r="C163" s="187" t="s">
        <v>589</v>
      </c>
      <c r="D163" s="187"/>
      <c r="E163" s="187"/>
      <c r="F163" s="187"/>
      <c r="G163" s="187"/>
      <c r="H163" s="187"/>
      <c r="I163" s="187"/>
      <c r="J163" s="187"/>
      <c r="K163" s="191"/>
    </row>
    <row r="164" spans="2:11" ht="17.25" customHeight="1">
      <c r="B164" s="190"/>
      <c r="C164" s="211" t="s">
        <v>518</v>
      </c>
      <c r="D164" s="211"/>
      <c r="E164" s="211"/>
      <c r="F164" s="211" t="s">
        <v>519</v>
      </c>
      <c r="G164" s="252"/>
      <c r="H164" s="253" t="s">
        <v>104</v>
      </c>
      <c r="I164" s="253" t="s">
        <v>56</v>
      </c>
      <c r="J164" s="211" t="s">
        <v>520</v>
      </c>
      <c r="K164" s="191"/>
    </row>
    <row r="165" spans="2:11" ht="17.25" customHeight="1">
      <c r="B165" s="193"/>
      <c r="C165" s="218" t="s">
        <v>521</v>
      </c>
      <c r="D165" s="218"/>
      <c r="E165" s="218"/>
      <c r="F165" s="219" t="s">
        <v>522</v>
      </c>
      <c r="G165" s="254"/>
      <c r="H165" s="255"/>
      <c r="I165" s="255"/>
      <c r="J165" s="218" t="s">
        <v>523</v>
      </c>
      <c r="K165" s="194"/>
    </row>
    <row r="166" spans="2:11" ht="5.25" customHeight="1">
      <c r="B166" s="224"/>
      <c r="C166" s="221"/>
      <c r="D166" s="221"/>
      <c r="E166" s="221"/>
      <c r="F166" s="221"/>
      <c r="G166" s="222"/>
      <c r="H166" s="221"/>
      <c r="I166" s="221"/>
      <c r="J166" s="221"/>
      <c r="K166" s="245"/>
    </row>
    <row r="167" spans="2:11" ht="15" customHeight="1">
      <c r="B167" s="224"/>
      <c r="C167" s="174" t="s">
        <v>527</v>
      </c>
      <c r="D167" s="174"/>
      <c r="E167" s="174"/>
      <c r="F167" s="223" t="s">
        <v>524</v>
      </c>
      <c r="G167" s="174"/>
      <c r="H167" s="174" t="s">
        <v>563</v>
      </c>
      <c r="I167" s="174" t="s">
        <v>526</v>
      </c>
      <c r="J167" s="174">
        <v>120</v>
      </c>
      <c r="K167" s="245"/>
    </row>
    <row r="168" spans="2:11" ht="15" customHeight="1">
      <c r="B168" s="224"/>
      <c r="C168" s="174" t="s">
        <v>572</v>
      </c>
      <c r="D168" s="174"/>
      <c r="E168" s="174"/>
      <c r="F168" s="223" t="s">
        <v>524</v>
      </c>
      <c r="G168" s="174"/>
      <c r="H168" s="174" t="s">
        <v>573</v>
      </c>
      <c r="I168" s="174" t="s">
        <v>526</v>
      </c>
      <c r="J168" s="174" t="s">
        <v>574</v>
      </c>
      <c r="K168" s="245"/>
    </row>
    <row r="169" spans="2:11" ht="15" customHeight="1">
      <c r="B169" s="224"/>
      <c r="C169" s="174" t="s">
        <v>473</v>
      </c>
      <c r="D169" s="174"/>
      <c r="E169" s="174"/>
      <c r="F169" s="223" t="s">
        <v>524</v>
      </c>
      <c r="G169" s="174"/>
      <c r="H169" s="174" t="s">
        <v>590</v>
      </c>
      <c r="I169" s="174" t="s">
        <v>526</v>
      </c>
      <c r="J169" s="174" t="s">
        <v>574</v>
      </c>
      <c r="K169" s="245"/>
    </row>
    <row r="170" spans="2:11" ht="15" customHeight="1">
      <c r="B170" s="224"/>
      <c r="C170" s="174" t="s">
        <v>529</v>
      </c>
      <c r="D170" s="174"/>
      <c r="E170" s="174"/>
      <c r="F170" s="223" t="s">
        <v>530</v>
      </c>
      <c r="G170" s="174"/>
      <c r="H170" s="174" t="s">
        <v>590</v>
      </c>
      <c r="I170" s="174" t="s">
        <v>526</v>
      </c>
      <c r="J170" s="174">
        <v>50</v>
      </c>
      <c r="K170" s="245"/>
    </row>
    <row r="171" spans="2:11" ht="15" customHeight="1">
      <c r="B171" s="224"/>
      <c r="C171" s="174" t="s">
        <v>532</v>
      </c>
      <c r="D171" s="174"/>
      <c r="E171" s="174"/>
      <c r="F171" s="223" t="s">
        <v>524</v>
      </c>
      <c r="G171" s="174"/>
      <c r="H171" s="174" t="s">
        <v>590</v>
      </c>
      <c r="I171" s="174" t="s">
        <v>534</v>
      </c>
      <c r="J171" s="174"/>
      <c r="K171" s="245"/>
    </row>
    <row r="172" spans="2:11" ht="15" customHeight="1">
      <c r="B172" s="224"/>
      <c r="C172" s="174" t="s">
        <v>543</v>
      </c>
      <c r="D172" s="174"/>
      <c r="E172" s="174"/>
      <c r="F172" s="223" t="s">
        <v>530</v>
      </c>
      <c r="G172" s="174"/>
      <c r="H172" s="174" t="s">
        <v>590</v>
      </c>
      <c r="I172" s="174" t="s">
        <v>526</v>
      </c>
      <c r="J172" s="174">
        <v>50</v>
      </c>
      <c r="K172" s="245"/>
    </row>
    <row r="173" spans="2:11" ht="15" customHeight="1">
      <c r="B173" s="224"/>
      <c r="C173" s="174" t="s">
        <v>551</v>
      </c>
      <c r="D173" s="174"/>
      <c r="E173" s="174"/>
      <c r="F173" s="223" t="s">
        <v>530</v>
      </c>
      <c r="G173" s="174"/>
      <c r="H173" s="174" t="s">
        <v>590</v>
      </c>
      <c r="I173" s="174" t="s">
        <v>526</v>
      </c>
      <c r="J173" s="174">
        <v>50</v>
      </c>
      <c r="K173" s="245"/>
    </row>
    <row r="174" spans="2:11" ht="15" customHeight="1">
      <c r="B174" s="224"/>
      <c r="C174" s="174" t="s">
        <v>549</v>
      </c>
      <c r="D174" s="174"/>
      <c r="E174" s="174"/>
      <c r="F174" s="223" t="s">
        <v>530</v>
      </c>
      <c r="G174" s="174"/>
      <c r="H174" s="174" t="s">
        <v>590</v>
      </c>
      <c r="I174" s="174" t="s">
        <v>526</v>
      </c>
      <c r="J174" s="174">
        <v>50</v>
      </c>
      <c r="K174" s="245"/>
    </row>
    <row r="175" spans="2:11" ht="15" customHeight="1">
      <c r="B175" s="224"/>
      <c r="C175" s="174" t="s">
        <v>103</v>
      </c>
      <c r="D175" s="174"/>
      <c r="E175" s="174"/>
      <c r="F175" s="223" t="s">
        <v>524</v>
      </c>
      <c r="G175" s="174"/>
      <c r="H175" s="174" t="s">
        <v>591</v>
      </c>
      <c r="I175" s="174" t="s">
        <v>592</v>
      </c>
      <c r="J175" s="174"/>
      <c r="K175" s="245"/>
    </row>
    <row r="176" spans="2:11" ht="15" customHeight="1">
      <c r="B176" s="224"/>
      <c r="C176" s="174" t="s">
        <v>56</v>
      </c>
      <c r="D176" s="174"/>
      <c r="E176" s="174"/>
      <c r="F176" s="223" t="s">
        <v>524</v>
      </c>
      <c r="G176" s="174"/>
      <c r="H176" s="174" t="s">
        <v>593</v>
      </c>
      <c r="I176" s="174" t="s">
        <v>594</v>
      </c>
      <c r="J176" s="174">
        <v>1</v>
      </c>
      <c r="K176" s="245"/>
    </row>
    <row r="177" spans="2:11" ht="15" customHeight="1">
      <c r="B177" s="224"/>
      <c r="C177" s="174" t="s">
        <v>52</v>
      </c>
      <c r="D177" s="174"/>
      <c r="E177" s="174"/>
      <c r="F177" s="223" t="s">
        <v>524</v>
      </c>
      <c r="G177" s="174"/>
      <c r="H177" s="174" t="s">
        <v>595</v>
      </c>
      <c r="I177" s="174" t="s">
        <v>526</v>
      </c>
      <c r="J177" s="174">
        <v>20</v>
      </c>
      <c r="K177" s="245"/>
    </row>
    <row r="178" spans="2:11" ht="15" customHeight="1">
      <c r="B178" s="224"/>
      <c r="C178" s="174" t="s">
        <v>104</v>
      </c>
      <c r="D178" s="174"/>
      <c r="E178" s="174"/>
      <c r="F178" s="223" t="s">
        <v>524</v>
      </c>
      <c r="G178" s="174"/>
      <c r="H178" s="174" t="s">
        <v>596</v>
      </c>
      <c r="I178" s="174" t="s">
        <v>526</v>
      </c>
      <c r="J178" s="174">
        <v>255</v>
      </c>
      <c r="K178" s="245"/>
    </row>
    <row r="179" spans="2:11" ht="15" customHeight="1">
      <c r="B179" s="224"/>
      <c r="C179" s="174" t="s">
        <v>105</v>
      </c>
      <c r="D179" s="174"/>
      <c r="E179" s="174"/>
      <c r="F179" s="223" t="s">
        <v>524</v>
      </c>
      <c r="G179" s="174"/>
      <c r="H179" s="174" t="s">
        <v>489</v>
      </c>
      <c r="I179" s="174" t="s">
        <v>526</v>
      </c>
      <c r="J179" s="174">
        <v>10</v>
      </c>
      <c r="K179" s="245"/>
    </row>
    <row r="180" spans="2:11" ht="15" customHeight="1">
      <c r="B180" s="224"/>
      <c r="C180" s="174" t="s">
        <v>106</v>
      </c>
      <c r="D180" s="174"/>
      <c r="E180" s="174"/>
      <c r="F180" s="223" t="s">
        <v>524</v>
      </c>
      <c r="G180" s="174"/>
      <c r="H180" s="174" t="s">
        <v>597</v>
      </c>
      <c r="I180" s="174" t="s">
        <v>558</v>
      </c>
      <c r="J180" s="174"/>
      <c r="K180" s="245"/>
    </row>
    <row r="181" spans="2:11" ht="15" customHeight="1">
      <c r="B181" s="224"/>
      <c r="C181" s="174" t="s">
        <v>598</v>
      </c>
      <c r="D181" s="174"/>
      <c r="E181" s="174"/>
      <c r="F181" s="223" t="s">
        <v>524</v>
      </c>
      <c r="G181" s="174"/>
      <c r="H181" s="174" t="s">
        <v>599</v>
      </c>
      <c r="I181" s="174" t="s">
        <v>558</v>
      </c>
      <c r="J181" s="174"/>
      <c r="K181" s="245"/>
    </row>
    <row r="182" spans="2:11" ht="15" customHeight="1">
      <c r="B182" s="224"/>
      <c r="C182" s="174" t="s">
        <v>587</v>
      </c>
      <c r="D182" s="174"/>
      <c r="E182" s="174"/>
      <c r="F182" s="223" t="s">
        <v>524</v>
      </c>
      <c r="G182" s="174"/>
      <c r="H182" s="174" t="s">
        <v>600</v>
      </c>
      <c r="I182" s="174" t="s">
        <v>558</v>
      </c>
      <c r="J182" s="174"/>
      <c r="K182" s="245"/>
    </row>
    <row r="183" spans="2:11" ht="15" customHeight="1">
      <c r="B183" s="224"/>
      <c r="C183" s="174" t="s">
        <v>109</v>
      </c>
      <c r="D183" s="174"/>
      <c r="E183" s="174"/>
      <c r="F183" s="223" t="s">
        <v>530</v>
      </c>
      <c r="G183" s="174"/>
      <c r="H183" s="174" t="s">
        <v>601</v>
      </c>
      <c r="I183" s="174" t="s">
        <v>526</v>
      </c>
      <c r="J183" s="174">
        <v>50</v>
      </c>
      <c r="K183" s="245"/>
    </row>
    <row r="184" spans="2:11" ht="15" customHeight="1">
      <c r="B184" s="250"/>
      <c r="C184" s="233"/>
      <c r="D184" s="233"/>
      <c r="E184" s="233"/>
      <c r="F184" s="233"/>
      <c r="G184" s="233"/>
      <c r="H184" s="233"/>
      <c r="I184" s="233"/>
      <c r="J184" s="233"/>
      <c r="K184" s="251"/>
    </row>
    <row r="185" spans="2:11" ht="18.75" customHeight="1">
      <c r="B185" s="196"/>
      <c r="C185" s="174"/>
      <c r="D185" s="174"/>
      <c r="E185" s="174"/>
      <c r="F185" s="223"/>
      <c r="G185" s="174"/>
      <c r="H185" s="174"/>
      <c r="I185" s="174"/>
      <c r="J185" s="174"/>
      <c r="K185" s="196"/>
    </row>
    <row r="186" spans="2:11" ht="18.75" customHeight="1"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</row>
    <row r="187" spans="2:11" ht="13.5">
      <c r="B187" s="183"/>
      <c r="C187" s="184"/>
      <c r="D187" s="184"/>
      <c r="E187" s="184"/>
      <c r="F187" s="184"/>
      <c r="G187" s="184"/>
      <c r="H187" s="184"/>
      <c r="I187" s="184"/>
      <c r="J187" s="184"/>
      <c r="K187" s="189"/>
    </row>
    <row r="188" spans="2:11" ht="21">
      <c r="B188" s="190"/>
      <c r="C188" s="187" t="s">
        <v>602</v>
      </c>
      <c r="D188" s="187"/>
      <c r="E188" s="187"/>
      <c r="F188" s="187"/>
      <c r="G188" s="187"/>
      <c r="H188" s="187"/>
      <c r="I188" s="187"/>
      <c r="J188" s="187"/>
      <c r="K188" s="191"/>
    </row>
    <row r="189" spans="2:11" ht="25.5" customHeight="1">
      <c r="B189" s="190"/>
      <c r="C189" s="256" t="s">
        <v>603</v>
      </c>
      <c r="D189" s="256"/>
      <c r="E189" s="256"/>
      <c r="F189" s="256" t="s">
        <v>604</v>
      </c>
      <c r="G189" s="257"/>
      <c r="H189" s="302" t="s">
        <v>605</v>
      </c>
      <c r="I189" s="302"/>
      <c r="J189" s="302"/>
      <c r="K189" s="191"/>
    </row>
    <row r="190" spans="2:11" ht="5.25" customHeight="1">
      <c r="B190" s="224"/>
      <c r="C190" s="221"/>
      <c r="D190" s="221"/>
      <c r="E190" s="221"/>
      <c r="F190" s="221"/>
      <c r="G190" s="174"/>
      <c r="H190" s="221"/>
      <c r="I190" s="221"/>
      <c r="J190" s="221"/>
      <c r="K190" s="245"/>
    </row>
    <row r="191" spans="2:11" ht="15" customHeight="1">
      <c r="B191" s="224"/>
      <c r="C191" s="174" t="s">
        <v>606</v>
      </c>
      <c r="D191" s="174"/>
      <c r="E191" s="174"/>
      <c r="F191" s="223" t="s">
        <v>42</v>
      </c>
      <c r="G191" s="174"/>
      <c r="H191" s="300" t="s">
        <v>607</v>
      </c>
      <c r="I191" s="300"/>
      <c r="J191" s="300"/>
      <c r="K191" s="245"/>
    </row>
    <row r="192" spans="2:11" ht="15" customHeight="1">
      <c r="B192" s="224"/>
      <c r="C192" s="230"/>
      <c r="D192" s="174"/>
      <c r="E192" s="174"/>
      <c r="F192" s="223" t="s">
        <v>43</v>
      </c>
      <c r="G192" s="174"/>
      <c r="H192" s="300" t="s">
        <v>608</v>
      </c>
      <c r="I192" s="300"/>
      <c r="J192" s="300"/>
      <c r="K192" s="245"/>
    </row>
    <row r="193" spans="2:11" ht="15" customHeight="1">
      <c r="B193" s="224"/>
      <c r="C193" s="230"/>
      <c r="D193" s="174"/>
      <c r="E193" s="174"/>
      <c r="F193" s="223" t="s">
        <v>46</v>
      </c>
      <c r="G193" s="174"/>
      <c r="H193" s="300" t="s">
        <v>609</v>
      </c>
      <c r="I193" s="300"/>
      <c r="J193" s="300"/>
      <c r="K193" s="245"/>
    </row>
    <row r="194" spans="2:11" ht="15" customHeight="1">
      <c r="B194" s="224"/>
      <c r="C194" s="174"/>
      <c r="D194" s="174"/>
      <c r="E194" s="174"/>
      <c r="F194" s="223" t="s">
        <v>44</v>
      </c>
      <c r="G194" s="174"/>
      <c r="H194" s="300" t="s">
        <v>610</v>
      </c>
      <c r="I194" s="300"/>
      <c r="J194" s="300"/>
      <c r="K194" s="245"/>
    </row>
    <row r="195" spans="2:11" ht="15" customHeight="1">
      <c r="B195" s="224"/>
      <c r="C195" s="174"/>
      <c r="D195" s="174"/>
      <c r="E195" s="174"/>
      <c r="F195" s="223" t="s">
        <v>45</v>
      </c>
      <c r="G195" s="174"/>
      <c r="H195" s="300" t="s">
        <v>611</v>
      </c>
      <c r="I195" s="300"/>
      <c r="J195" s="300"/>
      <c r="K195" s="245"/>
    </row>
    <row r="196" spans="2:11" ht="15" customHeight="1">
      <c r="B196" s="224"/>
      <c r="C196" s="174"/>
      <c r="D196" s="174"/>
      <c r="E196" s="174"/>
      <c r="F196" s="223"/>
      <c r="G196" s="174"/>
      <c r="H196" s="174"/>
      <c r="I196" s="174"/>
      <c r="J196" s="174"/>
      <c r="K196" s="245"/>
    </row>
    <row r="197" spans="2:11" ht="15" customHeight="1">
      <c r="B197" s="224"/>
      <c r="C197" s="174" t="s">
        <v>570</v>
      </c>
      <c r="D197" s="174"/>
      <c r="E197" s="174"/>
      <c r="F197" s="223" t="s">
        <v>77</v>
      </c>
      <c r="G197" s="174"/>
      <c r="H197" s="300" t="s">
        <v>612</v>
      </c>
      <c r="I197" s="300"/>
      <c r="J197" s="300"/>
      <c r="K197" s="245"/>
    </row>
    <row r="198" spans="2:11" ht="15" customHeight="1">
      <c r="B198" s="224"/>
      <c r="C198" s="230"/>
      <c r="D198" s="174"/>
      <c r="E198" s="174"/>
      <c r="F198" s="223" t="s">
        <v>467</v>
      </c>
      <c r="G198" s="174"/>
      <c r="H198" s="300" t="s">
        <v>468</v>
      </c>
      <c r="I198" s="300"/>
      <c r="J198" s="300"/>
      <c r="K198" s="245"/>
    </row>
    <row r="199" spans="2:11" ht="15" customHeight="1">
      <c r="B199" s="224"/>
      <c r="C199" s="174"/>
      <c r="D199" s="174"/>
      <c r="E199" s="174"/>
      <c r="F199" s="223" t="s">
        <v>465</v>
      </c>
      <c r="G199" s="174"/>
      <c r="H199" s="300" t="s">
        <v>613</v>
      </c>
      <c r="I199" s="300"/>
      <c r="J199" s="300"/>
      <c r="K199" s="245"/>
    </row>
    <row r="200" spans="2:11" ht="15" customHeight="1">
      <c r="B200" s="258"/>
      <c r="C200" s="230"/>
      <c r="D200" s="230"/>
      <c r="E200" s="230"/>
      <c r="F200" s="223" t="s">
        <v>469</v>
      </c>
      <c r="G200" s="204"/>
      <c r="H200" s="303" t="s">
        <v>470</v>
      </c>
      <c r="I200" s="303"/>
      <c r="J200" s="303"/>
      <c r="K200" s="259"/>
    </row>
    <row r="201" spans="2:11" ht="15" customHeight="1">
      <c r="B201" s="258"/>
      <c r="C201" s="230"/>
      <c r="D201" s="230"/>
      <c r="E201" s="230"/>
      <c r="F201" s="223" t="s">
        <v>471</v>
      </c>
      <c r="G201" s="204"/>
      <c r="H201" s="303" t="s">
        <v>614</v>
      </c>
      <c r="I201" s="303"/>
      <c r="J201" s="303"/>
      <c r="K201" s="259"/>
    </row>
    <row r="202" spans="2:11" ht="15" customHeight="1">
      <c r="B202" s="258"/>
      <c r="C202" s="230"/>
      <c r="D202" s="230"/>
      <c r="E202" s="230"/>
      <c r="F202" s="260"/>
      <c r="G202" s="204"/>
      <c r="H202" s="261"/>
      <c r="I202" s="261"/>
      <c r="J202" s="261"/>
      <c r="K202" s="259"/>
    </row>
    <row r="203" spans="2:11" ht="15" customHeight="1">
      <c r="B203" s="258"/>
      <c r="C203" s="174" t="s">
        <v>594</v>
      </c>
      <c r="D203" s="230"/>
      <c r="E203" s="230"/>
      <c r="F203" s="223">
        <v>1</v>
      </c>
      <c r="G203" s="204"/>
      <c r="H203" s="303" t="s">
        <v>615</v>
      </c>
      <c r="I203" s="303"/>
      <c r="J203" s="303"/>
      <c r="K203" s="259"/>
    </row>
    <row r="204" spans="2:11" ht="15" customHeight="1">
      <c r="B204" s="258"/>
      <c r="C204" s="230"/>
      <c r="D204" s="230"/>
      <c r="E204" s="230"/>
      <c r="F204" s="223">
        <v>2</v>
      </c>
      <c r="G204" s="204"/>
      <c r="H204" s="303" t="s">
        <v>616</v>
      </c>
      <c r="I204" s="303"/>
      <c r="J204" s="303"/>
      <c r="K204" s="259"/>
    </row>
    <row r="205" spans="2:11" ht="15" customHeight="1">
      <c r="B205" s="258"/>
      <c r="C205" s="230"/>
      <c r="D205" s="230"/>
      <c r="E205" s="230"/>
      <c r="F205" s="223">
        <v>3</v>
      </c>
      <c r="G205" s="204"/>
      <c r="H205" s="303" t="s">
        <v>617</v>
      </c>
      <c r="I205" s="303"/>
      <c r="J205" s="303"/>
      <c r="K205" s="259"/>
    </row>
    <row r="206" spans="2:11" ht="15" customHeight="1">
      <c r="B206" s="258"/>
      <c r="C206" s="230"/>
      <c r="D206" s="230"/>
      <c r="E206" s="230"/>
      <c r="F206" s="223">
        <v>4</v>
      </c>
      <c r="G206" s="204"/>
      <c r="H206" s="303" t="s">
        <v>618</v>
      </c>
      <c r="I206" s="303"/>
      <c r="J206" s="303"/>
      <c r="K206" s="259"/>
    </row>
    <row r="207" spans="2:11" ht="12.75" customHeight="1">
      <c r="B207" s="262"/>
      <c r="C207" s="263"/>
      <c r="D207" s="263"/>
      <c r="E207" s="263"/>
      <c r="F207" s="263"/>
      <c r="G207" s="263"/>
      <c r="H207" s="263"/>
      <c r="I207" s="263"/>
      <c r="J207" s="263"/>
      <c r="K207" s="264"/>
    </row>
  </sheetData>
  <sheetProtection/>
  <mergeCells count="77">
    <mergeCell ref="H203:J203"/>
    <mergeCell ref="H204:J204"/>
    <mergeCell ref="H205:J205"/>
    <mergeCell ref="H189:J189"/>
    <mergeCell ref="H191:J191"/>
    <mergeCell ref="H206:J206"/>
    <mergeCell ref="H194:J194"/>
    <mergeCell ref="H195:J195"/>
    <mergeCell ref="H197:J197"/>
    <mergeCell ref="H198:J198"/>
    <mergeCell ref="H199:J199"/>
    <mergeCell ref="H200:J200"/>
    <mergeCell ref="H201:J20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C163:J163"/>
    <mergeCell ref="C188:J188"/>
    <mergeCell ref="D60:J60"/>
    <mergeCell ref="D61:J61"/>
    <mergeCell ref="D63:J63"/>
    <mergeCell ref="D64:J64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G36:J36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C9:J9"/>
    <mergeCell ref="D10:J10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created xsi:type="dcterms:W3CDTF">2016-05-03T10:12:08Z</dcterms:created>
  <dcterms:modified xsi:type="dcterms:W3CDTF">2016-05-23T09:07:59Z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