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5" activeTab="0"/>
  </bookViews>
  <sheets>
    <sheet name="Rekapitulace stavby" sheetId="1" r:id="rId1"/>
    <sheet name="SO 01 - Úsek č.1 a 2 (km ..." sheetId="2" r:id="rId2"/>
    <sheet name="Pokyny pro vyplnění" sheetId="3" r:id="rId3"/>
  </sheets>
  <definedNames>
    <definedName name="_xlnm._FilterDatabase" localSheetId="1" hidden="1">'SO 01 - Úsek č.1 a 2 (km ...'!$C$86:$K$86</definedName>
    <definedName name="_xlnm.Print_Titles" localSheetId="0">'Rekapitulace stavby'!$49:$49</definedName>
    <definedName name="_xlnm.Print_Titles" localSheetId="1">'SO 01 - Úsek č.1 a 2 (km ...'!$86:$86</definedName>
    <definedName name="_xlnm.Print_Area" localSheetId="2">'Pokyny pro vyplnění'!$B$2:$K$69,'Pokyny pro vyplnění'!$B$72:$K$116,'Pokyny pro vyplnění'!$B$119:$K$188,'Pokyny pro vyplnění'!$B$192:$K$212</definedName>
    <definedName name="_xlnm.Print_Area" localSheetId="0">'Rekapitulace stavby'!$D$4:$AO$33,'Rekapitulace stavby'!$C$39:$AQ$53</definedName>
    <definedName name="_xlnm.Print_Area" localSheetId="1">'SO 01 - Úsek č.1 a 2 (km ...'!$C$4:$J$36,'SO 01 - Úsek č.1 a 2 (km ...'!$C$42:$J$68,'SO 01 - Úsek č.1 a 2 (km ...'!$C$74:$K$415</definedName>
  </definedNames>
  <calcPr fullCalcOnLoad="1"/>
</workbook>
</file>

<file path=xl/sharedStrings.xml><?xml version="1.0" encoding="utf-8"?>
<sst xmlns="http://schemas.openxmlformats.org/spreadsheetml/2006/main" count="3396" uniqueCount="835">
  <si>
    <t>"přeložka zatrubněného profilu" 152,0</t>
  </si>
  <si>
    <t>"konstrukce výústního objektu" 55,0</t>
  </si>
  <si>
    <t>"konstrukce rámového propustku" 110,0</t>
  </si>
  <si>
    <t>39</t>
  </si>
  <si>
    <t>181301101</t>
  </si>
  <si>
    <t>Rozprostření ornice tl vrstvy do 100 mm pl do 500 m2 v rovině nebo ve svahu do 1:5</t>
  </si>
  <si>
    <t>728847998</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</si>
  <si>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</si>
  <si>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</si>
  <si>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"přeložka zatrubněného profilu - obnova povrchu terénu" 150,0</t>
  </si>
  <si>
    <t>40</t>
  </si>
  <si>
    <t>181301111</t>
  </si>
  <si>
    <t>Rozprostření ornice tl vrstvy do 100 mm pl přes 500 m2 v rovině nebo ve svahu do 1:5</t>
  </si>
  <si>
    <t>-538973939</t>
  </si>
  <si>
    <t>Rozprostření a urovnání ornice v rovině nebo ve svahu sklonu do 1:5 při souvislé ploše přes 500 m2, tl. vrstvy do 100 mm</t>
  </si>
  <si>
    <t>"dle výkazu kubatur" 1261,1</t>
  </si>
  <si>
    <t>41</t>
  </si>
  <si>
    <t>181411121</t>
  </si>
  <si>
    <t>Založení lučního trávníku výsevem plochy do 1000 m2 v rovině a ve svahu do 1:5</t>
  </si>
  <si>
    <t>-1630611059</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</si>
  <si>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</si>
  <si>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</si>
  <si>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"celková plocha zatravnění" 150,0+1261,1</t>
  </si>
  <si>
    <t>"odpočet nezatravňované plochy v NPR" -552,5</t>
  </si>
  <si>
    <t>42</t>
  </si>
  <si>
    <t>M</t>
  </si>
  <si>
    <t>005724800</t>
  </si>
  <si>
    <t>osivo směs jetelotravní</t>
  </si>
  <si>
    <t>kg</t>
  </si>
  <si>
    <t>1625236615</t>
  </si>
  <si>
    <t>osiva pícnin směsi travní balení obvykle 25 kg jetelotráva běžná</t>
  </si>
  <si>
    <t>858,6*0,025 'Přepočtené koeficientem množství</t>
  </si>
  <si>
    <t>43</t>
  </si>
  <si>
    <t>181951102</t>
  </si>
  <si>
    <t>Úprava pláně v hornině tř. 1 až 4 se zhutněním</t>
  </si>
  <si>
    <t>1894438306</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</si>
  <si>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</si>
  <si>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</si>
  <si>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"přeložka zatrubněného profilu" 85,0*0,50</t>
  </si>
  <si>
    <t>44</t>
  </si>
  <si>
    <t>181951104</t>
  </si>
  <si>
    <t>Úprava pláně v hornině tř. 5 až 7 se zhutněním</t>
  </si>
  <si>
    <t>82107019</t>
  </si>
  <si>
    <t>Úprava pláně vyrovnáním výškových rozdílů v hornině tř. 5 až 7 se zhutněním</t>
  </si>
  <si>
    <t>45</t>
  </si>
  <si>
    <t>182101101</t>
  </si>
  <si>
    <t>Svahování v zářezech v hornině tř. 1 až 4</t>
  </si>
  <si>
    <t>213724861</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</si>
  <si>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</si>
  <si>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</si>
  <si>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"dle výkazu kubatur" 2533,2*0,50</t>
  </si>
  <si>
    <t>"přeložka zatrubněného profilu" 190,0*0,50</t>
  </si>
  <si>
    <t>"konstrukce výústního objektu" 120,0*0,50</t>
  </si>
  <si>
    <t>"konstrukce rámového propustku" 220,0*0,50</t>
  </si>
  <si>
    <t>"dlažba napojení na stávající koryto mezi km 0,213-0,215" 12,0*0,50</t>
  </si>
  <si>
    <t>46</t>
  </si>
  <si>
    <t>182101102</t>
  </si>
  <si>
    <t>Svahování v zářezech v hornině tř. 5 až 7</t>
  </si>
  <si>
    <t>505333880</t>
  </si>
  <si>
    <t>Svahování trvalých svahů do projektovaných profilů s potřebným přemístěním výkopku při svahování v zářezech v hornině tř. 5</t>
  </si>
  <si>
    <t>47</t>
  </si>
  <si>
    <t>182201101</t>
  </si>
  <si>
    <t>Svahování násypů</t>
  </si>
  <si>
    <t>508172348</t>
  </si>
  <si>
    <t>Svahování trvalých svahů do projektovaných profilů s potřebným přemístěním výkopku při svahování násypů v jakékoliv hornině</t>
  </si>
  <si>
    <t>"dle výkazu kubatur" 5803,7</t>
  </si>
  <si>
    <t>Zakládání</t>
  </si>
  <si>
    <t>48</t>
  </si>
  <si>
    <t>213141112</t>
  </si>
  <si>
    <t>Zřízení vrstvy z geotextilie v rovině nebo ve sklonu do 1:5 š do 6 m</t>
  </si>
  <si>
    <t>1333986097</t>
  </si>
  <si>
    <t>Zřízení vrstvy z geotextilie filtrační, separační, odvodňovací, ochranné, výztužné nebo protierozní v rovině nebo ve sklonu do 1:5, šířky přes 3 do 6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</si>
  <si>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</si>
  <si>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"dle výkazu kubatur" 2023,6</t>
  </si>
  <si>
    <t>49</t>
  </si>
  <si>
    <t>693111750</t>
  </si>
  <si>
    <t>geotextilie geotextilie netkané ÚV stab. (polypropylenová vlákna) s nejvyšší stabilizací 300 g/m2</t>
  </si>
  <si>
    <t>2020160750</t>
  </si>
  <si>
    <t>2023,6*1,05 'Přepočtené koeficientem množství</t>
  </si>
  <si>
    <t>50</t>
  </si>
  <si>
    <t>273321511</t>
  </si>
  <si>
    <t>Základové desky ze ŽB tř. C 25/30</t>
  </si>
  <si>
    <t>-719716948</t>
  </si>
  <si>
    <t>Základy z betonu železového (bez výztuže) desky z betonu bez zvláštních nároků na vliv prostředí (X0, XC)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</si>
  <si>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</si>
  <si>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"konstrukce rámového propustku - základová deska tl.250mm" 11,20</t>
  </si>
  <si>
    <t>51</t>
  </si>
  <si>
    <t>273351215</t>
  </si>
  <si>
    <t>Zřízení bednění stěn základových desek</t>
  </si>
  <si>
    <t>-1528382565</t>
  </si>
  <si>
    <t>Bednění základových stěn desek svislé nebo šikmé (odkloněné), půdorysně přímé nebo zalomené ve volných nebo zapažených jámách, rýhách, šachtách, včetně případných vzpěr zřízení</t>
  </si>
  <si>
    <t>"konstrukce rámového propustku - bednění základové desky" 11,20*0,25*2</t>
  </si>
  <si>
    <t>52</t>
  </si>
  <si>
    <t>273351216</t>
  </si>
  <si>
    <t>Odstranění bednění stěn základových desek</t>
  </si>
  <si>
    <t>1129440341</t>
  </si>
  <si>
    <t>Bednění základových stěn desek svislé nebo šikmé (odkloněné), půdorysně přímé nebo zalomené ve volných nebo zapažených jámách, rýhách, šachtách, včetně případných vzpěr odstranění</t>
  </si>
  <si>
    <t>53</t>
  </si>
  <si>
    <t>273362021</t>
  </si>
  <si>
    <t>Výztuž základových desek svařovanými sítěmi Kari</t>
  </si>
  <si>
    <t>t</t>
  </si>
  <si>
    <t>-375049691</t>
  </si>
  <si>
    <t>Výztuž základů desek ze svařovaných sítí z drátů typu KARI</t>
  </si>
  <si>
    <t xml:space="preserve">Poznámka k souboru cen:
1. Ceny platí pro desky rovné, s náběhy, hřibové nebo upnuté do žeber včetně výztuže těchto žeber. </t>
  </si>
  <si>
    <t>"základová deska rámového propustku - 1xKARI 8,0x8,0/100x100mm + 15% prostřih a přesahy" 45,0*7,90*1,15/1000</t>
  </si>
  <si>
    <t>Svislé a kompletní konstrukce</t>
  </si>
  <si>
    <t>54</t>
  </si>
  <si>
    <t>321213345</t>
  </si>
  <si>
    <t>Zdivo nadzákladové z lomového kamene vodních staveb obkladní s vyspárováním</t>
  </si>
  <si>
    <t>756664826</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</si>
  <si>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</si>
  <si>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</si>
  <si>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P</t>
  </si>
  <si>
    <t>Poznámka k položce:
Na základě požadavku CHKO bude jako materiál pro danou konstrukci použita výhradě žula !!!</t>
  </si>
  <si>
    <t>"zdivo výústního objektu" 20,5</t>
  </si>
  <si>
    <t>"zdivo čel rámového propustku" 65,0</t>
  </si>
  <si>
    <t>55</t>
  </si>
  <si>
    <t>388129330</t>
  </si>
  <si>
    <t>Montáž ŽB dílců prefabrikovaných kanálů pro IS uzavřeného profilu hmotnosti do 6,5 t</t>
  </si>
  <si>
    <t>-2046456998</t>
  </si>
  <si>
    <t>Montáž dílců prefabrikovaných kanálů ze železobetonu pro rozvody se zalitím spár šířky do 30 mm tvaru uzavřeného profilu (skříně), hmotnosti přes 4 do 6,5 t</t>
  </si>
  <si>
    <t xml:space="preserve">Poznámka k souboru cen:
1. Ceny tohoto souboru cen nelze použít pro montáž dílců kanálů ve štolách, tunelech a podchodech. </t>
  </si>
  <si>
    <t>"rámový propustek - celkový počet prvků" 13</t>
  </si>
  <si>
    <t>56</t>
  </si>
  <si>
    <t>593854720</t>
  </si>
  <si>
    <t>rámový propustek IZM28826 rozměr 3000/2000/990mm</t>
  </si>
  <si>
    <t>-558526147</t>
  </si>
  <si>
    <t>prefabrikáty pro montované parovody, teplovody a energokanály železobetonové energokanál tvaru L IZM   300x200/120       118x344/300x250/200</t>
  </si>
  <si>
    <t>Vodorovné konstrukce</t>
  </si>
  <si>
    <t>57</t>
  </si>
  <si>
    <t>451311531</t>
  </si>
  <si>
    <t>Podklad pro dlažbu z betonu prostého vodostavebného V4 tř. B 20 vrstva tl nad 150 do 200 mm</t>
  </si>
  <si>
    <t>-1018497619</t>
  </si>
  <si>
    <t>Podklad z prostého betonu vodostavebného pod dlažbu V4 – B 20, ve vrstvě tl. přes 150 do 200 mm</t>
  </si>
  <si>
    <t xml:space="preserve">Poznámka k souboru cen:
1. Ceny lze použít i pro podklady z prostého betonu pod schody a pod prefabrikované konstrukce. 2. Ceny neplatí pro:     a) těsnící nebo opevňovací betonovou vrstvu; tato se oceňuje cenami souboru cen 457 31- . .         Těsnicí nebo opevňovací vrstva z prostého betonu vodostavebného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</si>
  <si>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"dle výkazu kubatur" (37,9+0,84)/0,20</t>
  </si>
  <si>
    <t>58</t>
  </si>
  <si>
    <t>451571111</t>
  </si>
  <si>
    <t>Lože pod dlažby ze štěrkopísku vrstva tl do 100 mm</t>
  </si>
  <si>
    <t>801367066</t>
  </si>
  <si>
    <t>Lože pod dlažby ze štěrkopísků, tl. vrstvy do 100 mm</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</si>
  <si>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</si>
  <si>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"dle výkazu kubatur" 143,3/0,10</t>
  </si>
  <si>
    <t>"lože pod zajišťovací prahy" 12,0*0,80*8</t>
  </si>
  <si>
    <t>"lože pod výústní objekt" 11,0</t>
  </si>
  <si>
    <t>"lože pod čela rámového propustku" 12,0*0,90*2</t>
  </si>
  <si>
    <t>59</t>
  </si>
  <si>
    <t>451573111</t>
  </si>
  <si>
    <t>Lože pod potrubí otevřený výkop ze štěrkopísku</t>
  </si>
  <si>
    <t>497255670</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</si>
  <si>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</si>
  <si>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</si>
  <si>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"přeložka zatrubněného profilu - lože pod potrubí" 8,5</t>
  </si>
  <si>
    <t>60</t>
  </si>
  <si>
    <t>452218142</t>
  </si>
  <si>
    <t>Zajišťovací práh z upraveného lomového kamene na cementovou maltu</t>
  </si>
  <si>
    <t>-1709500452</t>
  </si>
  <si>
    <t>Zajišťovací práh z upraveného lomového kamene na dně a ve svahu melioračních kanálů, s patkami nebo bez patek s dlažbovitou úpravou viditelných ploch na cementovou maltu</t>
  </si>
  <si>
    <t xml:space="preserve">Poznámka k souboru cen:
1. Do objemu prahu se započítává i objem základů nebo patek. </t>
  </si>
  <si>
    <t>"zajišťovací prahy" 20,0*8</t>
  </si>
  <si>
    <t>61</t>
  </si>
  <si>
    <t>463212121</t>
  </si>
  <si>
    <t>Rovnanina z lomového kamene s vyklínováním spár těženým kamenivem</t>
  </si>
  <si>
    <t>742227619</t>
  </si>
  <si>
    <t>Rovnanina z lomového kamene upraveného, tříděného jakékoliv tloušťky rovnaniny s vyplněním spár a dutin těženým kamenivem</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</si>
  <si>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</si>
  <si>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"dle výkazu kubatur" 547,9</t>
  </si>
  <si>
    <t>62</t>
  </si>
  <si>
    <t>463212191</t>
  </si>
  <si>
    <t>Příplatek za vypracováni líce rovnaniny</t>
  </si>
  <si>
    <t>-548020133</t>
  </si>
  <si>
    <t>Rovnanina z lomového kamene upraveného, tříděného Příplatek k cenám za vypracování líce</t>
  </si>
  <si>
    <t>"dle výkazu kubatur" 547,9/0,40</t>
  </si>
  <si>
    <t>63</t>
  </si>
  <si>
    <t>465513427</t>
  </si>
  <si>
    <t>Dlažba z lomového kamene na cementovou maltu s vyspárováním tl 400 mm pro hydromeliorace</t>
  </si>
  <si>
    <t>1737517163</t>
  </si>
  <si>
    <t>Dlažba z lomového kamene lomařsky upraveného na cementovou maltu, s vyspárováním cementovou maltou, tl. kamene 400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</si>
  <si>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</si>
  <si>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"dlažba napojení na stávající koryto mezi km 0,213-0,215" 2,70/0,40</t>
  </si>
  <si>
    <t>Komunikace pozemní</t>
  </si>
  <si>
    <t>64</t>
  </si>
  <si>
    <t>564231111</t>
  </si>
  <si>
    <t>Podklad nebo podsyp ze štěrkopísku ŠP tl 100 mm</t>
  </si>
  <si>
    <t>-1046430865</t>
  </si>
  <si>
    <t>Podklad nebo podsyp ze štěrkopísku ŠP s rozprostřením, vlhčením a zhutněním, po zhutnění tl. 100 mm</t>
  </si>
  <si>
    <t>"obnova plochy nad rámovým propustkem" 3,0*1,2*25</t>
  </si>
  <si>
    <t>65</t>
  </si>
  <si>
    <t>584121111</t>
  </si>
  <si>
    <t>Osazení silničních dílců z ŽB do lože z kameniva těženého tl 40 mm</t>
  </si>
  <si>
    <t>223518136</t>
  </si>
  <si>
    <t>Osazení silničních dílců ze železového betonu s podkladem z kameniva těženého do tl. 40 mm jakéhokoliv druhu a velikosti</t>
  </si>
  <si>
    <t xml:space="preserve">Poznámka k souboru cen:
1. V ceně nejsou započteny náklady na:     a) dodání dílců, které se oceňuje ve specifikaci; ztratné lze dohodnout ve výši 1%,     b) výplň spár, které se oceňují cenami souboru cen 599 . 4-11 Vyplnění spár mezi silničními         dílci jakékoliv tloušťky. 2. Počet měrných jednotek se určuje v m2 půdorysné plochy krytu z dílců včetně spár. </t>
  </si>
  <si>
    <t>66</t>
  </si>
  <si>
    <t>593813340</t>
  </si>
  <si>
    <t>panel silniční IZD  300/120/15 20t  300 x 119x 15 cm</t>
  </si>
  <si>
    <t>-989110131</t>
  </si>
  <si>
    <t>prefabrikáty silniční betonové a železobetonové panely silniční IZD  300/120/15 20t  300 x 119 x 15</t>
  </si>
  <si>
    <t>"celkový počet prvků" 25</t>
  </si>
  <si>
    <t>Ostatní konstrukce a práce, bourání</t>
  </si>
  <si>
    <t>67</t>
  </si>
  <si>
    <t>911111111</t>
  </si>
  <si>
    <t>Montáž zábradlí ocelového zabetonovaného</t>
  </si>
  <si>
    <t>m</t>
  </si>
  <si>
    <t>338117377</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</si>
  <si>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</si>
  <si>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"zábradlí čel rámového propustku - 2x 12m" 2*12,0</t>
  </si>
  <si>
    <t>68</t>
  </si>
  <si>
    <t>MAT 9-001</t>
  </si>
  <si>
    <t>ocelové zábradlí trubkové rozměr 12000/1100mm vč.kotevních prvků a povrchové úpravy</t>
  </si>
  <si>
    <t>kpl</t>
  </si>
  <si>
    <t>-1458330246</t>
  </si>
  <si>
    <t>Ocelové zábradlí z bezešvých hladkých trubek D/tl.=51/2,5 (32/2,5)mm tř.11353.1
Povrchová úprava pro tř.PKO min.30let - kombinace metalizace Zn + organický nátěr.</t>
  </si>
  <si>
    <t>"celkový počet prvků" 2</t>
  </si>
  <si>
    <t>998</t>
  </si>
  <si>
    <t>Přesun hmot</t>
  </si>
  <si>
    <t>69</t>
  </si>
  <si>
    <t>998332011</t>
  </si>
  <si>
    <t>Přesun hmot pro úpravy vodních toků a kanály</t>
  </si>
  <si>
    <t>901207281</t>
  </si>
  <si>
    <t>Přesun hmot pro úpravy vodních toků a kanály, hráze rybníků apod. dopravní vzdálenost do 500 m</t>
  </si>
  <si>
    <t xml:space="preserve">Poznámka k souboru cen:
1. Ceny jsou určeny pro jakoukoliv konstrukčně-materiálovou charakteristiku. </t>
  </si>
  <si>
    <t>Práce a dodávky M</t>
  </si>
  <si>
    <t>23-M</t>
  </si>
  <si>
    <t>Montáže potrubí</t>
  </si>
  <si>
    <t>70</t>
  </si>
  <si>
    <t>230011123</t>
  </si>
  <si>
    <t>Montáž potrubí trouby ocelové hladké tř.11-13 D 324 mm, tl 8,0 mm</t>
  </si>
  <si>
    <t>-1184773931</t>
  </si>
  <si>
    <t>Montáž potrubí z trub ocelových hladkých tř. 11 až 13 D 324 mm, tl. 8,0 mm</t>
  </si>
  <si>
    <t>"přeložka zatrubněného profilu" 29,7</t>
  </si>
  <si>
    <t>71</t>
  </si>
  <si>
    <t>MAT 023M-001</t>
  </si>
  <si>
    <t>trubka ocelová spirálově svařovaná hladká jakost 11 353, 324 x 8,0 mm se zesílenou vnitřní a vnější tovární izolací</t>
  </si>
  <si>
    <t>128</t>
  </si>
  <si>
    <t>-49140010</t>
  </si>
  <si>
    <t>trubky bezešvé hladké válcované za tepla v jakosti 11 353 vnější D x tloušťka stěny 324 x 8,0 mm</t>
  </si>
  <si>
    <t>Poznámka k položce:
Ztratné 15%.</t>
  </si>
  <si>
    <t>29,7*1,15 'Přepočtené koeficientem množství</t>
  </si>
  <si>
    <t>72</t>
  </si>
  <si>
    <t>230011198</t>
  </si>
  <si>
    <t>Montáž potrubí trouby ocelové hladké tř.11-13 D 720 mm, tl 10,0 mm</t>
  </si>
  <si>
    <t>-1192595934</t>
  </si>
  <si>
    <t>Montáž potrubí z trub ocelových hladkých tř. 11 až 13 D 720 mm, tl. 10,0 mm</t>
  </si>
  <si>
    <t>73</t>
  </si>
  <si>
    <t>MAT 023M-002</t>
  </si>
  <si>
    <t>trubka ocelová  spirálově svařovaná hladká ČSN 41 1375.1 D720 tl 10 mm se zesílenou vnitřní a vnější tovární izolací</t>
  </si>
  <si>
    <t>1942916810</t>
  </si>
  <si>
    <t>trubka ocelová  spirálově svařovaná hladká ČSN 41 1375.1 D813 tl 8 mm</t>
  </si>
  <si>
    <t>74</t>
  </si>
  <si>
    <t>230025123</t>
  </si>
  <si>
    <t>Montáž trubní díly přivařovací tř.11-13 do 250 kg D 324 mm tl 8,0 mm</t>
  </si>
  <si>
    <t>223255549</t>
  </si>
  <si>
    <t>Montáž trubních dílů přivařovacích hmotnosti přes 50 do 250 kg tř. 11 až 13 D 324 mm, tl. 8 mm</t>
  </si>
  <si>
    <t>75</t>
  </si>
  <si>
    <t>MAT 023M-003</t>
  </si>
  <si>
    <t>oblouk segmentový ČSN 41 1375.1 D324 tl 8 mm 45° se zesílenou vnitřní a vnější tovární izolací</t>
  </si>
  <si>
    <t>-1321760368</t>
  </si>
  <si>
    <t>"dle výpisu materiálu" 2</t>
  </si>
  <si>
    <t>76</t>
  </si>
  <si>
    <t>230026182</t>
  </si>
  <si>
    <t>Montáž trubní díly přivařovací tř.11-13 do 1000 kg D 720 mm tl 10 mm</t>
  </si>
  <si>
    <t>-157760301</t>
  </si>
  <si>
    <t>Montáž trubních dílů přivařovacích hmotnosti přes 250 do 1000 kg tř. 11 až 13 D 720 mm, tl. 10 mm</t>
  </si>
  <si>
    <t>77</t>
  </si>
  <si>
    <t>MAT 023M-004</t>
  </si>
  <si>
    <t>oblouk segmentový ČSN 41 1375.1 D720 tl 10 mm 45° se zesílenou vnitřní a vnější tovární izolací</t>
  </si>
  <si>
    <t>-1871512142</t>
  </si>
  <si>
    <t>VRN</t>
  </si>
  <si>
    <t>Vedlejší rozpočtové náklady</t>
  </si>
  <si>
    <t>78</t>
  </si>
  <si>
    <t>012002000</t>
  </si>
  <si>
    <t>Geodetické práce</t>
  </si>
  <si>
    <t>1024</t>
  </si>
  <si>
    <t>869701425</t>
  </si>
  <si>
    <t>Hlavní tituly průvodních činností a nákladů průzkumné, geodetické a projektové práce geodetické práce</t>
  </si>
  <si>
    <t>79</t>
  </si>
  <si>
    <t>013203000</t>
  </si>
  <si>
    <t>Dokumentace stavby bez rozlišení</t>
  </si>
  <si>
    <t>130277570</t>
  </si>
  <si>
    <t>Položka bude obsahovat náklady na vypracování havarijního a povodňového plánu po dobu realizace stavby.</t>
  </si>
  <si>
    <t>80</t>
  </si>
  <si>
    <t>030001000</t>
  </si>
  <si>
    <t>Zařízení staveniště</t>
  </si>
  <si>
    <t>150031524</t>
  </si>
  <si>
    <t>Základní rozdělení průvodních činností a nákladů zařízení staveniště</t>
  </si>
  <si>
    <t>81</t>
  </si>
  <si>
    <t>041903000</t>
  </si>
  <si>
    <t>Dozor jiné osoby</t>
  </si>
  <si>
    <t>hod.</t>
  </si>
  <si>
    <t>-385036078</t>
  </si>
  <si>
    <t>"výkon geotechnického dozoru při realizaci stavby - předpoklad 20hod./týden x 6 měsíců" 20*4*6</t>
  </si>
  <si>
    <t>"zajištění biologického monitoringu přesazených rostlin po donu 5let - předpoklad 30hod./rok" 30*5</t>
  </si>
  <si>
    <t>82</t>
  </si>
  <si>
    <t>091003000</t>
  </si>
  <si>
    <t>Plnění podmínek správních rozhodnutí v oblasti ochrany přírody a krajiny</t>
  </si>
  <si>
    <t>-683137200</t>
  </si>
  <si>
    <t xml:space="preserve">Položka bude obsahovat náklady na plnění veškerých podmínek rozhodnutí Krajského úřadu Ústeckého kraje ze dne 20.10.2015, č.j. 423/ZPZ/2015-11/ZD-782, tj. zejména přesazení jedinců měsíčnice vytrvalé, sběr zralých semen a jejich cílené vysévání, biologický dozor přesazení a zpracování zprávy z průběhu přesazení.
Položka bude dále obsahovat náklady na plnění podmínek rozhodnutí Správy CHKO Labské pískovce ze dne 22.1.2016, č.j. SR/0424/LP/2015-3, část II o povinnosti provedení náhradní výsadby, tj. výsadbu obalovaných odrostků 30 ks dubu zimního a 20 ks javoru klenu, zajištění následné péče po dobu 5 let a zpracování oznámení o provedení výsadby.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</si>
  <si>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</si>
  <si>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</si>
  <si>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</si>
  <si>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</si>
  <si>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</si>
  <si>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</si>
  <si>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</si>
  <si>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</si>
  <si>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</si>
  <si>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</si>
  <si>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</si>
  <si>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</si>
  <si>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</si>
  <si>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</si>
  <si>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</si>
  <si>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</si>
  <si>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</si>
  <si>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</si>
  <si>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</si>
  <si>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</si>
  <si>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</si>
  <si>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</si>
  <si>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</si>
  <si>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</si>
  <si>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</si>
  <si>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</si>
  <si>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</si>
  <si>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</si>
  <si>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</si>
  <si>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</si>
  <si>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</si>
  <si>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</si>
  <si>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</si>
  <si>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</si>
  <si>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</si>
  <si>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</si>
  <si>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</si>
  <si>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</si>
  <si>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</si>
  <si>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</si>
  <si>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</si>
  <si>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</si>
  <si>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</si>
  <si>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</si>
  <si>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</si>
  <si>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</si>
  <si>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</si>
  <si>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</si>
  <si>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</si>
  <si>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</si>
  <si>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</si>
  <si>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</si>
  <si>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</si>
  <si>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</si>
  <si>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</si>
  <si>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</si>
  <si>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</si>
  <si>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</si>
  <si>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</si>
  <si>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</si>
  <si>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</si>
  <si>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</si>
  <si>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</si>
  <si>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</si>
  <si>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</si>
  <si>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</si>
  <si>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</si>
  <si>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</si>
  <si>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</si>
  <si>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</si>
  <si>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</si>
  <si>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</si>
  <si>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</si>
  <si>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</si>
  <si>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</si>
  <si>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</si>
  <si>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</si>
  <si>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</si>
  <si>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</si>
  <si>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</si>
  <si>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</si>
  <si>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</si>
  <si>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</si>
  <si>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</si>
  <si>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</si>
  <si>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</si>
  <si>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</si>
  <si>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</si>
  <si>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</si>
  <si>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</si>
  <si>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</si>
  <si>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</si>
  <si>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</si>
  <si>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</si>
  <si>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</si>
  <si>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</si>
  <si>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</si>
  <si>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</si>
  <si>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</si>
  <si>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</si>
  <si>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</si>
  <si>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</si>
  <si>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</si>
  <si>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</si>
  <si>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</si>
  <si>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</si>
  <si>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</si>
  <si>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</si>
  <si>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</si>
  <si>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</si>
  <si>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</si>
  <si>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</si>
  <si>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</si>
  <si>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</si>
  <si>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</si>
  <si>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</si>
  <si>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</si>
  <si>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</si>
  <si>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</si>
  <si>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</si>
  <si>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</si>
  <si>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</si>
  <si>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</si>
  <si>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</si>
  <si>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</si>
  <si>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</si>
  <si>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</si>
  <si>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</si>
  <si>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</si>
  <si>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</si>
  <si>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</si>
  <si>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</si>
  <si>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</si>
  <si>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</si>
  <si>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</si>
  <si>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</si>
  <si>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</si>
  <si>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</si>
  <si>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</si>
  <si>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</si>
  <si>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</si>
  <si>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</si>
  <si>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</si>
  <si>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</si>
  <si>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</si>
  <si>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</si>
  <si>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</si>
  <si>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</si>
  <si>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</si>
  <si>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</si>
  <si>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</si>
  <si>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</si>
  <si>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</si>
  <si>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</si>
  <si>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</si>
  <si>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</si>
  <si>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</si>
  <si>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</si>
  <si>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</si>
  <si>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</si>
  <si>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</si>
  <si>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</si>
  <si>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</si>
  <si>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</si>
  <si>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</si>
  <si>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</si>
  <si>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</si>
  <si>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</si>
  <si>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</si>
  <si>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</si>
  <si>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</si>
  <si>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</si>
  <si>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</si>
  <si>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</si>
  <si>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</si>
  <si>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</si>
  <si>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</si>
  <si>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</si>
  <si>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</si>
  <si>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</si>
  <si>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</si>
  <si>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</si>
  <si>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</si>
  <si>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</si>
  <si>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"dle výkazu kubatur" 275,7</t>
  </si>
  <si>
    <t>36</t>
  </si>
  <si>
    <t>171201201</t>
  </si>
  <si>
    <t>Uložení sypaniny na skládky</t>
  </si>
  <si>
    <t>1959913297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</si>
  <si>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</si>
  <si>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"odvoz přebytečného objemu výkopu z koryta" 3335,1-275,7</t>
  </si>
  <si>
    <t>"odvoz přebytečného objemu výkopu z přeložky zatrubnění" 23,0</t>
  </si>
  <si>
    <t>"odvoz přebytečného objemu výkopu z výústního objektu" 35,0</t>
  </si>
  <si>
    <t>"odvoz přebytečného objemu výkopu z rámového propustku" 345,0</t>
  </si>
  <si>
    <t>37</t>
  </si>
  <si>
    <t>172102101</t>
  </si>
  <si>
    <t>Zřízení těsnicí výplně se zhutněním do 100 % PS nebo 0,9 I(d) bez dodání sypaniny</t>
  </si>
  <si>
    <t>-1970850869</t>
  </si>
  <si>
    <t>Zřízení těsnící výplně z vhodné sypaniny s přemístěním sypaniny ze vzdálenosti do 10 m, avšak bez dodání sypaniny, s příp. nutným kropením se zhutněním do 100 % PS nebo I(d) 0,9</t>
  </si>
  <si>
    <t xml:space="preserve">Poznámka k souboru cen:
1. Cena neplatí pro:     a) těsnící jádro a těsnící vrstvu zemních hrází; tyto konstrukce se oceňují cenami souboru cen         172 10-31 Zřízení těsnícího jádra nebo těsnící vrstvy části A 03,     b) těsnění hradicích stěn; toto těsnění se oceňuje cenami katalogu 800-2 Zvláštní zakládání         objektů. 2. V ceně nejsou započteny náklady na vykopávku vhodné zeminy a na přemístění výkopku z ní     získaného na vzdálenost přes 10 m, měřenou mezi těžištěm sypané konstrukce a těžištěm výkopiště. </t>
  </si>
  <si>
    <t>"dle výkazu kubatur" 1101,3</t>
  </si>
  <si>
    <t>"jílové těsnění rámového propustku" 120,0</t>
  </si>
  <si>
    <t>38</t>
  </si>
  <si>
    <t>174101101</t>
  </si>
  <si>
    <t>Zásyp jam, šachet rýh nebo kolem objektů sypaninou se zhutněním</t>
  </si>
  <si>
    <t>1839433967</t>
  </si>
  <si>
    <t>Zásyp sypaninou z jakékoliv horniny s uložením výkopku ve vrstvách se zhutněním jam, šachet, rýh nebo kolem objektů v těchto vykopávkách</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</si>
  <si>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</si>
  <si>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"dle výkazu kubatur" (3335,1+4,8)*0,50</t>
  </si>
  <si>
    <t>13</t>
  </si>
  <si>
    <t>124303109</t>
  </si>
  <si>
    <t>Příplatek k vykopávkám pro koryta vodotečí v hornině tř. 4 za lepivost</t>
  </si>
  <si>
    <t>-1026292118</t>
  </si>
  <si>
    <t>Vykopávky pro koryta vodotečí s přehozením výkopku na vzdálenost do 3 m nebo s naložením na dopravní prostředek v hornině tř. 4 Příplatek k cenám za lepivost horniny tř. 4</t>
  </si>
  <si>
    <t>"20% objemu výkopku ve tř.IV." 1669,95*0,20</t>
  </si>
  <si>
    <t>14</t>
  </si>
  <si>
    <t>162201411</t>
  </si>
  <si>
    <t>Vodorovné přemístění kmenů stromů listnatých do 1 km D kmene do 300 mm</t>
  </si>
  <si>
    <t>-2012867806</t>
  </si>
  <si>
    <t>Vodorovné přemístění větví, kmenů nebo pařezů s naložením, složením a dopravou do 1000 m kmenů stromů listnatých, průměru přes 100 do 300 mm</t>
  </si>
  <si>
    <t xml:space="preserve">Poznámka k souboru cen:
1. Průměr kmene i pařezu se měří v místě řezu. 2. Měrná jednotka je 1 strom. </t>
  </si>
  <si>
    <t>162201412</t>
  </si>
  <si>
    <t>Vodorovné přemístění kmenů stromů listnatých do 1 km D kmene do 500 mm</t>
  </si>
  <si>
    <t>2132769003</t>
  </si>
  <si>
    <t>Vodorovné přemístění větví, kmenů nebo pařezů s naložením, složením a dopravou do 1000 m kmenů stromů listnatých, průměru přes 300 do 500 mm</t>
  </si>
  <si>
    <t>16</t>
  </si>
  <si>
    <t>162201413</t>
  </si>
  <si>
    <t>Vodorovné přemístění kmenů stromů listnatých do 1 km D kmene do 700 mm</t>
  </si>
  <si>
    <t>-2956380</t>
  </si>
  <si>
    <t>Vodorovné přemístění větví, kmenů nebo pařezů s naložením, složením a dopravou do 1000 m kmenů stromů listnatých, průměru přes 500 do 700 mm</t>
  </si>
  <si>
    <t>17</t>
  </si>
  <si>
    <t>162201421</t>
  </si>
  <si>
    <t>Vodorovné přemístění pařezů do 1 km D do 300 mm</t>
  </si>
  <si>
    <t>16732952</t>
  </si>
  <si>
    <t>Vodorovné přemístění větví, kmenů nebo pařezů s naložením, složením a dopravou do 1000 m pařezů kmenů, průměru přes 100 do 300 mm</t>
  </si>
  <si>
    <t>18</t>
  </si>
  <si>
    <t>162201422</t>
  </si>
  <si>
    <t>Vodorovné přemístění pařezů do 1 km D do 500 mm</t>
  </si>
  <si>
    <t>854239439</t>
  </si>
  <si>
    <t>Vodorovné přemístění větví, kmenů nebo pařezů s naložením, složením a dopravou do 1000 m pařezů kmenů, průměru přes 300 do 500 mm</t>
  </si>
  <si>
    <t>19</t>
  </si>
  <si>
    <t>162201423</t>
  </si>
  <si>
    <t>Vodorovné přemístění pařezů do 1 km D do 700 mm</t>
  </si>
  <si>
    <t>-1831430089</t>
  </si>
  <si>
    <t>Vodorovné přemístění větví, kmenů nebo pařezů s naložením, složením a dopravou do 1000 m pařezů kmenů, průměru přes 500 do 700 mm</t>
  </si>
  <si>
    <t>20</t>
  </si>
  <si>
    <t>Indiv.kalk.1-001</t>
  </si>
  <si>
    <t>Příplatek k vykopávkám pro koryta vodotečí v hornině tř. 4 za ruční výkop</t>
  </si>
  <si>
    <t>-77943027</t>
  </si>
  <si>
    <t>"ruční výkop v úseku PF32-PF41" 217,0*0,50</t>
  </si>
  <si>
    <t>124403102</t>
  </si>
  <si>
    <t>Vykopávky přes 1000 do 5000 m3 pro koryta vodotečí v hornině tř. 5</t>
  </si>
  <si>
    <t>-1500002334</t>
  </si>
  <si>
    <t>Vykopávky pro koryta vodotečí s přehozením výkopku na vzdálenost do 3 m nebo s naložením na dopravní prostředek v hornině tř. 5 přes 1 000 do 5 000 m3</t>
  </si>
  <si>
    <t>22</t>
  </si>
  <si>
    <t>Indiv.kalk.1-002</t>
  </si>
  <si>
    <t>Příplatek k vykopávkám pro koryta vodotečí v hornině tř. 5 za ruční výkop</t>
  </si>
  <si>
    <t>-1392271457</t>
  </si>
  <si>
    <t>23</t>
  </si>
  <si>
    <t>131301101</t>
  </si>
  <si>
    <t>Hloubení jam nezapažených v hornině tř. 4 objemu do 100 m3</t>
  </si>
  <si>
    <t>-508652873</t>
  </si>
  <si>
    <t>Hloubení nezapažených jam a zářezů s urovnáním dna do předepsaného profilu a spádu v hornině tř. 4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</si>
  <si>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</si>
  <si>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výústní objekt" 90,0*0,50</t>
  </si>
  <si>
    <t>24</t>
  </si>
  <si>
    <t>131301102</t>
  </si>
  <si>
    <t>Hloubení jam nezapažených v hornině tř. 4 objemu do 1000 m3</t>
  </si>
  <si>
    <t>537390608</t>
  </si>
  <si>
    <t>Hloubení nezapažených jam a zářezů s urovnáním dna do předepsaného profilu a spádu v hornině tř. 4 přes 100 do 1 000 m3</t>
  </si>
  <si>
    <t>"výkop přeložky zatrubněného profilu" 175,0*0,50</t>
  </si>
  <si>
    <t>"výkop rámového propustku" 455,0*0,50</t>
  </si>
  <si>
    <t>25</t>
  </si>
  <si>
    <t>131301109</t>
  </si>
  <si>
    <t>Příplatek za lepivost u hloubení jam nezapažených v hornině tř. 4</t>
  </si>
  <si>
    <t>-594310686</t>
  </si>
  <si>
    <t>Hloubení nezapažených jam a zářezů s urovnáním dna do předepsaného profilu a spádu Příplatek k cenám za lepivost horniny tř. 4</t>
  </si>
  <si>
    <t>"20% objemu výkopku ve tř.IV." (45,0+315,0)*0,20</t>
  </si>
  <si>
    <t>26</t>
  </si>
  <si>
    <t>131401101</t>
  </si>
  <si>
    <t>Hloubení jam nezapažených v hornině tř. 5 objemu do 100 m3</t>
  </si>
  <si>
    <t>2062856362</t>
  </si>
  <si>
    <t>Hloubení nezapažených jam a zářezů s urovnáním dna do předepsaného profilu a spádu v hornině tř. 5 do 100 m3</t>
  </si>
  <si>
    <t>27</t>
  </si>
  <si>
    <t>131401102</t>
  </si>
  <si>
    <t>Hloubení jam nezapažených v hornině tř. 5 objemu do 1000 m3</t>
  </si>
  <si>
    <t>2144414697</t>
  </si>
  <si>
    <t>Hloubení nezapažených jam a zářezů s urovnáním dna do předepsaného profilu a spádu v hornině tř. 5 přes 100 do 1 000 m3</t>
  </si>
  <si>
    <t>28</t>
  </si>
  <si>
    <t>162301101</t>
  </si>
  <si>
    <t>Vodorovné přemístění do 500 m výkopku/sypaniny z horniny tř. 1 až 4</t>
  </si>
  <si>
    <t>1454750330</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</si>
  <si>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</si>
  <si>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</si>
  <si>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"přemístění výkopku na mezideponii" 1667,55+45,0+315,0</t>
  </si>
  <si>
    <t>"dovoz výkopku z mezideponie pro náspy a zpětné zásypy" (284,7+317,0)*0,50</t>
  </si>
  <si>
    <t>29</t>
  </si>
  <si>
    <t>162301151</t>
  </si>
  <si>
    <t>Vodorovné přemístění do 500 m výkopku/sypaniny z horniny tř. 5 až 7</t>
  </si>
  <si>
    <t>1900898332</t>
  </si>
  <si>
    <t>Vodorovné přemístění výkopku nebo sypaniny po suchu na obvyklém dopravním prostředku, bez naložení výkopku, avšak se složením bez rozhrnutí z horniny tř. 5 až 7 na vzdálenost přes 50 do 500 m</t>
  </si>
  <si>
    <t>"dovoz výkopku z mezideponie pro zpětné zásypy" (284,7+317,0)*0,50</t>
  </si>
  <si>
    <t>30</t>
  </si>
  <si>
    <t>162501102</t>
  </si>
  <si>
    <t>Vodorovné přemístění do 3000 m výkopku/sypaniny z horniny tř. 1 až 4</t>
  </si>
  <si>
    <t>34055712</t>
  </si>
  <si>
    <t>Vodorovné přemístění výkopku nebo sypaniny po suchu na obvyklém dopravním prostředku, bez naložení výkopku, avšak se složením bez rozhrnutí z horniny tř. 1 až 4 na vzdálenost přes 2 500 do 3 000 m</t>
  </si>
  <si>
    <t>"odvoz přebytečného objemu výkopu z koryta" (3335,1-275,7)*0,50</t>
  </si>
  <si>
    <t>"odvoz přebytečného objemu výkopu z přeložky zatrubnění" 23,0*0,50</t>
  </si>
  <si>
    <t>"odvoz přebytečného objemu výkopu z výústního objektu" 35,0*0,50</t>
  </si>
  <si>
    <t>"odvoz přebytečného objemu výkopu z rámového propustku" 345,0*0,50</t>
  </si>
  <si>
    <t>31</t>
  </si>
  <si>
    <t>162501152</t>
  </si>
  <si>
    <t>Vodorovné přemístění do 3000 m výkopku/sypaniny z horniny tř. 5 až 7</t>
  </si>
  <si>
    <t>-1592203685</t>
  </si>
  <si>
    <t>Vodorovné přemístění výkopku nebo sypaniny po suchu na obvyklém dopravním prostředku, bez naložení výkopku, avšak se složením bez rozhrnutí z horniny tř. 5 až 7 na vzdálenost přes 2 500 do 3 000 m</t>
  </si>
  <si>
    <t>32</t>
  </si>
  <si>
    <t>162701105</t>
  </si>
  <si>
    <t>Vodorovné přemístění do 10000 m výkopku/sypaniny z horniny tř. 1 až 4</t>
  </si>
  <si>
    <t>1332715005</t>
  </si>
  <si>
    <t>Vodorovné přemístění výkopku nebo sypaniny po suchu na obvyklém dopravním prostředku, bez naložení výkopku, avšak se složením bez rozhrnutí z horniny tř. 1 až 4 na vzdálenost přes 9 000 do 10 000 m</t>
  </si>
  <si>
    <t>"dovoz zemin pro jílové těsnění" 1101,3</t>
  </si>
  <si>
    <t>33</t>
  </si>
  <si>
    <t>167101102</t>
  </si>
  <si>
    <t>Nakládání výkopku z hornin tř. 1 až 4 přes 100 m3</t>
  </si>
  <si>
    <t>-1280634215</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</si>
  <si>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</si>
  <si>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</si>
  <si>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"celkový objem výkopku na mezideponii" 2027,55</t>
  </si>
  <si>
    <t>34</t>
  </si>
  <si>
    <t>167101152</t>
  </si>
  <si>
    <t>Nakládání výkopku z hornin tř. 5 až 7 přes 100 m3</t>
  </si>
  <si>
    <t>-320279503</t>
  </si>
  <si>
    <t>Nakládání, skládání a překládání neulehlého výkopku nebo sypaniny nakládání, množství přes 100 m3, z hornin tř. 5 až 7</t>
  </si>
  <si>
    <t>35</t>
  </si>
  <si>
    <t>171101103</t>
  </si>
  <si>
    <t>Uložení sypaniny z hornin soudržných do násypů zhutněných do 100 % PS</t>
  </si>
  <si>
    <t>-1353979035</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</si>
  <si>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</si>
  <si>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</si>
  <si>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Export VZ</t>
  </si>
  <si>
    <t>List obsahuje:</t>
  </si>
  <si>
    <t>3.0</t>
  </si>
  <si>
    <t/>
  </si>
  <si>
    <t>False</t>
  </si>
  <si>
    <t>{aff02122-cdd2-4af9-9d5e-7909ca1691e0}</t>
  </si>
  <si>
    <t>&gt;&gt;  skryté sloupce  &lt;&lt;</t>
  </si>
  <si>
    <t>0,01</t>
  </si>
  <si>
    <t>21</t>
  </si>
  <si>
    <t>15</t>
  </si>
  <si>
    <t>REKAPITULACE STAVBY</t>
  </si>
  <si>
    <t>v ---  níže se nacházejí doplnkové a pomocné údaje k sestavám  --- v</t>
  </si>
  <si>
    <t>Návod na vyplnění</t>
  </si>
  <si>
    <t>0,001</t>
  </si>
  <si>
    <t>Kód:</t>
  </si>
  <si>
    <t>EK069/2015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</si>
  <si>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</si>
  <si>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</si>
  <si>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Přeložka vesnického potoka - prodloužení přeložky</t>
  </si>
  <si>
    <t>0,1</t>
  </si>
  <si>
    <t>KSO:</t>
  </si>
  <si>
    <t>CC-CZ:</t>
  </si>
  <si>
    <t>1</t>
  </si>
  <si>
    <t>Místo:</t>
  </si>
  <si>
    <t>Vysoká Pec, okr.Chomutov</t>
  </si>
  <si>
    <t>Datum:</t>
  </si>
  <si>
    <t>3. 6. 2015</t>
  </si>
  <si>
    <t>10</t>
  </si>
  <si>
    <t>100</t>
  </si>
  <si>
    <t>Zadavatel:</t>
  </si>
  <si>
    <t>IČ:</t>
  </si>
  <si>
    <t>Ministerstvo financí ČR</t>
  </si>
  <si>
    <t>DIČ:</t>
  </si>
  <si>
    <t>Uchazeč:</t>
  </si>
  <si>
    <t>Vyplň údaj</t>
  </si>
  <si>
    <t>Projektant:</t>
  </si>
  <si>
    <t>Vodohospodářské projekty s.r.o.Teplice</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</si>
  <si>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</si>
  <si>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</si>
  <si>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</si>
  <si>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</si>
  <si>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</si>
  <si>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</si>
  <si>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</si>
  <si>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</si>
  <si>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</si>
  <si>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</si>
  <si>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</si>
  <si>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</si>
  <si>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</si>
  <si>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</si>
  <si>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</si>
  <si>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</si>
  <si>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</si>
  <si>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</si>
  <si>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</si>
  <si>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</si>
  <si>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</si>
  <si>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</si>
  <si>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</si>
  <si>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</si>
  <si>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</si>
  <si>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</si>
  <si>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</si>
  <si>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</si>
  <si>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</si>
  <si>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</si>
  <si>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</si>
  <si>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</si>
  <si>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</si>
  <si>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</si>
  <si>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</si>
  <si>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</si>
  <si>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</si>
  <si>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</si>
  <si>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</si>
  <si>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</si>
  <si>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</si>
  <si>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Úsek č.1 a 2 (km 0,000-212,20)</t>
  </si>
  <si>
    <t>STA</t>
  </si>
  <si>
    <t>{ec533c9e-415d-4dac-9650-0df3330441a5}</t>
  </si>
  <si>
    <t>2</t>
  </si>
  <si>
    <t>Zpět na list:</t>
  </si>
  <si>
    <t>KRYCÍ LIST SOUPISU</t>
  </si>
  <si>
    <t>Objekt:</t>
  </si>
  <si>
    <t>SO 01 - Úsek č.1 a 2 (km 0,000-212,20)</t>
  </si>
  <si>
    <t xml:space="preserve"> </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</si>
  <si>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</si>
  <si>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</si>
  <si>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</si>
  <si>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</si>
  <si>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</si>
  <si>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</si>
  <si>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</si>
  <si>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</si>
  <si>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</si>
  <si>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</si>
  <si>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</si>
  <si>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9 - Ostatní konstrukce a práce, bourání</t>
  </si>
  <si>
    <t xml:space="preserve">    998 - Přesun hmot</t>
  </si>
  <si>
    <t>M - Práce a dodávky M</t>
  </si>
  <si>
    <t xml:space="preserve">    23-M - Montáže potrubí</t>
  </si>
  <si>
    <t>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</si>
  <si>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</si>
  <si>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</si>
  <si>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</si>
  <si>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</si>
  <si>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</si>
  <si>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</si>
  <si>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</si>
  <si>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</si>
  <si>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</si>
  <si>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</si>
  <si>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</si>
  <si>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</si>
  <si>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</si>
  <si>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</si>
  <si>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</si>
  <si>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</si>
  <si>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</si>
  <si>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</si>
  <si>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</si>
  <si>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</si>
  <si>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průměru kmene do 100 mm i s kořeny z celkové plochy do 1000 m2</t>
  </si>
  <si>
    <t>m2</t>
  </si>
  <si>
    <t>CS ÚRS 2015 01</t>
  </si>
  <si>
    <t>4</t>
  </si>
  <si>
    <t>884574039</t>
  </si>
  <si>
    <t>PP</t>
  </si>
  <si>
    <t>Odstranění křovin a stromů s odstraněním kořenů průměru kmene do 100 mm do sklonu terénu 1 : 5, při celkové ploše do 1 000 m2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</si>
  <si>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</si>
  <si>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</si>
  <si>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</si>
  <si>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"výměra dle dendrologického posouzení porostů" 546,0</t>
  </si>
  <si>
    <t>111201401</t>
  </si>
  <si>
    <t>Spálení křovin a stromů průměru kmene do 100 mm</t>
  </si>
  <si>
    <t>119013217</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</si>
  <si>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</si>
  <si>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</si>
  <si>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</si>
  <si>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111211131</t>
  </si>
  <si>
    <t>Spálení listnatého klestu se snášením D do 30 cm ve svahu do 1:3</t>
  </si>
  <si>
    <t>kus</t>
  </si>
  <si>
    <t>-1322047258</t>
  </si>
  <si>
    <t>Pálení větví stromů se snášením na hromady listnatých v rovině nebo ve svahu do 1:3, průměru kmene do 30 cm</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</si>
  <si>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</si>
  <si>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111211132</t>
  </si>
  <si>
    <t>Spálení listnatého klestu se snášením D přes 30 cm ve svahu do 1:3</t>
  </si>
  <si>
    <t>-1603111844</t>
  </si>
  <si>
    <t>Pálení větví stromů se snášením na hromady listnatých v rovině nebo ve svahu do 1:3, průměru kmene přes 30 cm</t>
  </si>
  <si>
    <t>5</t>
  </si>
  <si>
    <t>112101101</t>
  </si>
  <si>
    <t>Kácení stromů listnatých D kmene do 300 mm</t>
  </si>
  <si>
    <t>-2029636908</t>
  </si>
  <si>
    <t>Kácení stromů s odřezáním kmene a s odvětvením listnatých, průměru kmene přes 100 do 300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</si>
  <si>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</si>
  <si>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"výměra dle dendrologického posouzení porostů" 131</t>
  </si>
  <si>
    <t>6</t>
  </si>
  <si>
    <t>112101102</t>
  </si>
  <si>
    <t>Kácení stromů listnatých D kmene do 500 mm</t>
  </si>
  <si>
    <t>-61694473</t>
  </si>
  <si>
    <t>Kácení stromů s odřezáním kmene a s odvětvením listnatých, průměru kmene přes 300 do 500 mm</t>
  </si>
  <si>
    <t>"výměra dle dendrologického posouzení porostů" 59</t>
  </si>
  <si>
    <t>7</t>
  </si>
  <si>
    <t>112101103</t>
  </si>
  <si>
    <t>Kácení stromů listnatých D kmene do 700 mm</t>
  </si>
  <si>
    <t>-884407438</t>
  </si>
  <si>
    <t>Kácení stromů s odřezáním kmene a s odvětvením listnatých, průměru kmene přes 500 do 700 mm</t>
  </si>
  <si>
    <t>"výměra dle dendrologického posouzení porostů" 4</t>
  </si>
  <si>
    <t>8</t>
  </si>
  <si>
    <t>112201101</t>
  </si>
  <si>
    <t>Odstranění pařezů D do 300 mm</t>
  </si>
  <si>
    <t>-1819502920</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</si>
  <si>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</si>
  <si>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</si>
  <si>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9</t>
  </si>
  <si>
    <t>112201102</t>
  </si>
  <si>
    <t>Odstranění pařezů D do 500 mm</t>
  </si>
  <si>
    <t>1458650593</t>
  </si>
  <si>
    <t>Odstranění pařezů s jejich vykopáním, vytrháním nebo odstřelením, s přesekáním kořenů průměru přes 300 do 500 mm</t>
  </si>
  <si>
    <t>112201103</t>
  </si>
  <si>
    <t>Odstranění pařezů D do 700 mm</t>
  </si>
  <si>
    <t>-961185779</t>
  </si>
  <si>
    <t>Odstranění pařezů s jejich vykopáním, vytrháním nebo odstřelením, s přesekáním kořenů průměru přes 500 do 700 mm</t>
  </si>
  <si>
    <t>11</t>
  </si>
  <si>
    <t>122101403</t>
  </si>
  <si>
    <t>Vykopávky v zemníku na suchu v hornině tř. 1 a 2 objem do 5000 m3</t>
  </si>
  <si>
    <t>m3</t>
  </si>
  <si>
    <t>-662347965</t>
  </si>
  <si>
    <t>Vykopávky v zemnících na suchu s přehozením výkopku na vzdálenost do 3 m nebo s naložením na dopravní prostředek v horninách tř. 1 a 2 přes 1 000 do 5 000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</si>
  <si>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</si>
  <si>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"natěžení zemin pro jílové těsnění" 1101,3</t>
  </si>
  <si>
    <t>12</t>
  </si>
  <si>
    <t>124303102</t>
  </si>
  <si>
    <t>Vykopávky přes 1000 do 5000 m3 pro koryta vodotečí v hornině tř. 4</t>
  </si>
  <si>
    <t>-836686318</t>
  </si>
  <si>
    <t>Vykopávky pro koryta vodotečí s přehozením výkopku na vzdálenost do 3 m nebo s naložením na dopravní prostředek v hornině tř. 4 přes 1 000 do 5 000 m3</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</si>
</sst>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60">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0"/>
      <name val="Trebuchet MS"/>
      <family val="2"/>
    </font>
    <font>
      <i/>
      <sz val="9"/>
      <name val="Trebuchet MS"/>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8"/>
      <color indexed="12"/>
      <name val="Wingdings 2"/>
      <family val="1"/>
    </font>
    <font>
      <sz val="10"/>
      <color indexed="16"/>
      <name val="Trebuchet MS"/>
      <family val="2"/>
    </font>
    <font>
      <u val="single"/>
      <sz val="10"/>
      <color indexed="12"/>
      <name val="Trebuchet MS"/>
      <family val="2"/>
    </font>
    <font>
      <b/>
      <sz val="8"/>
      <color indexed="55"/>
      <name val="Trebuchet MS"/>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tted">
        <color indexed="55"/>
      </left>
      <right style="dotted">
        <color indexed="55"/>
      </right>
      <top style="dotted">
        <color indexed="55"/>
      </top>
      <bottom style="dotted">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dotted">
        <color indexed="55"/>
      </top>
      <bottom/>
    </border>
    <border>
      <left/>
      <right style="thin">
        <color indexed="8"/>
      </right>
      <top style="dotted">
        <color indexed="55"/>
      </top>
      <bottom/>
    </border>
    <border>
      <left style="dotted">
        <color indexed="8"/>
      </left>
      <right/>
      <top style="dotted">
        <color indexed="8"/>
      </top>
      <bottom style="dotted">
        <color indexed="8"/>
      </bottom>
    </border>
    <border>
      <left/>
      <right/>
      <top style="dotted">
        <color indexed="8"/>
      </top>
      <bottom style="dotted">
        <color indexed="8"/>
      </bottom>
    </border>
    <border>
      <left/>
      <right style="thin">
        <color indexed="8"/>
      </right>
      <top style="dotted">
        <color indexed="8"/>
      </top>
      <bottom style="dotted">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bottom style="dotted">
        <color indexed="55"/>
      </bottom>
    </border>
    <border>
      <left style="dotted">
        <color indexed="55"/>
      </left>
      <right/>
      <top style="dotted">
        <color indexed="55"/>
      </top>
      <bottom style="dotted">
        <color indexed="55"/>
      </bottom>
    </border>
    <border>
      <left/>
      <right/>
      <top style="dotted">
        <color indexed="55"/>
      </top>
      <bottom style="dotted">
        <color indexed="55"/>
      </bottom>
    </border>
    <border>
      <left/>
      <right style="dotted">
        <color indexed="55"/>
      </right>
      <top style="dotted">
        <color indexed="55"/>
      </top>
      <bottom style="dotted">
        <color indexed="55"/>
      </bottom>
    </border>
    <border>
      <left style="dotted">
        <color indexed="55"/>
      </left>
      <right/>
      <top style="dotted">
        <color indexed="55"/>
      </top>
      <bottom/>
    </border>
    <border>
      <left/>
      <right style="dotted">
        <color indexed="55"/>
      </right>
      <top style="dotted">
        <color indexed="55"/>
      </top>
      <bottom/>
    </border>
    <border>
      <left style="dotted">
        <color indexed="55"/>
      </left>
      <right/>
      <top/>
      <bottom/>
    </border>
    <border>
      <left/>
      <right style="dotted">
        <color indexed="55"/>
      </right>
      <top/>
      <bottom/>
    </border>
    <border>
      <left style="dotted">
        <color indexed="55"/>
      </left>
      <right/>
      <top/>
      <bottom style="dotted">
        <color indexed="55"/>
      </bottom>
    </border>
    <border>
      <left/>
      <right style="dotted">
        <color indexed="55"/>
      </right>
      <top/>
      <bottom style="dotted">
        <color indexed="55"/>
      </bottom>
    </border>
    <border>
      <left/>
      <right/>
      <top style="dotted">
        <color indexed="8"/>
      </top>
      <bottom/>
    </border>
    <border>
      <left/>
      <right/>
      <top/>
      <bottom style="dotted">
        <color indexed="8"/>
      </bottom>
    </border>
    <border>
      <left/>
      <right style="dotted">
        <color indexed="8"/>
      </right>
      <top style="dotted">
        <color indexed="8"/>
      </top>
      <bottom style="dotted">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0" borderId="1" applyNumberFormat="0" applyFill="0" applyAlignment="0" applyProtection="0"/>
    <xf numFmtId="170" fontId="17" fillId="0" borderId="0" applyFont="0" applyFill="0" applyBorder="0" applyAlignment="0" applyProtection="0"/>
    <xf numFmtId="168" fontId="17" fillId="0" borderId="0" applyFont="0" applyFill="0" applyBorder="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16" borderId="2" applyNumberFormat="0" applyAlignment="0" applyProtection="0"/>
    <xf numFmtId="171" fontId="17" fillId="0" borderId="0" applyFont="0" applyFill="0" applyBorder="0" applyAlignment="0" applyProtection="0"/>
    <xf numFmtId="169" fontId="17"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17" borderId="0" applyNumberFormat="0" applyBorder="0" applyAlignment="0" applyProtection="0"/>
    <xf numFmtId="0" fontId="4" fillId="0" borderId="0" applyAlignment="0">
      <protection locked="0"/>
    </xf>
    <xf numFmtId="0" fontId="17" fillId="18" borderId="6" applyNumberFormat="0" applyFont="0" applyAlignment="0" applyProtection="0"/>
    <xf numFmtId="9" fontId="17" fillId="0" borderId="0" applyFont="0" applyFill="0" applyBorder="0" applyAlignment="0" applyProtection="0"/>
    <xf numFmtId="0" fontId="29" fillId="0" borderId="7" applyNumberFormat="0" applyFill="0" applyAlignment="0" applyProtection="0"/>
    <xf numFmtId="0" fontId="28" fillId="0" borderId="0" applyNumberForma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0" fontId="32" fillId="7" borderId="8" applyNumberFormat="0" applyAlignment="0" applyProtection="0"/>
    <xf numFmtId="0" fontId="33" fillId="19" borderId="8" applyNumberFormat="0" applyAlignment="0" applyProtection="0"/>
    <xf numFmtId="0" fontId="34" fillId="19" borderId="9" applyNumberFormat="0" applyAlignment="0" applyProtection="0"/>
    <xf numFmtId="0" fontId="35"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cellStyleXfs>
  <cellXfs count="318">
    <xf numFmtId="0" fontId="4" fillId="0" borderId="0" xfId="0" applyFont="1" applyAlignment="1">
      <alignment/>
    </xf>
    <xf numFmtId="4" fontId="4" fillId="18" borderId="10" xfId="0" applyNumberFormat="1" applyFont="1" applyFill="1" applyBorder="1" applyAlignment="1" applyProtection="1">
      <alignment vertical="center"/>
      <protection locked="0"/>
    </xf>
    <xf numFmtId="4" fontId="54" fillId="18" borderId="10" xfId="0" applyNumberFormat="1" applyFont="1" applyFill="1" applyBorder="1" applyAlignment="1" applyProtection="1">
      <alignment vertical="center"/>
      <protection locked="0"/>
    </xf>
    <xf numFmtId="0" fontId="41" fillId="17" borderId="0" xfId="0" applyFont="1" applyFill="1" applyAlignment="1" applyProtection="1">
      <alignment horizontal="left" vertical="center"/>
      <protection/>
    </xf>
    <xf numFmtId="0" fontId="15" fillId="17" borderId="0" xfId="0" applyFont="1" applyFill="1" applyAlignment="1" applyProtection="1">
      <alignment vertical="center"/>
      <protection/>
    </xf>
    <xf numFmtId="0" fontId="56" fillId="17" borderId="0" xfId="0" applyFont="1" applyFill="1" applyAlignment="1" applyProtection="1">
      <alignment horizontal="left" vertical="center"/>
      <protection/>
    </xf>
    <xf numFmtId="0" fontId="57" fillId="17" borderId="0" xfId="36" applyFont="1" applyFill="1" applyAlignment="1" applyProtection="1">
      <alignment vertical="center"/>
      <protection/>
    </xf>
    <xf numFmtId="0" fontId="4" fillId="0" borderId="0" xfId="47" applyAlignment="1">
      <alignment vertical="top"/>
      <protection locked="0"/>
    </xf>
    <xf numFmtId="0" fontId="4" fillId="0" borderId="11" xfId="47" applyFont="1" applyBorder="1" applyAlignment="1">
      <alignment vertical="center" wrapText="1"/>
      <protection locked="0"/>
    </xf>
    <xf numFmtId="0" fontId="4" fillId="0" borderId="12" xfId="47" applyFont="1" applyBorder="1" applyAlignment="1">
      <alignment vertical="center" wrapText="1"/>
      <protection locked="0"/>
    </xf>
    <xf numFmtId="0" fontId="4" fillId="0" borderId="13" xfId="47" applyFont="1" applyBorder="1" applyAlignment="1">
      <alignment vertical="center" wrapText="1"/>
      <protection locked="0"/>
    </xf>
    <xf numFmtId="0" fontId="4" fillId="0" borderId="14" xfId="47" applyFont="1" applyBorder="1" applyAlignment="1">
      <alignment horizontal="center" vertical="center" wrapText="1"/>
      <protection locked="0"/>
    </xf>
    <xf numFmtId="0" fontId="4" fillId="0" borderId="15"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14" xfId="47" applyFont="1" applyBorder="1" applyAlignment="1">
      <alignment vertical="center" wrapText="1"/>
      <protection locked="0"/>
    </xf>
    <xf numFmtId="0" fontId="4" fillId="0" borderId="15" xfId="47" applyFont="1" applyBorder="1" applyAlignment="1">
      <alignment vertical="center" wrapText="1"/>
      <protection locked="0"/>
    </xf>
    <xf numFmtId="0" fontId="12"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14" xfId="47" applyFont="1" applyBorder="1" applyAlignment="1">
      <alignmen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vertical="center" wrapText="1"/>
      <protection locked="0"/>
    </xf>
    <xf numFmtId="0" fontId="4" fillId="0" borderId="16" xfId="47" applyFont="1" applyBorder="1" applyAlignment="1">
      <alignment vertical="center" wrapText="1"/>
      <protection locked="0"/>
    </xf>
    <xf numFmtId="0" fontId="15" fillId="0" borderId="17" xfId="47" applyFont="1" applyBorder="1" applyAlignment="1">
      <alignment vertical="center" wrapText="1"/>
      <protection locked="0"/>
    </xf>
    <xf numFmtId="0" fontId="4" fillId="0" borderId="18"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11" xfId="47" applyFont="1" applyBorder="1" applyAlignment="1">
      <alignment horizontal="left" vertical="center"/>
      <protection locked="0"/>
    </xf>
    <xf numFmtId="0" fontId="4" fillId="0" borderId="12" xfId="47" applyFont="1" applyBorder="1" applyAlignment="1">
      <alignment horizontal="left" vertical="center"/>
      <protection locked="0"/>
    </xf>
    <xf numFmtId="0" fontId="4" fillId="0" borderId="13" xfId="47" applyFont="1" applyBorder="1" applyAlignment="1">
      <alignment horizontal="left" vertical="center"/>
      <protection locked="0"/>
    </xf>
    <xf numFmtId="0" fontId="4" fillId="0" borderId="14" xfId="47" applyFont="1" applyBorder="1" applyAlignment="1">
      <alignment horizontal="left" vertical="center"/>
      <protection locked="0"/>
    </xf>
    <xf numFmtId="0" fontId="4" fillId="0" borderId="15" xfId="47" applyFont="1" applyBorder="1" applyAlignment="1">
      <alignment horizontal="left" vertical="center"/>
      <protection locked="0"/>
    </xf>
    <xf numFmtId="0" fontId="12"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2" fillId="0" borderId="17" xfId="47" applyFont="1" applyBorder="1" applyAlignment="1">
      <alignment horizontal="left" vertical="center"/>
      <protection locked="0"/>
    </xf>
    <xf numFmtId="0" fontId="12" fillId="0" borderId="17" xfId="47" applyFont="1" applyBorder="1" applyAlignment="1">
      <alignment horizontal="center" vertical="center"/>
      <protection locked="0"/>
    </xf>
    <xf numFmtId="0" fontId="7" fillId="0" borderId="17" xfId="47" applyFont="1" applyBorder="1" applyAlignment="1">
      <alignment horizontal="left" vertical="center"/>
      <protection locked="0"/>
    </xf>
    <xf numFmtId="0" fontId="10"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14"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16" xfId="47" applyFont="1" applyBorder="1" applyAlignment="1">
      <alignment horizontal="left" vertical="center"/>
      <protection locked="0"/>
    </xf>
    <xf numFmtId="0" fontId="15" fillId="0" borderId="17" xfId="47" applyFont="1" applyBorder="1" applyAlignment="1">
      <alignment horizontal="left" vertical="center"/>
      <protection locked="0"/>
    </xf>
    <xf numFmtId="0" fontId="4" fillId="0" borderId="18" xfId="47" applyFont="1" applyBorder="1" applyAlignment="1">
      <alignment horizontal="left" vertical="center"/>
      <protection locked="0"/>
    </xf>
    <xf numFmtId="0" fontId="4" fillId="0" borderId="0" xfId="47" applyFont="1" applyBorder="1" applyAlignment="1">
      <alignment horizontal="left" vertical="center"/>
      <protection locked="0"/>
    </xf>
    <xf numFmtId="0" fontId="15"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17"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11" xfId="47" applyFont="1" applyBorder="1" applyAlignment="1">
      <alignment horizontal="left" vertical="center" wrapText="1"/>
      <protection locked="0"/>
    </xf>
    <xf numFmtId="0" fontId="4" fillId="0" borderId="12" xfId="47" applyFont="1" applyBorder="1" applyAlignment="1">
      <alignment horizontal="left" vertical="center" wrapText="1"/>
      <protection locked="0"/>
    </xf>
    <xf numFmtId="0" fontId="4" fillId="0" borderId="13" xfId="47" applyFont="1" applyBorder="1" applyAlignment="1">
      <alignment horizontal="left" vertical="center" wrapText="1"/>
      <protection locked="0"/>
    </xf>
    <xf numFmtId="0" fontId="4" fillId="0" borderId="14" xfId="47" applyFont="1" applyBorder="1" applyAlignment="1">
      <alignment horizontal="left" vertical="center" wrapText="1"/>
      <protection locked="0"/>
    </xf>
    <xf numFmtId="0" fontId="4" fillId="0" borderId="15" xfId="47" applyFont="1" applyBorder="1" applyAlignment="1">
      <alignment horizontal="left" vertical="center" wrapText="1"/>
      <protection locked="0"/>
    </xf>
    <xf numFmtId="0" fontId="7" fillId="0" borderId="14" xfId="47" applyFont="1" applyBorder="1" applyAlignment="1">
      <alignment horizontal="left" vertical="center" wrapText="1"/>
      <protection locked="0"/>
    </xf>
    <xf numFmtId="0" fontId="7" fillId="0" borderId="15" xfId="47" applyFont="1" applyBorder="1" applyAlignment="1">
      <alignment horizontal="left" vertical="center" wrapText="1"/>
      <protection locked="0"/>
    </xf>
    <xf numFmtId="0" fontId="5" fillId="0" borderId="14" xfId="47" applyFont="1" applyBorder="1" applyAlignment="1">
      <alignment horizontal="left" vertical="center" wrapText="1"/>
      <protection locked="0"/>
    </xf>
    <xf numFmtId="0" fontId="5" fillId="0" borderId="15" xfId="47" applyFont="1" applyBorder="1" applyAlignment="1">
      <alignment horizontal="left" vertical="center" wrapText="1"/>
      <protection locked="0"/>
    </xf>
    <xf numFmtId="0" fontId="5" fillId="0" borderId="15" xfId="47" applyFont="1" applyBorder="1" applyAlignment="1">
      <alignment horizontal="left" vertical="center"/>
      <protection locked="0"/>
    </xf>
    <xf numFmtId="0" fontId="5" fillId="0" borderId="16" xfId="47" applyFont="1" applyBorder="1" applyAlignment="1">
      <alignment horizontal="left" vertical="center" wrapText="1"/>
      <protection locked="0"/>
    </xf>
    <xf numFmtId="0" fontId="5" fillId="0" borderId="17" xfId="47" applyFont="1" applyBorder="1" applyAlignment="1">
      <alignment horizontal="left" vertical="center" wrapText="1"/>
      <protection locked="0"/>
    </xf>
    <xf numFmtId="0" fontId="5" fillId="0" borderId="18"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16" xfId="47" applyFont="1" applyBorder="1" applyAlignment="1">
      <alignment horizontal="left" vertical="center"/>
      <protection locked="0"/>
    </xf>
    <xf numFmtId="0" fontId="5" fillId="0" borderId="18" xfId="47" applyFont="1" applyBorder="1" applyAlignment="1">
      <alignment horizontal="left" vertical="center"/>
      <protection locked="0"/>
    </xf>
    <xf numFmtId="0" fontId="7" fillId="0" borderId="0" xfId="47" applyFont="1" applyAlignment="1">
      <alignment vertical="center"/>
      <protection locked="0"/>
    </xf>
    <xf numFmtId="0" fontId="12" fillId="0" borderId="0" xfId="47" applyFont="1" applyBorder="1" applyAlignment="1">
      <alignment vertical="center"/>
      <protection locked="0"/>
    </xf>
    <xf numFmtId="0" fontId="7" fillId="0" borderId="17" xfId="47" applyFont="1" applyBorder="1" applyAlignment="1">
      <alignment vertical="center"/>
      <protection locked="0"/>
    </xf>
    <xf numFmtId="0" fontId="12" fillId="0" borderId="17"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17" xfId="47" applyBorder="1" applyAlignment="1">
      <alignment vertical="top"/>
      <protection locked="0"/>
    </xf>
    <xf numFmtId="0" fontId="5" fillId="0" borderId="12" xfId="47" applyFont="1" applyBorder="1" applyAlignment="1">
      <alignment horizontal="left" vertical="center" wrapText="1"/>
      <protection locked="0"/>
    </xf>
    <xf numFmtId="0" fontId="5" fillId="0" borderId="12" xfId="47" applyFont="1" applyBorder="1" applyAlignment="1">
      <alignment horizontal="left" vertical="center"/>
      <protection locked="0"/>
    </xf>
    <xf numFmtId="0" fontId="5" fillId="0" borderId="12" xfId="47" applyFont="1" applyBorder="1" applyAlignment="1">
      <alignment horizontal="center" vertical="center"/>
      <protection locked="0"/>
    </xf>
    <xf numFmtId="0" fontId="12" fillId="0" borderId="17" xfId="47" applyFont="1" applyBorder="1" applyAlignment="1">
      <alignment horizontal="left"/>
      <protection locked="0"/>
    </xf>
    <xf numFmtId="0" fontId="7" fillId="0" borderId="17" xfId="47" applyFont="1" applyBorder="1" applyAlignment="1">
      <alignment/>
      <protection locked="0"/>
    </xf>
    <xf numFmtId="0" fontId="4" fillId="0" borderId="14" xfId="47" applyFont="1" applyBorder="1" applyAlignment="1">
      <alignment vertical="top"/>
      <protection locked="0"/>
    </xf>
    <xf numFmtId="0" fontId="4" fillId="0" borderId="15"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16" xfId="47" applyFont="1" applyBorder="1" applyAlignment="1">
      <alignment vertical="top"/>
      <protection locked="0"/>
    </xf>
    <xf numFmtId="0" fontId="4" fillId="0" borderId="17" xfId="47" applyFont="1" applyBorder="1" applyAlignment="1">
      <alignment vertical="top"/>
      <protection locked="0"/>
    </xf>
    <xf numFmtId="0" fontId="4" fillId="0" borderId="18" xfId="47" applyFont="1" applyBorder="1" applyAlignment="1">
      <alignment vertical="top"/>
      <protection locked="0"/>
    </xf>
    <xf numFmtId="49" fontId="5" fillId="18" borderId="0" xfId="0" applyNumberFormat="1" applyFont="1" applyFill="1" applyBorder="1" applyAlignment="1" applyProtection="1">
      <alignment horizontal="left" vertical="center"/>
      <protection locked="0"/>
    </xf>
    <xf numFmtId="0" fontId="4" fillId="17" borderId="0" xfId="0" applyFont="1" applyFill="1" applyAlignment="1" applyProtection="1">
      <alignment/>
      <protection/>
    </xf>
    <xf numFmtId="0" fontId="20" fillId="17" borderId="0" xfId="36" applyFill="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vertical="center"/>
      <protection/>
    </xf>
    <xf numFmtId="0" fontId="4" fillId="0" borderId="19" xfId="0" applyFont="1" applyBorder="1" applyAlignment="1" applyProtection="1">
      <alignment/>
      <protection/>
    </xf>
    <xf numFmtId="0" fontId="4" fillId="0" borderId="20" xfId="0" applyFont="1" applyBorder="1" applyAlignment="1" applyProtection="1">
      <alignment/>
      <protection/>
    </xf>
    <xf numFmtId="0" fontId="4" fillId="0" borderId="21" xfId="0" applyFont="1" applyBorder="1" applyAlignment="1" applyProtection="1">
      <alignment/>
      <protection/>
    </xf>
    <xf numFmtId="0" fontId="4" fillId="0" borderId="22" xfId="0" applyFont="1" applyBorder="1" applyAlignment="1" applyProtection="1">
      <alignment/>
      <protection/>
    </xf>
    <xf numFmtId="0" fontId="4" fillId="0" borderId="0" xfId="0" applyFont="1" applyBorder="1" applyAlignment="1" applyProtection="1">
      <alignment/>
      <protection/>
    </xf>
    <xf numFmtId="0" fontId="8" fillId="0" borderId="0" xfId="0" applyFont="1" applyBorder="1" applyAlignment="1" applyProtection="1">
      <alignment horizontal="left" vertical="center"/>
      <protection/>
    </xf>
    <xf numFmtId="0" fontId="4" fillId="0" borderId="23" xfId="0" applyFont="1" applyBorder="1" applyAlignment="1" applyProtection="1">
      <alignment/>
      <protection/>
    </xf>
    <xf numFmtId="0" fontId="42" fillId="0" borderId="0" xfId="0" applyFont="1" applyAlignment="1" applyProtection="1">
      <alignment horizontal="left" vertical="center"/>
      <protection/>
    </xf>
    <xf numFmtId="0" fontId="44" fillId="0" borderId="0" xfId="0" applyFont="1" applyBorder="1" applyAlignment="1" applyProtection="1">
      <alignment horizontal="left" vertical="center"/>
      <protection/>
    </xf>
    <xf numFmtId="0" fontId="4" fillId="0" borderId="0" xfId="0" applyFont="1" applyAlignment="1" applyProtection="1">
      <alignment vertical="center"/>
      <protection/>
    </xf>
    <xf numFmtId="0" fontId="4" fillId="0" borderId="22"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23" xfId="0" applyFont="1" applyBorder="1" applyAlignment="1" applyProtection="1">
      <alignment vertical="center"/>
      <protection/>
    </xf>
    <xf numFmtId="0" fontId="5" fillId="0" borderId="0" xfId="0" applyFont="1" applyBorder="1" applyAlignment="1" applyProtection="1">
      <alignment horizontal="left" vertical="center"/>
      <protection/>
    </xf>
    <xf numFmtId="173" fontId="5" fillId="0" borderId="0" xfId="0" applyNumberFormat="1" applyFont="1" applyBorder="1" applyAlignment="1" applyProtection="1">
      <alignment horizontal="left" vertical="center"/>
      <protection/>
    </xf>
    <xf numFmtId="0" fontId="4" fillId="0" borderId="22"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12" fillId="0" borderId="17" xfId="47" applyFont="1" applyBorder="1" applyAlignment="1">
      <alignment horizontal="left" wrapText="1"/>
      <protection locked="0"/>
    </xf>
    <xf numFmtId="0" fontId="4" fillId="0" borderId="23"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24" xfId="0" applyFont="1" applyBorder="1" applyAlignment="1" applyProtection="1">
      <alignment vertical="center"/>
      <protection/>
    </xf>
    <xf numFmtId="0" fontId="4" fillId="0" borderId="25" xfId="0" applyFont="1" applyBorder="1" applyAlignment="1" applyProtection="1">
      <alignment vertical="center"/>
      <protection/>
    </xf>
    <xf numFmtId="0" fontId="9" fillId="0" borderId="0" xfId="0" applyFont="1" applyBorder="1" applyAlignment="1" applyProtection="1">
      <alignment horizontal="left" vertical="center"/>
      <protection/>
    </xf>
    <xf numFmtId="4" fontId="45" fillId="0" borderId="0" xfId="0" applyNumberFormat="1" applyFont="1" applyBorder="1" applyAlignment="1" applyProtection="1">
      <alignment vertical="center"/>
      <protection/>
    </xf>
    <xf numFmtId="0" fontId="36" fillId="0" borderId="0" xfId="0" applyFont="1" applyBorder="1" applyAlignment="1" applyProtection="1">
      <alignment horizontal="right" vertical="center"/>
      <protection/>
    </xf>
    <xf numFmtId="0" fontId="36" fillId="0" borderId="0" xfId="0" applyFont="1" applyBorder="1" applyAlignment="1" applyProtection="1">
      <alignment horizontal="left" vertical="center"/>
      <protection/>
    </xf>
    <xf numFmtId="4" fontId="36" fillId="0" borderId="0" xfId="0" applyNumberFormat="1" applyFont="1" applyBorder="1" applyAlignment="1" applyProtection="1">
      <alignment vertical="center"/>
      <protection/>
    </xf>
    <xf numFmtId="172" fontId="36" fillId="0" borderId="0" xfId="0" applyNumberFormat="1" applyFont="1" applyBorder="1" applyAlignment="1" applyProtection="1">
      <alignment horizontal="right" vertical="center"/>
      <protection/>
    </xf>
    <xf numFmtId="0" fontId="4" fillId="19" borderId="0" xfId="0" applyFont="1" applyFill="1" applyBorder="1" applyAlignment="1" applyProtection="1">
      <alignment vertical="center"/>
      <protection/>
    </xf>
    <xf numFmtId="0" fontId="6" fillId="19" borderId="26" xfId="0" applyFont="1" applyFill="1" applyBorder="1" applyAlignment="1" applyProtection="1">
      <alignment horizontal="left" vertical="center"/>
      <protection/>
    </xf>
    <xf numFmtId="0" fontId="4" fillId="19" borderId="27" xfId="0" applyFont="1" applyFill="1" applyBorder="1" applyAlignment="1" applyProtection="1">
      <alignment vertical="center"/>
      <protection/>
    </xf>
    <xf numFmtId="0" fontId="6" fillId="19" borderId="27" xfId="0" applyFont="1" applyFill="1" applyBorder="1" applyAlignment="1" applyProtection="1">
      <alignment horizontal="right" vertical="center"/>
      <protection/>
    </xf>
    <xf numFmtId="0" fontId="6" fillId="19" borderId="27" xfId="0" applyFont="1" applyFill="1" applyBorder="1" applyAlignment="1" applyProtection="1">
      <alignment horizontal="center" vertical="center"/>
      <protection/>
    </xf>
    <xf numFmtId="4" fontId="6" fillId="19" borderId="27" xfId="0" applyNumberFormat="1" applyFont="1" applyFill="1" applyBorder="1" applyAlignment="1" applyProtection="1">
      <alignment vertical="center"/>
      <protection/>
    </xf>
    <xf numFmtId="0" fontId="4" fillId="19" borderId="28" xfId="0" applyFont="1" applyFill="1" applyBorder="1" applyAlignment="1" applyProtection="1">
      <alignment vertical="center"/>
      <protection/>
    </xf>
    <xf numFmtId="0" fontId="4" fillId="0" borderId="29" xfId="0" applyFont="1" applyBorder="1" applyAlignment="1" applyProtection="1">
      <alignment vertical="center"/>
      <protection/>
    </xf>
    <xf numFmtId="0" fontId="4" fillId="0" borderId="30" xfId="0" applyFont="1" applyBorder="1" applyAlignment="1" applyProtection="1">
      <alignment vertical="center"/>
      <protection/>
    </xf>
    <xf numFmtId="0" fontId="4" fillId="0" borderId="31"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5" fillId="19" borderId="0" xfId="0" applyFont="1" applyFill="1" applyBorder="1" applyAlignment="1" applyProtection="1">
      <alignment horizontal="left" vertical="center"/>
      <protection/>
    </xf>
    <xf numFmtId="0" fontId="5" fillId="19" borderId="0" xfId="0" applyFont="1" applyFill="1" applyBorder="1" applyAlignment="1" applyProtection="1">
      <alignment horizontal="right" vertical="center"/>
      <protection/>
    </xf>
    <xf numFmtId="0" fontId="4" fillId="19" borderId="23" xfId="0" applyFont="1" applyFill="1" applyBorder="1" applyAlignment="1" applyProtection="1">
      <alignment vertical="center"/>
      <protection/>
    </xf>
    <xf numFmtId="0" fontId="45" fillId="0" borderId="0" xfId="0" applyFont="1" applyBorder="1" applyAlignment="1" applyProtection="1">
      <alignment horizontal="left" vertical="center"/>
      <protection/>
    </xf>
    <xf numFmtId="0" fontId="37" fillId="0" borderId="22" xfId="0" applyFont="1" applyBorder="1" applyAlignment="1" applyProtection="1">
      <alignment vertical="center"/>
      <protection/>
    </xf>
    <xf numFmtId="0" fontId="37" fillId="0" borderId="0" xfId="0" applyFont="1" applyBorder="1" applyAlignment="1" applyProtection="1">
      <alignment vertical="center"/>
      <protection/>
    </xf>
    <xf numFmtId="0" fontId="37" fillId="0" borderId="32" xfId="0" applyFont="1" applyBorder="1" applyAlignment="1" applyProtection="1">
      <alignment horizontal="left" vertical="center"/>
      <protection/>
    </xf>
    <xf numFmtId="0" fontId="37" fillId="0" borderId="32" xfId="0" applyFont="1" applyBorder="1" applyAlignment="1" applyProtection="1">
      <alignment vertical="center"/>
      <protection/>
    </xf>
    <xf numFmtId="4" fontId="37" fillId="0" borderId="32" xfId="0" applyNumberFormat="1" applyFont="1" applyBorder="1" applyAlignment="1" applyProtection="1">
      <alignment vertical="center"/>
      <protection/>
    </xf>
    <xf numFmtId="0" fontId="37" fillId="0" borderId="23" xfId="0" applyFont="1" applyBorder="1" applyAlignment="1" applyProtection="1">
      <alignment vertical="center"/>
      <protection/>
    </xf>
    <xf numFmtId="0" fontId="37" fillId="0" borderId="0" xfId="0" applyFont="1" applyAlignment="1" applyProtection="1">
      <alignment vertical="center"/>
      <protection/>
    </xf>
    <xf numFmtId="0" fontId="38" fillId="0" borderId="22" xfId="0" applyFont="1" applyBorder="1" applyAlignment="1" applyProtection="1">
      <alignment vertical="center"/>
      <protection/>
    </xf>
    <xf numFmtId="0" fontId="38" fillId="0" borderId="0" xfId="0" applyFont="1" applyBorder="1" applyAlignment="1" applyProtection="1">
      <alignment vertical="center"/>
      <protection/>
    </xf>
    <xf numFmtId="0" fontId="38" fillId="0" borderId="32" xfId="0" applyFont="1" applyBorder="1" applyAlignment="1" applyProtection="1">
      <alignment horizontal="left" vertical="center"/>
      <protection/>
    </xf>
    <xf numFmtId="0" fontId="38" fillId="0" borderId="32" xfId="0" applyFont="1" applyBorder="1" applyAlignment="1" applyProtection="1">
      <alignment vertical="center"/>
      <protection/>
    </xf>
    <xf numFmtId="4" fontId="38" fillId="0" borderId="32" xfId="0" applyNumberFormat="1" applyFont="1" applyBorder="1" applyAlignment="1" applyProtection="1">
      <alignment vertical="center"/>
      <protection/>
    </xf>
    <xf numFmtId="0" fontId="38" fillId="0" borderId="23" xfId="0" applyFont="1" applyBorder="1" applyAlignment="1" applyProtection="1">
      <alignment vertical="center"/>
      <protection/>
    </xf>
    <xf numFmtId="0" fontId="38" fillId="0" borderId="0" xfId="0" applyFont="1" applyAlignment="1" applyProtection="1">
      <alignment vertical="center"/>
      <protection/>
    </xf>
    <xf numFmtId="0" fontId="8" fillId="0" borderId="0" xfId="0" applyFont="1" applyAlignment="1" applyProtection="1">
      <alignment horizontal="left" vertical="center"/>
      <protection/>
    </xf>
    <xf numFmtId="0" fontId="44" fillId="0" borderId="0" xfId="0" applyFont="1" applyAlignment="1" applyProtection="1">
      <alignment horizontal="left" vertical="center"/>
      <protection/>
    </xf>
    <xf numFmtId="0" fontId="5" fillId="0" borderId="0" xfId="0" applyFont="1" applyAlignment="1" applyProtection="1">
      <alignment horizontal="left" vertical="center"/>
      <protection/>
    </xf>
    <xf numFmtId="173" fontId="5" fillId="0" borderId="0" xfId="0" applyNumberFormat="1" applyFont="1" applyAlignment="1" applyProtection="1">
      <alignment horizontal="left" vertical="center"/>
      <protection/>
    </xf>
    <xf numFmtId="0" fontId="4" fillId="0" borderId="22" xfId="0" applyFont="1" applyBorder="1" applyAlignment="1" applyProtection="1">
      <alignment horizontal="center" vertical="center" wrapText="1"/>
      <protection/>
    </xf>
    <xf numFmtId="0" fontId="5" fillId="19" borderId="33" xfId="0" applyFont="1" applyFill="1" applyBorder="1" applyAlignment="1" applyProtection="1">
      <alignment horizontal="center" vertical="center" wrapText="1"/>
      <protection/>
    </xf>
    <xf numFmtId="0" fontId="5" fillId="19" borderId="34" xfId="0" applyFont="1" applyFill="1" applyBorder="1" applyAlignment="1" applyProtection="1">
      <alignment horizontal="center" vertical="center" wrapText="1"/>
      <protection/>
    </xf>
    <xf numFmtId="0" fontId="50" fillId="19" borderId="34" xfId="0" applyFont="1" applyFill="1" applyBorder="1" applyAlignment="1" applyProtection="1">
      <alignment horizontal="center" vertical="center" wrapText="1"/>
      <protection/>
    </xf>
    <xf numFmtId="0" fontId="5" fillId="19" borderId="35" xfId="0" applyFont="1" applyFill="1" applyBorder="1" applyAlignment="1" applyProtection="1">
      <alignment horizontal="center" vertical="center" wrapText="1"/>
      <protection/>
    </xf>
    <xf numFmtId="0" fontId="44" fillId="0" borderId="33" xfId="0" applyFont="1" applyBorder="1" applyAlignment="1" applyProtection="1">
      <alignment horizontal="center" vertical="center" wrapText="1"/>
      <protection/>
    </xf>
    <xf numFmtId="0" fontId="44" fillId="0" borderId="34" xfId="0" applyFont="1" applyBorder="1" applyAlignment="1" applyProtection="1">
      <alignment horizontal="center" vertical="center" wrapText="1"/>
      <protection/>
    </xf>
    <xf numFmtId="0" fontId="44" fillId="0" borderId="35" xfId="0"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45" fillId="0" borderId="0" xfId="0" applyFont="1" applyAlignment="1" applyProtection="1">
      <alignment horizontal="left" vertical="center"/>
      <protection/>
    </xf>
    <xf numFmtId="4" fontId="45" fillId="0" borderId="0" xfId="0" applyNumberFormat="1" applyFont="1" applyAlignment="1" applyProtection="1">
      <alignment/>
      <protection/>
    </xf>
    <xf numFmtId="0" fontId="4" fillId="0" borderId="36" xfId="0" applyFont="1" applyBorder="1" applyAlignment="1" applyProtection="1">
      <alignment vertical="center"/>
      <protection/>
    </xf>
    <xf numFmtId="174" fontId="51" fillId="0" borderId="24" xfId="0" applyNumberFormat="1" applyFont="1" applyBorder="1" applyAlignment="1" applyProtection="1">
      <alignment/>
      <protection/>
    </xf>
    <xf numFmtId="174" fontId="51" fillId="0" borderId="37" xfId="0" applyNumberFormat="1" applyFont="1" applyBorder="1" applyAlignment="1" applyProtection="1">
      <alignment/>
      <protection/>
    </xf>
    <xf numFmtId="4" fontId="13" fillId="0" borderId="0" xfId="0" applyNumberFormat="1" applyFont="1" applyAlignment="1" applyProtection="1">
      <alignment vertical="center"/>
      <protection/>
    </xf>
    <xf numFmtId="0" fontId="39" fillId="0" borderId="22" xfId="0" applyFont="1" applyBorder="1" applyAlignment="1" applyProtection="1">
      <alignment/>
      <protection/>
    </xf>
    <xf numFmtId="49" fontId="5" fillId="0" borderId="0" xfId="47" applyNumberFormat="1" applyFont="1" applyBorder="1" applyAlignment="1">
      <alignment horizontal="left" vertical="center" wrapText="1"/>
      <protection locked="0"/>
    </xf>
    <xf numFmtId="0" fontId="39" fillId="0" borderId="0" xfId="0" applyFont="1" applyAlignment="1" applyProtection="1">
      <alignment/>
      <protection/>
    </xf>
    <xf numFmtId="0" fontId="39" fillId="0" borderId="0" xfId="0" applyFont="1" applyAlignment="1" applyProtection="1">
      <alignment horizontal="left"/>
      <protection/>
    </xf>
    <xf numFmtId="0" fontId="37" fillId="0" borderId="0" xfId="0" applyFont="1" applyAlignment="1" applyProtection="1">
      <alignment horizontal="left"/>
      <protection/>
    </xf>
    <xf numFmtId="4" fontId="37" fillId="0" borderId="0" xfId="0" applyNumberFormat="1" applyFont="1" applyAlignment="1" applyProtection="1">
      <alignment/>
      <protection/>
    </xf>
    <xf numFmtId="0" fontId="39" fillId="0" borderId="38" xfId="0" applyFont="1" applyBorder="1" applyAlignment="1" applyProtection="1">
      <alignment/>
      <protection/>
    </xf>
    <xf numFmtId="0" fontId="39" fillId="0" borderId="0" xfId="0" applyFont="1" applyBorder="1" applyAlignment="1" applyProtection="1">
      <alignment/>
      <protection/>
    </xf>
    <xf numFmtId="174" fontId="39" fillId="0" borderId="0" xfId="0" applyNumberFormat="1" applyFont="1" applyBorder="1" applyAlignment="1" applyProtection="1">
      <alignment/>
      <protection/>
    </xf>
    <xf numFmtId="174" fontId="39" fillId="0" borderId="39" xfId="0" applyNumberFormat="1" applyFont="1" applyBorder="1" applyAlignment="1" applyProtection="1">
      <alignment/>
      <protection/>
    </xf>
    <xf numFmtId="0" fontId="39" fillId="0" borderId="0" xfId="0" applyFont="1" applyAlignment="1" applyProtection="1">
      <alignment horizontal="center"/>
      <protection/>
    </xf>
    <xf numFmtId="4" fontId="39" fillId="0" borderId="0" xfId="0" applyNumberFormat="1" applyFont="1" applyAlignment="1" applyProtection="1">
      <alignment vertical="center"/>
      <protection/>
    </xf>
    <xf numFmtId="0" fontId="39" fillId="0" borderId="0" xfId="0" applyFont="1" applyBorder="1" applyAlignment="1" applyProtection="1">
      <alignment horizontal="left"/>
      <protection/>
    </xf>
    <xf numFmtId="0" fontId="38" fillId="0" borderId="0" xfId="0" applyFont="1" applyBorder="1" applyAlignment="1" applyProtection="1">
      <alignment horizontal="left"/>
      <protection/>
    </xf>
    <xf numFmtId="4" fontId="38" fillId="0" borderId="0" xfId="0" applyNumberFormat="1" applyFont="1" applyBorder="1" applyAlignment="1" applyProtection="1">
      <alignment/>
      <protection/>
    </xf>
    <xf numFmtId="0" fontId="4" fillId="0" borderId="10" xfId="0" applyFont="1" applyBorder="1" applyAlignment="1" applyProtection="1">
      <alignment horizontal="center" vertical="center"/>
      <protection/>
    </xf>
    <xf numFmtId="49" fontId="4" fillId="0" borderId="10" xfId="0" applyNumberFormat="1"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175" fontId="4" fillId="0" borderId="10" xfId="0" applyNumberFormat="1" applyFont="1" applyBorder="1" applyAlignment="1" applyProtection="1">
      <alignment vertical="center"/>
      <protection/>
    </xf>
    <xf numFmtId="4" fontId="4" fillId="0" borderId="10" xfId="0" applyNumberFormat="1" applyFont="1" applyBorder="1" applyAlignment="1" applyProtection="1">
      <alignment vertical="center"/>
      <protection/>
    </xf>
    <xf numFmtId="0" fontId="36" fillId="18" borderId="10" xfId="0" applyFont="1" applyFill="1" applyBorder="1" applyAlignment="1" applyProtection="1">
      <alignment horizontal="left" vertical="center"/>
      <protection/>
    </xf>
    <xf numFmtId="0" fontId="36" fillId="0" borderId="0" xfId="0" applyFont="1" applyBorder="1" applyAlignment="1" applyProtection="1">
      <alignment horizontal="center" vertical="center"/>
      <protection/>
    </xf>
    <xf numFmtId="174" fontId="36" fillId="0" borderId="0" xfId="0" applyNumberFormat="1" applyFont="1" applyBorder="1" applyAlignment="1" applyProtection="1">
      <alignment vertical="center"/>
      <protection/>
    </xf>
    <xf numFmtId="174" fontId="36" fillId="0" borderId="39" xfId="0" applyNumberFormat="1" applyFont="1" applyBorder="1" applyAlignment="1" applyProtection="1">
      <alignment vertical="center"/>
      <protection/>
    </xf>
    <xf numFmtId="4" fontId="4" fillId="0" borderId="0" xfId="0" applyNumberFormat="1" applyFont="1" applyAlignment="1" applyProtection="1">
      <alignment vertical="center"/>
      <protection/>
    </xf>
    <xf numFmtId="0" fontId="52" fillId="0" borderId="0" xfId="0" applyFont="1" applyAlignment="1" applyProtection="1">
      <alignment horizontal="left" vertical="center"/>
      <protection/>
    </xf>
    <xf numFmtId="0" fontId="14" fillId="0" borderId="0" xfId="0" applyFont="1" applyAlignment="1" applyProtection="1">
      <alignment horizontal="left" vertical="center" wrapText="1"/>
      <protection/>
    </xf>
    <xf numFmtId="0" fontId="4" fillId="0" borderId="38" xfId="0" applyFont="1" applyBorder="1" applyAlignment="1" applyProtection="1">
      <alignment vertical="center"/>
      <protection/>
    </xf>
    <xf numFmtId="0" fontId="4" fillId="0" borderId="39" xfId="0" applyFont="1" applyBorder="1" applyAlignment="1" applyProtection="1">
      <alignment vertical="center"/>
      <protection/>
    </xf>
    <xf numFmtId="0" fontId="53" fillId="0" borderId="0" xfId="0" applyFont="1" applyAlignment="1" applyProtection="1">
      <alignment vertical="center" wrapText="1"/>
      <protection/>
    </xf>
    <xf numFmtId="0" fontId="40" fillId="0" borderId="22" xfId="0" applyFont="1" applyBorder="1" applyAlignment="1" applyProtection="1">
      <alignment vertical="center"/>
      <protection/>
    </xf>
    <xf numFmtId="0" fontId="40" fillId="0" borderId="0" xfId="0" applyFont="1" applyAlignment="1" applyProtection="1">
      <alignment vertical="center"/>
      <protection/>
    </xf>
    <xf numFmtId="0" fontId="52" fillId="0" borderId="0" xfId="0" applyFont="1" applyBorder="1" applyAlignment="1" applyProtection="1">
      <alignment horizontal="left" vertical="center"/>
      <protection/>
    </xf>
    <xf numFmtId="0" fontId="40" fillId="0" borderId="0" xfId="0" applyFont="1" applyBorder="1" applyAlignment="1" applyProtection="1">
      <alignment horizontal="left" vertical="center"/>
      <protection/>
    </xf>
    <xf numFmtId="0" fontId="40" fillId="0" borderId="0" xfId="0" applyFont="1" applyBorder="1" applyAlignment="1" applyProtection="1">
      <alignment horizontal="left" vertical="center" wrapText="1"/>
      <protection/>
    </xf>
    <xf numFmtId="175" fontId="40" fillId="0" borderId="0" xfId="0" applyNumberFormat="1" applyFont="1" applyBorder="1" applyAlignment="1" applyProtection="1">
      <alignment vertical="center"/>
      <protection/>
    </xf>
    <xf numFmtId="0" fontId="40" fillId="0" borderId="38" xfId="0" applyFont="1" applyBorder="1" applyAlignment="1" applyProtection="1">
      <alignment vertical="center"/>
      <protection/>
    </xf>
    <xf numFmtId="0" fontId="40" fillId="0" borderId="0" xfId="0" applyFont="1" applyBorder="1" applyAlignment="1" applyProtection="1">
      <alignment vertical="center"/>
      <protection/>
    </xf>
    <xf numFmtId="0" fontId="40" fillId="0" borderId="39" xfId="0" applyFont="1" applyBorder="1" applyAlignment="1" applyProtection="1">
      <alignment vertical="center"/>
      <protection/>
    </xf>
    <xf numFmtId="0" fontId="40" fillId="0" borderId="0" xfId="0" applyFont="1" applyAlignment="1" applyProtection="1">
      <alignment horizontal="left" vertical="center"/>
      <protection/>
    </xf>
    <xf numFmtId="0" fontId="53" fillId="0" borderId="0" xfId="0" applyFont="1" applyBorder="1" applyAlignment="1" applyProtection="1">
      <alignment vertical="center" wrapText="1"/>
      <protection/>
    </xf>
    <xf numFmtId="0" fontId="40" fillId="0" borderId="0" xfId="0" applyFont="1" applyAlignment="1" applyProtection="1">
      <alignment horizontal="left" vertical="center" wrapText="1"/>
      <protection/>
    </xf>
    <xf numFmtId="175" fontId="40" fillId="0" borderId="0" xfId="0" applyNumberFormat="1" applyFont="1" applyAlignment="1" applyProtection="1">
      <alignment vertical="center"/>
      <protection/>
    </xf>
    <xf numFmtId="0" fontId="54" fillId="0" borderId="10" xfId="0" applyFont="1" applyBorder="1" applyAlignment="1" applyProtection="1">
      <alignment horizontal="center" vertical="center"/>
      <protection/>
    </xf>
    <xf numFmtId="49" fontId="54" fillId="0" borderId="10" xfId="0" applyNumberFormat="1" applyFont="1" applyBorder="1" applyAlignment="1" applyProtection="1">
      <alignment horizontal="left" vertical="center" wrapText="1"/>
      <protection/>
    </xf>
    <xf numFmtId="0" fontId="54" fillId="0" borderId="10" xfId="0" applyFont="1" applyBorder="1" applyAlignment="1" applyProtection="1">
      <alignment horizontal="left" vertical="center" wrapText="1"/>
      <protection/>
    </xf>
    <xf numFmtId="0" fontId="54" fillId="0" borderId="10" xfId="0" applyFont="1" applyBorder="1" applyAlignment="1" applyProtection="1">
      <alignment horizontal="center" vertical="center" wrapText="1"/>
      <protection/>
    </xf>
    <xf numFmtId="175" fontId="54" fillId="0" borderId="10" xfId="0" applyNumberFormat="1" applyFont="1" applyBorder="1" applyAlignment="1" applyProtection="1">
      <alignment vertical="center"/>
      <protection/>
    </xf>
    <xf numFmtId="4" fontId="54" fillId="0" borderId="10" xfId="0" applyNumberFormat="1" applyFont="1" applyBorder="1" applyAlignment="1" applyProtection="1">
      <alignment vertical="center"/>
      <protection/>
    </xf>
    <xf numFmtId="0" fontId="54" fillId="0" borderId="22" xfId="0" applyFont="1" applyBorder="1" applyAlignment="1" applyProtection="1">
      <alignment vertical="center"/>
      <protection/>
    </xf>
    <xf numFmtId="0" fontId="54" fillId="18" borderId="10" xfId="0" applyFont="1" applyFill="1" applyBorder="1" applyAlignment="1" applyProtection="1">
      <alignment horizontal="left" vertical="center"/>
      <protection/>
    </xf>
    <xf numFmtId="0" fontId="54" fillId="0" borderId="0" xfId="0" applyFont="1" applyBorder="1" applyAlignment="1" applyProtection="1">
      <alignment horizontal="center" vertical="center"/>
      <protection/>
    </xf>
    <xf numFmtId="0" fontId="14" fillId="0" borderId="0" xfId="0" applyFont="1" applyBorder="1" applyAlignment="1" applyProtection="1">
      <alignment horizontal="left" vertical="center" wrapText="1"/>
      <protection/>
    </xf>
    <xf numFmtId="0" fontId="37" fillId="0" borderId="0" xfId="0" applyFont="1" applyBorder="1" applyAlignment="1" applyProtection="1">
      <alignment horizontal="left"/>
      <protection/>
    </xf>
    <xf numFmtId="4" fontId="37" fillId="0" borderId="0" xfId="0" applyNumberFormat="1" applyFont="1" applyBorder="1" applyAlignment="1" applyProtection="1">
      <alignment/>
      <protection/>
    </xf>
    <xf numFmtId="0" fontId="4" fillId="0" borderId="40"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41" xfId="0" applyFont="1" applyBorder="1" applyAlignment="1" applyProtection="1">
      <alignment vertical="center"/>
      <protection/>
    </xf>
    <xf numFmtId="0" fontId="4" fillId="0" borderId="0" xfId="0" applyFont="1" applyAlignment="1" applyProtection="1">
      <alignment/>
      <protection/>
    </xf>
    <xf numFmtId="0" fontId="41" fillId="0" borderId="0" xfId="0" applyFont="1" applyAlignment="1" applyProtection="1">
      <alignment horizontal="left" vertical="center"/>
      <protection/>
    </xf>
    <xf numFmtId="0" fontId="43" fillId="0" borderId="0" xfId="0" applyFont="1" applyAlignment="1" applyProtection="1">
      <alignment horizontal="left" vertical="center"/>
      <protection/>
    </xf>
    <xf numFmtId="0" fontId="44" fillId="0" borderId="0" xfId="0" applyFont="1" applyBorder="1" applyAlignment="1" applyProtection="1">
      <alignment horizontal="left" vertical="top"/>
      <protection/>
    </xf>
    <xf numFmtId="0" fontId="6" fillId="0" borderId="0" xfId="0" applyFont="1" applyBorder="1" applyAlignment="1" applyProtection="1">
      <alignment horizontal="left" vertical="top"/>
      <protection/>
    </xf>
    <xf numFmtId="0" fontId="8" fillId="0" borderId="0" xfId="47" applyFont="1" applyBorder="1" applyAlignment="1">
      <alignment horizontal="center" vertical="center"/>
      <protection locked="0"/>
    </xf>
    <xf numFmtId="0" fontId="5" fillId="18" borderId="0" xfId="0" applyFont="1" applyFill="1" applyBorder="1" applyAlignment="1" applyProtection="1">
      <alignment horizontal="left" vertical="center"/>
      <protection/>
    </xf>
    <xf numFmtId="0" fontId="4" fillId="0" borderId="42" xfId="0" applyFont="1" applyBorder="1" applyAlignment="1" applyProtection="1">
      <alignment/>
      <protection/>
    </xf>
    <xf numFmtId="0" fontId="9" fillId="0" borderId="43" xfId="0" applyFont="1" applyBorder="1" applyAlignment="1" applyProtection="1">
      <alignment horizontal="left" vertical="center"/>
      <protection/>
    </xf>
    <xf numFmtId="0" fontId="4" fillId="0" borderId="43" xfId="0" applyFont="1" applyBorder="1" applyAlignment="1" applyProtection="1">
      <alignment vertical="center"/>
      <protection/>
    </xf>
    <xf numFmtId="0" fontId="36" fillId="0" borderId="22" xfId="0" applyFont="1" applyBorder="1" applyAlignment="1" applyProtection="1">
      <alignment vertical="center"/>
      <protection/>
    </xf>
    <xf numFmtId="0" fontId="36" fillId="0" borderId="0" xfId="0" applyFont="1" applyBorder="1" applyAlignment="1" applyProtection="1">
      <alignment vertical="center"/>
      <protection/>
    </xf>
    <xf numFmtId="0" fontId="36" fillId="0" borderId="23" xfId="0" applyFont="1" applyBorder="1" applyAlignment="1" applyProtection="1">
      <alignment vertical="center"/>
      <protection/>
    </xf>
    <xf numFmtId="0" fontId="36" fillId="0" borderId="0" xfId="0" applyFont="1" applyAlignment="1" applyProtection="1">
      <alignment vertical="center"/>
      <protection/>
    </xf>
    <xf numFmtId="0" fontId="5" fillId="0" borderId="22" xfId="0" applyFont="1" applyBorder="1" applyAlignment="1" applyProtection="1">
      <alignment vertical="center"/>
      <protection/>
    </xf>
    <xf numFmtId="0" fontId="5" fillId="0" borderId="0" xfId="0" applyFont="1" applyAlignment="1" applyProtection="1">
      <alignment vertical="center"/>
      <protection/>
    </xf>
    <xf numFmtId="0" fontId="6" fillId="0" borderId="22" xfId="0" applyFont="1" applyBorder="1" applyAlignment="1" applyProtection="1">
      <alignment vertical="center"/>
      <protection/>
    </xf>
    <xf numFmtId="0" fontId="6" fillId="0" borderId="0" xfId="0" applyFont="1" applyAlignment="1" applyProtection="1">
      <alignment horizontal="left" vertical="center"/>
      <protection/>
    </xf>
    <xf numFmtId="0" fontId="6" fillId="0" borderId="0" xfId="0" applyFont="1" applyAlignment="1" applyProtection="1">
      <alignment vertical="center"/>
      <protection/>
    </xf>
    <xf numFmtId="0" fontId="10" fillId="0" borderId="0" xfId="0" applyFont="1" applyAlignment="1" applyProtection="1">
      <alignment vertical="center"/>
      <protection/>
    </xf>
    <xf numFmtId="0" fontId="4" fillId="0" borderId="43" xfId="0" applyFont="1" applyBorder="1" applyAlignment="1" applyProtection="1">
      <alignment vertical="center"/>
      <protection/>
    </xf>
    <xf numFmtId="0" fontId="36" fillId="0" borderId="0" xfId="0" applyFont="1" applyBorder="1" applyAlignment="1" applyProtection="1">
      <alignment horizontal="right" vertical="center"/>
      <protection/>
    </xf>
    <xf numFmtId="0" fontId="57" fillId="17" borderId="0" xfId="36" applyFont="1" applyFill="1" applyAlignment="1" applyProtection="1">
      <alignment vertical="center"/>
      <protection/>
    </xf>
    <xf numFmtId="0" fontId="44"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4" fillId="0" borderId="0" xfId="0" applyFont="1" applyBorder="1" applyAlignment="1" applyProtection="1">
      <alignment vertical="center" wrapText="1"/>
      <protection/>
    </xf>
    <xf numFmtId="0" fontId="44" fillId="0" borderId="0" xfId="0" applyFont="1" applyAlignment="1" applyProtection="1">
      <alignment horizontal="left" vertical="center" wrapText="1"/>
      <protection/>
    </xf>
    <xf numFmtId="0" fontId="5" fillId="0" borderId="0" xfId="47" applyFont="1" applyBorder="1" applyAlignment="1">
      <alignment horizontal="left" vertical="top"/>
      <protection locked="0"/>
    </xf>
    <xf numFmtId="0" fontId="5" fillId="0" borderId="0" xfId="47" applyFont="1" applyBorder="1" applyAlignment="1">
      <alignment horizontal="left" vertical="center"/>
      <protection locked="0"/>
    </xf>
    <xf numFmtId="0" fontId="8" fillId="0" borderId="0" xfId="47" applyFont="1" applyBorder="1" applyAlignment="1">
      <alignment horizontal="center" vertical="center" wrapText="1"/>
      <protection locked="0"/>
    </xf>
    <xf numFmtId="0" fontId="12" fillId="0" borderId="17" xfId="47" applyFont="1" applyBorder="1" applyAlignment="1">
      <alignment horizontal="left"/>
      <protection locked="0"/>
    </xf>
    <xf numFmtId="0" fontId="5" fillId="0" borderId="0" xfId="47" applyFont="1" applyBorder="1" applyAlignment="1">
      <alignment horizontal="left" vertical="center" wrapText="1"/>
      <protection locked="0"/>
    </xf>
    <xf numFmtId="0" fontId="4" fillId="0" borderId="37" xfId="0" applyFont="1" applyBorder="1" applyAlignment="1" applyProtection="1">
      <alignment vertical="center"/>
      <protection/>
    </xf>
    <xf numFmtId="0" fontId="5" fillId="19" borderId="44" xfId="0" applyFont="1" applyFill="1" applyBorder="1" applyAlignment="1" applyProtection="1">
      <alignment horizontal="center" vertical="center"/>
      <protection/>
    </xf>
    <xf numFmtId="0" fontId="45" fillId="0" borderId="0" xfId="0" applyFont="1" applyAlignment="1" applyProtection="1">
      <alignment vertical="center"/>
      <protection/>
    </xf>
    <xf numFmtId="0" fontId="6" fillId="0" borderId="0" xfId="0" applyFont="1" applyAlignment="1" applyProtection="1">
      <alignment horizontal="center" vertical="center"/>
      <protection/>
    </xf>
    <xf numFmtId="4" fontId="46" fillId="0" borderId="38" xfId="0" applyNumberFormat="1" applyFont="1" applyBorder="1" applyAlignment="1" applyProtection="1">
      <alignment vertical="center"/>
      <protection/>
    </xf>
    <xf numFmtId="4" fontId="46" fillId="0" borderId="0" xfId="0" applyNumberFormat="1" applyFont="1" applyBorder="1" applyAlignment="1" applyProtection="1">
      <alignment vertical="center"/>
      <protection/>
    </xf>
    <xf numFmtId="174" fontId="46" fillId="0" borderId="0" xfId="0" applyNumberFormat="1" applyFont="1" applyBorder="1" applyAlignment="1" applyProtection="1">
      <alignment vertical="center"/>
      <protection/>
    </xf>
    <xf numFmtId="4" fontId="46" fillId="0" borderId="39" xfId="0" applyNumberFormat="1" applyFont="1" applyBorder="1" applyAlignment="1" applyProtection="1">
      <alignment vertical="center"/>
      <protection/>
    </xf>
    <xf numFmtId="0" fontId="11" fillId="0" borderId="0" xfId="0" applyFont="1" applyAlignment="1" applyProtection="1">
      <alignment horizontal="left" vertical="center"/>
      <protection/>
    </xf>
    <xf numFmtId="0" fontId="55" fillId="0" borderId="0" xfId="36" applyFont="1" applyAlignment="1" applyProtection="1">
      <alignment horizontal="center" vertical="center"/>
      <protection/>
    </xf>
    <xf numFmtId="0" fontId="7" fillId="0" borderId="22" xfId="0" applyFont="1" applyBorder="1" applyAlignment="1" applyProtection="1">
      <alignment vertical="center"/>
      <protection/>
    </xf>
    <xf numFmtId="0" fontId="47" fillId="0" borderId="0" xfId="0" applyFont="1" applyAlignment="1" applyProtection="1">
      <alignment vertical="center"/>
      <protection/>
    </xf>
    <xf numFmtId="0" fontId="48" fillId="0" borderId="0" xfId="0" applyFont="1" applyAlignment="1" applyProtection="1">
      <alignment vertical="center"/>
      <protection/>
    </xf>
    <xf numFmtId="0" fontId="12" fillId="0" borderId="0" xfId="0" applyFont="1" applyAlignment="1" applyProtection="1">
      <alignment horizontal="center" vertical="center"/>
      <protection/>
    </xf>
    <xf numFmtId="4" fontId="49" fillId="0" borderId="40" xfId="0" applyNumberFormat="1" applyFont="1" applyBorder="1" applyAlignment="1" applyProtection="1">
      <alignment vertical="center"/>
      <protection/>
    </xf>
    <xf numFmtId="4" fontId="49" fillId="0" borderId="32" xfId="0" applyNumberFormat="1" applyFont="1" applyBorder="1" applyAlignment="1" applyProtection="1">
      <alignment vertical="center"/>
      <protection/>
    </xf>
    <xf numFmtId="174" fontId="49" fillId="0" borderId="32" xfId="0" applyNumberFormat="1" applyFont="1" applyBorder="1" applyAlignment="1" applyProtection="1">
      <alignment vertical="center"/>
      <protection/>
    </xf>
    <xf numFmtId="4" fontId="49" fillId="0" borderId="41" xfId="0" applyNumberFormat="1" applyFont="1" applyBorder="1" applyAlignment="1" applyProtection="1">
      <alignment vertical="center"/>
      <protection/>
    </xf>
    <xf numFmtId="0" fontId="4" fillId="0" borderId="0" xfId="0" applyFont="1" applyBorder="1" applyAlignment="1" applyProtection="1">
      <alignment/>
      <protection/>
    </xf>
    <xf numFmtId="0" fontId="6" fillId="0" borderId="0" xfId="0" applyFont="1" applyBorder="1" applyAlignment="1" applyProtection="1">
      <alignment horizontal="left" vertical="top" wrapText="1"/>
      <protection/>
    </xf>
    <xf numFmtId="49" fontId="5" fillId="18" borderId="0" xfId="0" applyNumberFormat="1" applyFont="1" applyFill="1" applyBorder="1" applyAlignment="1" applyProtection="1">
      <alignment horizontal="left" vertical="center"/>
      <protection locked="0"/>
    </xf>
    <xf numFmtId="0" fontId="4" fillId="0" borderId="0" xfId="0" applyFont="1" applyBorder="1" applyAlignment="1" applyProtection="1">
      <alignment/>
      <protection locked="0"/>
    </xf>
    <xf numFmtId="0" fontId="5" fillId="0" borderId="0" xfId="0" applyFont="1" applyBorder="1" applyAlignment="1" applyProtection="1">
      <alignment horizontal="left" vertical="center" wrapText="1"/>
      <protection/>
    </xf>
    <xf numFmtId="4" fontId="9" fillId="0" borderId="43" xfId="0" applyNumberFormat="1"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left" vertical="center"/>
      <protection/>
    </xf>
    <xf numFmtId="0" fontId="42" fillId="19" borderId="0" xfId="0" applyFont="1" applyFill="1" applyAlignment="1" applyProtection="1">
      <alignment horizontal="center" vertical="center"/>
      <protection/>
    </xf>
    <xf numFmtId="0" fontId="4" fillId="0" borderId="0" xfId="0" applyFont="1" applyAlignment="1" applyProtection="1">
      <alignment/>
      <protection/>
    </xf>
    <xf numFmtId="0" fontId="5" fillId="19" borderId="26" xfId="0" applyFont="1" applyFill="1" applyBorder="1" applyAlignment="1" applyProtection="1">
      <alignment horizontal="center" vertical="center"/>
      <protection/>
    </xf>
    <xf numFmtId="0" fontId="4" fillId="19" borderId="27" xfId="0" applyFont="1" applyFill="1" applyBorder="1" applyAlignment="1" applyProtection="1">
      <alignment vertical="center"/>
      <protection/>
    </xf>
    <xf numFmtId="0" fontId="5" fillId="19" borderId="27" xfId="0" applyFont="1" applyFill="1" applyBorder="1" applyAlignment="1" applyProtection="1">
      <alignment horizontal="center" vertical="center"/>
      <protection/>
    </xf>
    <xf numFmtId="0" fontId="5" fillId="19" borderId="27" xfId="0" applyFont="1" applyFill="1" applyBorder="1" applyAlignment="1" applyProtection="1">
      <alignment horizontal="right" vertical="center"/>
      <protection/>
    </xf>
    <xf numFmtId="4" fontId="48" fillId="0" borderId="0" xfId="0" applyNumberFormat="1" applyFont="1" applyAlignment="1" applyProtection="1">
      <alignment vertical="center"/>
      <protection/>
    </xf>
    <xf numFmtId="0" fontId="48" fillId="0" borderId="0" xfId="0" applyFont="1" applyAlignment="1" applyProtection="1">
      <alignment vertical="center"/>
      <protection/>
    </xf>
    <xf numFmtId="0" fontId="47" fillId="0" borderId="0" xfId="0" applyFont="1" applyAlignment="1" applyProtection="1">
      <alignment horizontal="left" vertical="center" wrapText="1"/>
      <protection/>
    </xf>
    <xf numFmtId="4" fontId="45" fillId="0" borderId="0" xfId="0" applyNumberFormat="1" applyFont="1" applyAlignment="1" applyProtection="1">
      <alignment horizontal="right" vertical="center"/>
      <protection/>
    </xf>
    <xf numFmtId="4" fontId="45" fillId="0" borderId="0" xfId="0" applyNumberFormat="1" applyFont="1" applyAlignment="1" applyProtection="1">
      <alignment vertical="center"/>
      <protection/>
    </xf>
    <xf numFmtId="0" fontId="6" fillId="19" borderId="27" xfId="0" applyFont="1" applyFill="1" applyBorder="1" applyAlignment="1" applyProtection="1">
      <alignment horizontal="left" vertical="center"/>
      <protection/>
    </xf>
    <xf numFmtId="4" fontId="6" fillId="19" borderId="27" xfId="0" applyNumberFormat="1" applyFont="1" applyFill="1" applyBorder="1" applyAlignment="1" applyProtection="1">
      <alignment vertical="center"/>
      <protection/>
    </xf>
    <xf numFmtId="0" fontId="4" fillId="19" borderId="44" xfId="0" applyFont="1" applyFill="1" applyBorder="1" applyAlignment="1" applyProtection="1">
      <alignment vertical="center"/>
      <protection/>
    </xf>
    <xf numFmtId="0" fontId="6" fillId="0" borderId="0" xfId="0" applyFont="1" applyAlignment="1" applyProtection="1">
      <alignment horizontal="left" vertical="center" wrapText="1"/>
      <protection/>
    </xf>
    <xf numFmtId="0" fontId="6" fillId="0" borderId="0" xfId="0" applyFont="1" applyAlignment="1" applyProtection="1">
      <alignment vertical="center"/>
      <protection/>
    </xf>
    <xf numFmtId="173" fontId="5" fillId="0" borderId="0" xfId="0" applyNumberFormat="1" applyFont="1" applyAlignment="1" applyProtection="1">
      <alignment horizontal="lef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46" fillId="0" borderId="36" xfId="0" applyFont="1" applyBorder="1" applyAlignment="1" applyProtection="1">
      <alignment horizontal="center" vertical="center"/>
      <protection/>
    </xf>
    <xf numFmtId="0" fontId="4" fillId="0" borderId="24" xfId="0" applyFont="1" applyBorder="1" applyAlignment="1" applyProtection="1">
      <alignment vertical="center"/>
      <protection/>
    </xf>
    <xf numFmtId="0" fontId="4" fillId="0" borderId="38" xfId="0" applyFont="1" applyBorder="1" applyAlignment="1" applyProtection="1">
      <alignment vertical="center"/>
      <protection/>
    </xf>
    <xf numFmtId="0" fontId="4" fillId="0" borderId="0" xfId="0" applyFont="1" applyBorder="1" applyAlignment="1" applyProtection="1">
      <alignment vertical="center"/>
      <protection/>
    </xf>
    <xf numFmtId="172" fontId="36" fillId="0" borderId="0" xfId="0" applyNumberFormat="1" applyFont="1" applyBorder="1" applyAlignment="1" applyProtection="1">
      <alignment horizontal="center" vertical="center"/>
      <protection/>
    </xf>
    <xf numFmtId="0" fontId="36" fillId="0" borderId="0" xfId="0" applyFont="1" applyBorder="1" applyAlignment="1" applyProtection="1">
      <alignment vertical="center"/>
      <protection/>
    </xf>
    <xf numFmtId="4" fontId="58" fillId="0" borderId="0" xfId="0" applyNumberFormat="1" applyFont="1" applyBorder="1" applyAlignment="1" applyProtection="1">
      <alignment vertical="center"/>
      <protection/>
    </xf>
    <xf numFmtId="0" fontId="58" fillId="0" borderId="0" xfId="0" applyFont="1" applyAlignment="1" applyProtection="1">
      <alignment horizontal="left" vertical="top" wrapText="1"/>
      <protection/>
    </xf>
    <xf numFmtId="0" fontId="36" fillId="0" borderId="0" xfId="0" applyFont="1" applyAlignment="1" applyProtection="1">
      <alignment vertical="center"/>
      <protection/>
    </xf>
    <xf numFmtId="0" fontId="5" fillId="0" borderId="0" xfId="0" applyFont="1" applyBorder="1" applyAlignment="1" applyProtection="1">
      <alignment horizontal="left" vertical="center"/>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D1CDB.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55C69.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D1CDB.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C:\KROSplusData\System\Temp\rad55C69.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zoomScalePageLayoutView="0" workbookViewId="0" topLeftCell="A1">
      <pane ySplit="1" topLeftCell="BM2" activePane="bottomLeft" state="frozen"/>
      <selection pane="topLeft" activeCell="A1" sqref="A1"/>
      <selection pane="bottomLeft" activeCell="AN8" sqref="AN8"/>
    </sheetView>
  </sheetViews>
  <sheetFormatPr defaultColWidth="9.28125" defaultRowHeight="13.5"/>
  <cols>
    <col min="1" max="1" width="8.28125" style="92" customWidth="1"/>
    <col min="2" max="2" width="1.7109375" style="92" customWidth="1"/>
    <col min="3" max="3" width="4.140625" style="92" customWidth="1"/>
    <col min="4" max="33" width="2.7109375" style="92" customWidth="1"/>
    <col min="34" max="34" width="3.28125" style="92" customWidth="1"/>
    <col min="35" max="35" width="31.7109375" style="92" customWidth="1"/>
    <col min="36" max="37" width="2.421875" style="92" customWidth="1"/>
    <col min="38" max="38" width="8.28125" style="92" customWidth="1"/>
    <col min="39" max="39" width="3.28125" style="92" customWidth="1"/>
    <col min="40" max="40" width="13.28125" style="92" customWidth="1"/>
    <col min="41" max="41" width="7.421875" style="92" customWidth="1"/>
    <col min="42" max="42" width="4.140625" style="92" customWidth="1"/>
    <col min="43" max="43" width="15.7109375" style="92" customWidth="1"/>
    <col min="44" max="44" width="13.7109375" style="92" customWidth="1"/>
    <col min="45" max="47" width="25.8515625" style="92" hidden="1" customWidth="1"/>
    <col min="48" max="52" width="21.7109375" style="92" hidden="1" customWidth="1"/>
    <col min="53" max="53" width="19.140625" style="92" hidden="1" customWidth="1"/>
    <col min="54" max="54" width="25.00390625" style="92" hidden="1" customWidth="1"/>
    <col min="55" max="56" width="19.140625" style="92" hidden="1" customWidth="1"/>
    <col min="57" max="57" width="66.421875" style="92" customWidth="1"/>
    <col min="58" max="70" width="9.28125" style="92" customWidth="1"/>
    <col min="71" max="91" width="0" style="92" hidden="1" customWidth="1"/>
    <col min="92" max="16384" width="9.28125" style="92" customWidth="1"/>
  </cols>
  <sheetData>
    <row r="1" spans="1:74" ht="21" customHeight="1">
      <c r="A1" s="3" t="s">
        <v>638</v>
      </c>
      <c r="B1" s="4"/>
      <c r="C1" s="4"/>
      <c r="D1" s="5" t="s">
        <v>639</v>
      </c>
      <c r="E1" s="4"/>
      <c r="F1" s="4"/>
      <c r="G1" s="4"/>
      <c r="H1" s="4"/>
      <c r="I1" s="4"/>
      <c r="J1" s="4"/>
      <c r="K1" s="6" t="s">
        <v>298</v>
      </c>
      <c r="L1" s="6"/>
      <c r="M1" s="6"/>
      <c r="N1" s="6"/>
      <c r="O1" s="6"/>
      <c r="P1" s="6"/>
      <c r="Q1" s="6"/>
      <c r="R1" s="6"/>
      <c r="S1" s="6"/>
      <c r="T1" s="4"/>
      <c r="U1" s="4"/>
      <c r="V1" s="4"/>
      <c r="W1" s="6" t="s">
        <v>299</v>
      </c>
      <c r="X1" s="6"/>
      <c r="Y1" s="6"/>
      <c r="Z1" s="6"/>
      <c r="AA1" s="6"/>
      <c r="AB1" s="6"/>
      <c r="AC1" s="6"/>
      <c r="AD1" s="6"/>
      <c r="AE1" s="6"/>
      <c r="AF1" s="6"/>
      <c r="AG1" s="6"/>
      <c r="AH1" s="6"/>
      <c r="AI1" s="91"/>
      <c r="AJ1" s="90"/>
      <c r="AK1" s="90"/>
      <c r="AL1" s="90"/>
      <c r="AM1" s="90"/>
      <c r="AN1" s="90"/>
      <c r="AO1" s="90"/>
      <c r="AP1" s="90"/>
      <c r="AQ1" s="90"/>
      <c r="AR1" s="90"/>
      <c r="AS1" s="90"/>
      <c r="AT1" s="90"/>
      <c r="AU1" s="90"/>
      <c r="AV1" s="90"/>
      <c r="AW1" s="90"/>
      <c r="AX1" s="90"/>
      <c r="AY1" s="90"/>
      <c r="AZ1" s="90"/>
      <c r="BA1" s="3" t="s">
        <v>640</v>
      </c>
      <c r="BB1" s="3" t="s">
        <v>641</v>
      </c>
      <c r="BC1" s="90"/>
      <c r="BD1" s="90"/>
      <c r="BE1" s="90"/>
      <c r="BF1" s="90"/>
      <c r="BG1" s="90"/>
      <c r="BH1" s="90"/>
      <c r="BI1" s="90"/>
      <c r="BJ1" s="90"/>
      <c r="BK1" s="90"/>
      <c r="BL1" s="90"/>
      <c r="BM1" s="90"/>
      <c r="BN1" s="90"/>
      <c r="BO1" s="90"/>
      <c r="BP1" s="90"/>
      <c r="BQ1" s="90"/>
      <c r="BR1" s="90"/>
      <c r="BT1" s="232" t="s">
        <v>642</v>
      </c>
      <c r="BU1" s="232" t="s">
        <v>642</v>
      </c>
      <c r="BV1" s="232" t="s">
        <v>643</v>
      </c>
    </row>
    <row r="2" spans="3:72" ht="36.75" customHeight="1">
      <c r="AR2" s="289" t="s">
        <v>644</v>
      </c>
      <c r="AS2" s="290"/>
      <c r="AT2" s="290"/>
      <c r="AU2" s="290"/>
      <c r="AV2" s="290"/>
      <c r="AW2" s="290"/>
      <c r="AX2" s="290"/>
      <c r="AY2" s="290"/>
      <c r="AZ2" s="290"/>
      <c r="BA2" s="290"/>
      <c r="BB2" s="290"/>
      <c r="BC2" s="290"/>
      <c r="BD2" s="290"/>
      <c r="BE2" s="290"/>
      <c r="BS2" s="93" t="s">
        <v>645</v>
      </c>
      <c r="BT2" s="93" t="s">
        <v>646</v>
      </c>
    </row>
    <row r="3" spans="2:72" ht="6.75" customHeight="1">
      <c r="B3" s="94"/>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6"/>
      <c r="BS3" s="93" t="s">
        <v>645</v>
      </c>
      <c r="BT3" s="93" t="s">
        <v>647</v>
      </c>
    </row>
    <row r="4" spans="2:71" ht="36.75" customHeight="1">
      <c r="B4" s="97"/>
      <c r="C4" s="98"/>
      <c r="D4" s="99" t="s">
        <v>648</v>
      </c>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100"/>
      <c r="AS4" s="101" t="s">
        <v>649</v>
      </c>
      <c r="BE4" s="233" t="s">
        <v>650</v>
      </c>
      <c r="BS4" s="93" t="s">
        <v>651</v>
      </c>
    </row>
    <row r="5" spans="2:71" ht="14.25" customHeight="1">
      <c r="B5" s="97"/>
      <c r="C5" s="98"/>
      <c r="D5" s="234" t="s">
        <v>652</v>
      </c>
      <c r="E5" s="98"/>
      <c r="F5" s="98"/>
      <c r="G5" s="98"/>
      <c r="H5" s="98"/>
      <c r="I5" s="98"/>
      <c r="J5" s="98"/>
      <c r="K5" s="317" t="s">
        <v>653</v>
      </c>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98"/>
      <c r="AQ5" s="100"/>
      <c r="BE5" s="315" t="s">
        <v>654</v>
      </c>
      <c r="BS5" s="93" t="s">
        <v>645</v>
      </c>
    </row>
    <row r="6" spans="2:71" ht="36.75" customHeight="1">
      <c r="B6" s="97"/>
      <c r="C6" s="98"/>
      <c r="D6" s="235" t="s">
        <v>655</v>
      </c>
      <c r="E6" s="98"/>
      <c r="F6" s="98"/>
      <c r="G6" s="98"/>
      <c r="H6" s="98"/>
      <c r="I6" s="98"/>
      <c r="J6" s="98"/>
      <c r="K6" s="282" t="s">
        <v>656</v>
      </c>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98"/>
      <c r="AQ6" s="100"/>
      <c r="BE6" s="290"/>
      <c r="BS6" s="93" t="s">
        <v>657</v>
      </c>
    </row>
    <row r="7" spans="2:71" ht="14.25" customHeight="1">
      <c r="B7" s="97"/>
      <c r="C7" s="98"/>
      <c r="D7" s="102" t="s">
        <v>658</v>
      </c>
      <c r="E7" s="98"/>
      <c r="F7" s="98"/>
      <c r="G7" s="98"/>
      <c r="H7" s="98"/>
      <c r="I7" s="98"/>
      <c r="J7" s="98"/>
      <c r="K7" s="107" t="s">
        <v>641</v>
      </c>
      <c r="L7" s="98"/>
      <c r="M7" s="98"/>
      <c r="N7" s="98"/>
      <c r="O7" s="98"/>
      <c r="P7" s="98"/>
      <c r="Q7" s="98"/>
      <c r="R7" s="98"/>
      <c r="S7" s="98"/>
      <c r="T7" s="98"/>
      <c r="U7" s="98"/>
      <c r="V7" s="98"/>
      <c r="W7" s="98"/>
      <c r="X7" s="98"/>
      <c r="Y7" s="98"/>
      <c r="Z7" s="98"/>
      <c r="AA7" s="98"/>
      <c r="AB7" s="98"/>
      <c r="AC7" s="98"/>
      <c r="AD7" s="98"/>
      <c r="AE7" s="98"/>
      <c r="AF7" s="98"/>
      <c r="AG7" s="98"/>
      <c r="AH7" s="98"/>
      <c r="AI7" s="98"/>
      <c r="AJ7" s="98"/>
      <c r="AK7" s="102" t="s">
        <v>659</v>
      </c>
      <c r="AL7" s="98"/>
      <c r="AM7" s="98"/>
      <c r="AN7" s="107" t="s">
        <v>641</v>
      </c>
      <c r="AO7" s="98"/>
      <c r="AP7" s="98"/>
      <c r="AQ7" s="100"/>
      <c r="BE7" s="290"/>
      <c r="BS7" s="93" t="s">
        <v>660</v>
      </c>
    </row>
    <row r="8" spans="2:71" ht="14.25" customHeight="1">
      <c r="B8" s="97"/>
      <c r="C8" s="98"/>
      <c r="D8" s="102" t="s">
        <v>661</v>
      </c>
      <c r="E8" s="98"/>
      <c r="F8" s="98"/>
      <c r="G8" s="98"/>
      <c r="H8" s="98"/>
      <c r="I8" s="98"/>
      <c r="J8" s="98"/>
      <c r="K8" s="107" t="s">
        <v>662</v>
      </c>
      <c r="L8" s="98"/>
      <c r="M8" s="98"/>
      <c r="N8" s="98"/>
      <c r="O8" s="98"/>
      <c r="P8" s="98"/>
      <c r="Q8" s="98"/>
      <c r="R8" s="98"/>
      <c r="S8" s="98"/>
      <c r="T8" s="98"/>
      <c r="U8" s="98"/>
      <c r="V8" s="98"/>
      <c r="W8" s="98"/>
      <c r="X8" s="98"/>
      <c r="Y8" s="98"/>
      <c r="Z8" s="98"/>
      <c r="AA8" s="98"/>
      <c r="AB8" s="98"/>
      <c r="AC8" s="98"/>
      <c r="AD8" s="98"/>
      <c r="AE8" s="98"/>
      <c r="AF8" s="98"/>
      <c r="AG8" s="98"/>
      <c r="AH8" s="98"/>
      <c r="AI8" s="98"/>
      <c r="AJ8" s="98"/>
      <c r="AK8" s="102" t="s">
        <v>663</v>
      </c>
      <c r="AL8" s="98"/>
      <c r="AM8" s="98"/>
      <c r="AN8" s="237" t="s">
        <v>664</v>
      </c>
      <c r="AO8" s="98"/>
      <c r="AP8" s="98"/>
      <c r="AQ8" s="100"/>
      <c r="BE8" s="290"/>
      <c r="BS8" s="93" t="s">
        <v>665</v>
      </c>
    </row>
    <row r="9" spans="2:71" ht="14.25" customHeight="1">
      <c r="B9" s="97"/>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100"/>
      <c r="BE9" s="290"/>
      <c r="BS9" s="93" t="s">
        <v>666</v>
      </c>
    </row>
    <row r="10" spans="2:71" ht="14.25" customHeight="1">
      <c r="B10" s="97"/>
      <c r="C10" s="98"/>
      <c r="D10" s="102" t="s">
        <v>667</v>
      </c>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102" t="s">
        <v>668</v>
      </c>
      <c r="AL10" s="98"/>
      <c r="AM10" s="98"/>
      <c r="AN10" s="107" t="s">
        <v>641</v>
      </c>
      <c r="AO10" s="98"/>
      <c r="AP10" s="98"/>
      <c r="AQ10" s="100"/>
      <c r="BE10" s="290"/>
      <c r="BS10" s="93" t="s">
        <v>657</v>
      </c>
    </row>
    <row r="11" spans="2:71" ht="18" customHeight="1">
      <c r="B11" s="97"/>
      <c r="C11" s="98"/>
      <c r="D11" s="98"/>
      <c r="E11" s="107" t="s">
        <v>669</v>
      </c>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102" t="s">
        <v>670</v>
      </c>
      <c r="AL11" s="98"/>
      <c r="AM11" s="98"/>
      <c r="AN11" s="107" t="s">
        <v>641</v>
      </c>
      <c r="AO11" s="98"/>
      <c r="AP11" s="98"/>
      <c r="AQ11" s="100"/>
      <c r="BE11" s="290"/>
      <c r="BS11" s="93" t="s">
        <v>657</v>
      </c>
    </row>
    <row r="12" spans="2:71" ht="6.75" customHeight="1">
      <c r="B12" s="97"/>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100"/>
      <c r="BE12" s="290"/>
      <c r="BS12" s="93" t="s">
        <v>657</v>
      </c>
    </row>
    <row r="13" spans="2:71" ht="14.25" customHeight="1">
      <c r="B13" s="97"/>
      <c r="C13" s="98"/>
      <c r="D13" s="102" t="s">
        <v>671</v>
      </c>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102" t="s">
        <v>668</v>
      </c>
      <c r="AL13" s="98"/>
      <c r="AM13" s="98"/>
      <c r="AN13" s="89" t="s">
        <v>672</v>
      </c>
      <c r="AO13" s="98"/>
      <c r="AP13" s="98"/>
      <c r="AQ13" s="100"/>
      <c r="BE13" s="290"/>
      <c r="BS13" s="93" t="s">
        <v>657</v>
      </c>
    </row>
    <row r="14" spans="2:71" ht="15">
      <c r="B14" s="97"/>
      <c r="C14" s="98"/>
      <c r="D14" s="98"/>
      <c r="E14" s="283" t="s">
        <v>672</v>
      </c>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02" t="s">
        <v>670</v>
      </c>
      <c r="AL14" s="98"/>
      <c r="AM14" s="98"/>
      <c r="AN14" s="89" t="s">
        <v>672</v>
      </c>
      <c r="AO14" s="98"/>
      <c r="AP14" s="98"/>
      <c r="AQ14" s="100"/>
      <c r="BE14" s="290"/>
      <c r="BS14" s="93" t="s">
        <v>657</v>
      </c>
    </row>
    <row r="15" spans="2:71" ht="6.75" customHeight="1">
      <c r="B15" s="97"/>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100"/>
      <c r="BE15" s="290"/>
      <c r="BS15" s="93" t="s">
        <v>642</v>
      </c>
    </row>
    <row r="16" spans="2:71" ht="14.25" customHeight="1">
      <c r="B16" s="97"/>
      <c r="C16" s="98"/>
      <c r="D16" s="102" t="s">
        <v>673</v>
      </c>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102" t="s">
        <v>668</v>
      </c>
      <c r="AL16" s="98"/>
      <c r="AM16" s="98"/>
      <c r="AN16" s="107" t="s">
        <v>641</v>
      </c>
      <c r="AO16" s="98"/>
      <c r="AP16" s="98"/>
      <c r="AQ16" s="100"/>
      <c r="BE16" s="290"/>
      <c r="BS16" s="93" t="s">
        <v>642</v>
      </c>
    </row>
    <row r="17" spans="2:71" ht="18" customHeight="1">
      <c r="B17" s="97"/>
      <c r="C17" s="98"/>
      <c r="D17" s="98"/>
      <c r="E17" s="107" t="s">
        <v>674</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102" t="s">
        <v>670</v>
      </c>
      <c r="AL17" s="98"/>
      <c r="AM17" s="98"/>
      <c r="AN17" s="107" t="s">
        <v>641</v>
      </c>
      <c r="AO17" s="98"/>
      <c r="AP17" s="98"/>
      <c r="AQ17" s="100"/>
      <c r="BE17" s="290"/>
      <c r="BS17" s="93" t="s">
        <v>675</v>
      </c>
    </row>
    <row r="18" spans="2:71" ht="6.75" customHeight="1">
      <c r="B18" s="97"/>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100"/>
      <c r="BE18" s="290"/>
      <c r="BS18" s="93" t="s">
        <v>645</v>
      </c>
    </row>
    <row r="19" spans="2:71" ht="14.25" customHeight="1">
      <c r="B19" s="97"/>
      <c r="C19" s="98"/>
      <c r="D19" s="102" t="s">
        <v>676</v>
      </c>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100"/>
      <c r="BE19" s="290"/>
      <c r="BS19" s="93" t="s">
        <v>645</v>
      </c>
    </row>
    <row r="20" spans="2:71" ht="22.5" customHeight="1">
      <c r="B20" s="97"/>
      <c r="C20" s="98"/>
      <c r="D20" s="98"/>
      <c r="E20" s="285" t="s">
        <v>641</v>
      </c>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98"/>
      <c r="AP20" s="98"/>
      <c r="AQ20" s="100"/>
      <c r="BE20" s="290"/>
      <c r="BS20" s="93" t="s">
        <v>642</v>
      </c>
    </row>
    <row r="21" spans="2:57" ht="6.75" customHeight="1">
      <c r="B21" s="97"/>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100"/>
      <c r="BE21" s="290"/>
    </row>
    <row r="22" spans="2:57" ht="6.75" customHeight="1">
      <c r="B22" s="97"/>
      <c r="C22" s="9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98"/>
      <c r="AQ22" s="100"/>
      <c r="BE22" s="290"/>
    </row>
    <row r="23" spans="2:57" s="103" customFormat="1" ht="25.5" customHeight="1">
      <c r="B23" s="104"/>
      <c r="C23" s="105"/>
      <c r="D23" s="239" t="s">
        <v>677</v>
      </c>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86">
        <f>ROUND(AG51,2)</f>
        <v>0</v>
      </c>
      <c r="AL23" s="251"/>
      <c r="AM23" s="251"/>
      <c r="AN23" s="251"/>
      <c r="AO23" s="251"/>
      <c r="AP23" s="105"/>
      <c r="AQ23" s="106"/>
      <c r="BE23" s="306"/>
    </row>
    <row r="24" spans="2:57" s="103" customFormat="1" ht="6.75" customHeight="1">
      <c r="B24" s="104"/>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6"/>
      <c r="BE24" s="306"/>
    </row>
    <row r="25" spans="2:57" s="103" customFormat="1" ht="13.5">
      <c r="B25" s="104"/>
      <c r="C25" s="105"/>
      <c r="D25" s="105"/>
      <c r="E25" s="105"/>
      <c r="F25" s="105"/>
      <c r="G25" s="105"/>
      <c r="H25" s="105"/>
      <c r="I25" s="105"/>
      <c r="J25" s="105"/>
      <c r="K25" s="105"/>
      <c r="L25" s="252" t="s">
        <v>678</v>
      </c>
      <c r="M25" s="311"/>
      <c r="N25" s="311"/>
      <c r="O25" s="311"/>
      <c r="P25" s="105"/>
      <c r="Q25" s="105"/>
      <c r="R25" s="105"/>
      <c r="S25" s="105"/>
      <c r="T25" s="105"/>
      <c r="U25" s="105"/>
      <c r="V25" s="105"/>
      <c r="W25" s="252" t="s">
        <v>679</v>
      </c>
      <c r="X25" s="311"/>
      <c r="Y25" s="311"/>
      <c r="Z25" s="311"/>
      <c r="AA25" s="311"/>
      <c r="AB25" s="311"/>
      <c r="AC25" s="311"/>
      <c r="AD25" s="311"/>
      <c r="AE25" s="311"/>
      <c r="AF25" s="105"/>
      <c r="AG25" s="105"/>
      <c r="AH25" s="105"/>
      <c r="AI25" s="105"/>
      <c r="AJ25" s="105"/>
      <c r="AK25" s="252" t="s">
        <v>680</v>
      </c>
      <c r="AL25" s="311"/>
      <c r="AM25" s="311"/>
      <c r="AN25" s="311"/>
      <c r="AO25" s="311"/>
      <c r="AP25" s="105"/>
      <c r="AQ25" s="106"/>
      <c r="BE25" s="306"/>
    </row>
    <row r="26" spans="2:57" s="244" customFormat="1" ht="14.25" customHeight="1">
      <c r="B26" s="241"/>
      <c r="C26" s="242"/>
      <c r="D26" s="119" t="s">
        <v>681</v>
      </c>
      <c r="E26" s="242"/>
      <c r="F26" s="119" t="s">
        <v>682</v>
      </c>
      <c r="G26" s="242"/>
      <c r="H26" s="242"/>
      <c r="I26" s="242"/>
      <c r="J26" s="242"/>
      <c r="K26" s="242"/>
      <c r="L26" s="312">
        <v>0.21</v>
      </c>
      <c r="M26" s="313"/>
      <c r="N26" s="313"/>
      <c r="O26" s="313"/>
      <c r="P26" s="242"/>
      <c r="Q26" s="242"/>
      <c r="R26" s="242"/>
      <c r="S26" s="242"/>
      <c r="T26" s="242"/>
      <c r="U26" s="242"/>
      <c r="V26" s="242"/>
      <c r="W26" s="314">
        <f>ROUND(AZ51,2)</f>
        <v>0</v>
      </c>
      <c r="X26" s="313"/>
      <c r="Y26" s="313"/>
      <c r="Z26" s="313"/>
      <c r="AA26" s="313"/>
      <c r="AB26" s="313"/>
      <c r="AC26" s="313"/>
      <c r="AD26" s="313"/>
      <c r="AE26" s="313"/>
      <c r="AF26" s="242"/>
      <c r="AG26" s="242"/>
      <c r="AH26" s="242"/>
      <c r="AI26" s="242"/>
      <c r="AJ26" s="242"/>
      <c r="AK26" s="314">
        <f>ROUND(AV51,2)</f>
        <v>0</v>
      </c>
      <c r="AL26" s="313"/>
      <c r="AM26" s="313"/>
      <c r="AN26" s="313"/>
      <c r="AO26" s="313"/>
      <c r="AP26" s="242"/>
      <c r="AQ26" s="243"/>
      <c r="BE26" s="316"/>
    </row>
    <row r="27" spans="2:57" s="244" customFormat="1" ht="14.25" customHeight="1">
      <c r="B27" s="241"/>
      <c r="C27" s="242"/>
      <c r="D27" s="242"/>
      <c r="E27" s="242"/>
      <c r="F27" s="119" t="s">
        <v>683</v>
      </c>
      <c r="G27" s="242"/>
      <c r="H27" s="242"/>
      <c r="I27" s="242"/>
      <c r="J27" s="242"/>
      <c r="K27" s="242"/>
      <c r="L27" s="312">
        <v>0.15</v>
      </c>
      <c r="M27" s="313"/>
      <c r="N27" s="313"/>
      <c r="O27" s="313"/>
      <c r="P27" s="242"/>
      <c r="Q27" s="242"/>
      <c r="R27" s="242"/>
      <c r="S27" s="242"/>
      <c r="T27" s="242"/>
      <c r="U27" s="242"/>
      <c r="V27" s="242"/>
      <c r="W27" s="314">
        <f>ROUND(BA51,2)</f>
        <v>0</v>
      </c>
      <c r="X27" s="313"/>
      <c r="Y27" s="313"/>
      <c r="Z27" s="313"/>
      <c r="AA27" s="313"/>
      <c r="AB27" s="313"/>
      <c r="AC27" s="313"/>
      <c r="AD27" s="313"/>
      <c r="AE27" s="313"/>
      <c r="AF27" s="242"/>
      <c r="AG27" s="242"/>
      <c r="AH27" s="242"/>
      <c r="AI27" s="242"/>
      <c r="AJ27" s="242"/>
      <c r="AK27" s="314">
        <f>ROUND(AW51,2)</f>
        <v>0</v>
      </c>
      <c r="AL27" s="313"/>
      <c r="AM27" s="313"/>
      <c r="AN27" s="313"/>
      <c r="AO27" s="313"/>
      <c r="AP27" s="242"/>
      <c r="AQ27" s="243"/>
      <c r="BE27" s="316"/>
    </row>
    <row r="28" spans="2:57" s="244" customFormat="1" ht="14.25" customHeight="1" hidden="1">
      <c r="B28" s="241"/>
      <c r="C28" s="242"/>
      <c r="D28" s="242"/>
      <c r="E28" s="242"/>
      <c r="F28" s="119" t="s">
        <v>684</v>
      </c>
      <c r="G28" s="242"/>
      <c r="H28" s="242"/>
      <c r="I28" s="242"/>
      <c r="J28" s="242"/>
      <c r="K28" s="242"/>
      <c r="L28" s="312">
        <v>0.21</v>
      </c>
      <c r="M28" s="313"/>
      <c r="N28" s="313"/>
      <c r="O28" s="313"/>
      <c r="P28" s="242"/>
      <c r="Q28" s="242"/>
      <c r="R28" s="242"/>
      <c r="S28" s="242"/>
      <c r="T28" s="242"/>
      <c r="U28" s="242"/>
      <c r="V28" s="242"/>
      <c r="W28" s="314">
        <f>ROUND(BB51,2)</f>
        <v>0</v>
      </c>
      <c r="X28" s="313"/>
      <c r="Y28" s="313"/>
      <c r="Z28" s="313"/>
      <c r="AA28" s="313"/>
      <c r="AB28" s="313"/>
      <c r="AC28" s="313"/>
      <c r="AD28" s="313"/>
      <c r="AE28" s="313"/>
      <c r="AF28" s="242"/>
      <c r="AG28" s="242"/>
      <c r="AH28" s="242"/>
      <c r="AI28" s="242"/>
      <c r="AJ28" s="242"/>
      <c r="AK28" s="314">
        <v>0</v>
      </c>
      <c r="AL28" s="313"/>
      <c r="AM28" s="313"/>
      <c r="AN28" s="313"/>
      <c r="AO28" s="313"/>
      <c r="AP28" s="242"/>
      <c r="AQ28" s="243"/>
      <c r="BE28" s="316"/>
    </row>
    <row r="29" spans="2:57" s="244" customFormat="1" ht="14.25" customHeight="1" hidden="1">
      <c r="B29" s="241"/>
      <c r="C29" s="242"/>
      <c r="D29" s="242"/>
      <c r="E29" s="242"/>
      <c r="F29" s="119" t="s">
        <v>685</v>
      </c>
      <c r="G29" s="242"/>
      <c r="H29" s="242"/>
      <c r="I29" s="242"/>
      <c r="J29" s="242"/>
      <c r="K29" s="242"/>
      <c r="L29" s="312">
        <v>0.15</v>
      </c>
      <c r="M29" s="313"/>
      <c r="N29" s="313"/>
      <c r="O29" s="313"/>
      <c r="P29" s="242"/>
      <c r="Q29" s="242"/>
      <c r="R29" s="242"/>
      <c r="S29" s="242"/>
      <c r="T29" s="242"/>
      <c r="U29" s="242"/>
      <c r="V29" s="242"/>
      <c r="W29" s="314">
        <f>ROUND(BC51,2)</f>
        <v>0</v>
      </c>
      <c r="X29" s="313"/>
      <c r="Y29" s="313"/>
      <c r="Z29" s="313"/>
      <c r="AA29" s="313"/>
      <c r="AB29" s="313"/>
      <c r="AC29" s="313"/>
      <c r="AD29" s="313"/>
      <c r="AE29" s="313"/>
      <c r="AF29" s="242"/>
      <c r="AG29" s="242"/>
      <c r="AH29" s="242"/>
      <c r="AI29" s="242"/>
      <c r="AJ29" s="242"/>
      <c r="AK29" s="314">
        <v>0</v>
      </c>
      <c r="AL29" s="313"/>
      <c r="AM29" s="313"/>
      <c r="AN29" s="313"/>
      <c r="AO29" s="313"/>
      <c r="AP29" s="242"/>
      <c r="AQ29" s="243"/>
      <c r="BE29" s="316"/>
    </row>
    <row r="30" spans="2:57" s="244" customFormat="1" ht="14.25" customHeight="1" hidden="1">
      <c r="B30" s="241"/>
      <c r="C30" s="242"/>
      <c r="D30" s="242"/>
      <c r="E30" s="242"/>
      <c r="F30" s="119" t="s">
        <v>686</v>
      </c>
      <c r="G30" s="242"/>
      <c r="H30" s="242"/>
      <c r="I30" s="242"/>
      <c r="J30" s="242"/>
      <c r="K30" s="242"/>
      <c r="L30" s="312">
        <v>0</v>
      </c>
      <c r="M30" s="313"/>
      <c r="N30" s="313"/>
      <c r="O30" s="313"/>
      <c r="P30" s="242"/>
      <c r="Q30" s="242"/>
      <c r="R30" s="242"/>
      <c r="S30" s="242"/>
      <c r="T30" s="242"/>
      <c r="U30" s="242"/>
      <c r="V30" s="242"/>
      <c r="W30" s="314">
        <f>ROUND(BD51,2)</f>
        <v>0</v>
      </c>
      <c r="X30" s="313"/>
      <c r="Y30" s="313"/>
      <c r="Z30" s="313"/>
      <c r="AA30" s="313"/>
      <c r="AB30" s="313"/>
      <c r="AC30" s="313"/>
      <c r="AD30" s="313"/>
      <c r="AE30" s="313"/>
      <c r="AF30" s="242"/>
      <c r="AG30" s="242"/>
      <c r="AH30" s="242"/>
      <c r="AI30" s="242"/>
      <c r="AJ30" s="242"/>
      <c r="AK30" s="314">
        <v>0</v>
      </c>
      <c r="AL30" s="313"/>
      <c r="AM30" s="313"/>
      <c r="AN30" s="313"/>
      <c r="AO30" s="313"/>
      <c r="AP30" s="242"/>
      <c r="AQ30" s="243"/>
      <c r="BE30" s="316"/>
    </row>
    <row r="31" spans="2:57" s="103" customFormat="1" ht="6.75" customHeight="1">
      <c r="B31" s="104"/>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6"/>
      <c r="BE31" s="306"/>
    </row>
    <row r="32" spans="2:57" s="103" customFormat="1" ht="25.5" customHeight="1">
      <c r="B32" s="104"/>
      <c r="C32" s="122"/>
      <c r="D32" s="123" t="s">
        <v>687</v>
      </c>
      <c r="E32" s="124"/>
      <c r="F32" s="124"/>
      <c r="G32" s="124"/>
      <c r="H32" s="124"/>
      <c r="I32" s="124"/>
      <c r="J32" s="124"/>
      <c r="K32" s="124"/>
      <c r="L32" s="124"/>
      <c r="M32" s="124"/>
      <c r="N32" s="124"/>
      <c r="O32" s="124"/>
      <c r="P32" s="124"/>
      <c r="Q32" s="124"/>
      <c r="R32" s="124"/>
      <c r="S32" s="124"/>
      <c r="T32" s="126" t="s">
        <v>688</v>
      </c>
      <c r="U32" s="124"/>
      <c r="V32" s="124"/>
      <c r="W32" s="124"/>
      <c r="X32" s="300" t="s">
        <v>689</v>
      </c>
      <c r="Y32" s="292"/>
      <c r="Z32" s="292"/>
      <c r="AA32" s="292"/>
      <c r="AB32" s="292"/>
      <c r="AC32" s="124"/>
      <c r="AD32" s="124"/>
      <c r="AE32" s="124"/>
      <c r="AF32" s="124"/>
      <c r="AG32" s="124"/>
      <c r="AH32" s="124"/>
      <c r="AI32" s="124"/>
      <c r="AJ32" s="124"/>
      <c r="AK32" s="301">
        <f>SUM(AK23:AK30)</f>
        <v>0</v>
      </c>
      <c r="AL32" s="292"/>
      <c r="AM32" s="292"/>
      <c r="AN32" s="292"/>
      <c r="AO32" s="302"/>
      <c r="AP32" s="122"/>
      <c r="AQ32" s="137"/>
      <c r="BE32" s="306"/>
    </row>
    <row r="33" spans="2:43" s="103" customFormat="1" ht="6.75" customHeight="1">
      <c r="B33" s="104"/>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6"/>
    </row>
    <row r="34" spans="2:43" s="103" customFormat="1" ht="6.75" customHeight="1">
      <c r="B34" s="129"/>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1"/>
    </row>
    <row r="38" spans="2:44" s="103" customFormat="1" ht="6.75" customHeight="1">
      <c r="B38" s="132"/>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04"/>
    </row>
    <row r="39" spans="2:44" s="103" customFormat="1" ht="36.75" customHeight="1">
      <c r="B39" s="104"/>
      <c r="C39" s="153" t="s">
        <v>690</v>
      </c>
      <c r="AR39" s="104"/>
    </row>
    <row r="40" spans="2:44" s="103" customFormat="1" ht="6.75" customHeight="1">
      <c r="B40" s="104"/>
      <c r="AR40" s="104"/>
    </row>
    <row r="41" spans="2:44" s="246" customFormat="1" ht="14.25" customHeight="1">
      <c r="B41" s="245"/>
      <c r="C41" s="154" t="s">
        <v>652</v>
      </c>
      <c r="L41" s="246" t="str">
        <f>K5</f>
        <v>EK069/2015</v>
      </c>
      <c r="AR41" s="245"/>
    </row>
    <row r="42" spans="2:44" s="249" customFormat="1" ht="36.75" customHeight="1">
      <c r="B42" s="247"/>
      <c r="C42" s="248" t="s">
        <v>655</v>
      </c>
      <c r="L42" s="303" t="str">
        <f>K6</f>
        <v>Přeložka vesnického potoka - prodloužení přeložky</v>
      </c>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R42" s="247"/>
    </row>
    <row r="43" spans="2:44" s="103" customFormat="1" ht="6.75" customHeight="1">
      <c r="B43" s="104"/>
      <c r="AR43" s="104"/>
    </row>
    <row r="44" spans="2:44" s="103" customFormat="1" ht="15">
      <c r="B44" s="104"/>
      <c r="C44" s="154" t="s">
        <v>661</v>
      </c>
      <c r="L44" s="250" t="str">
        <f>IF(K8="","",K8)</f>
        <v>Vysoká Pec, okr.Chomutov</v>
      </c>
      <c r="AI44" s="154" t="s">
        <v>663</v>
      </c>
      <c r="AM44" s="305" t="str">
        <f>IF(AN8="","",AN8)</f>
        <v>3. 6. 2015</v>
      </c>
      <c r="AN44" s="306"/>
      <c r="AR44" s="104"/>
    </row>
    <row r="45" spans="2:44" s="103" customFormat="1" ht="6.75" customHeight="1">
      <c r="B45" s="104"/>
      <c r="AR45" s="104"/>
    </row>
    <row r="46" spans="2:56" s="103" customFormat="1" ht="15">
      <c r="B46" s="104"/>
      <c r="C46" s="154" t="s">
        <v>667</v>
      </c>
      <c r="L46" s="246" t="str">
        <f>IF(E11="","",E11)</f>
        <v>Ministerstvo financí ČR</v>
      </c>
      <c r="AI46" s="154" t="s">
        <v>673</v>
      </c>
      <c r="AM46" s="307" t="str">
        <f>IF(E17="","",E17)</f>
        <v>Vodohospodářské projekty s.r.o.Teplice</v>
      </c>
      <c r="AN46" s="306"/>
      <c r="AO46" s="306"/>
      <c r="AP46" s="306"/>
      <c r="AR46" s="104"/>
      <c r="AS46" s="308" t="s">
        <v>691</v>
      </c>
      <c r="AT46" s="309"/>
      <c r="AU46" s="114"/>
      <c r="AV46" s="114"/>
      <c r="AW46" s="114"/>
      <c r="AX46" s="114"/>
      <c r="AY46" s="114"/>
      <c r="AZ46" s="114"/>
      <c r="BA46" s="114"/>
      <c r="BB46" s="114"/>
      <c r="BC46" s="114"/>
      <c r="BD46" s="263"/>
    </row>
    <row r="47" spans="2:56" s="103" customFormat="1" ht="15">
      <c r="B47" s="104"/>
      <c r="C47" s="154" t="s">
        <v>671</v>
      </c>
      <c r="L47" s="246">
        <f>IF(E14="Vyplň údaj","",E14)</f>
      </c>
      <c r="AR47" s="104"/>
      <c r="AS47" s="310"/>
      <c r="AT47" s="311"/>
      <c r="AU47" s="105"/>
      <c r="AV47" s="105"/>
      <c r="AW47" s="105"/>
      <c r="AX47" s="105"/>
      <c r="AY47" s="105"/>
      <c r="AZ47" s="105"/>
      <c r="BA47" s="105"/>
      <c r="BB47" s="105"/>
      <c r="BC47" s="105"/>
      <c r="BD47" s="201"/>
    </row>
    <row r="48" spans="2:56" s="103" customFormat="1" ht="10.5" customHeight="1">
      <c r="B48" s="104"/>
      <c r="AR48" s="104"/>
      <c r="AS48" s="310"/>
      <c r="AT48" s="311"/>
      <c r="AU48" s="105"/>
      <c r="AV48" s="105"/>
      <c r="AW48" s="105"/>
      <c r="AX48" s="105"/>
      <c r="AY48" s="105"/>
      <c r="AZ48" s="105"/>
      <c r="BA48" s="105"/>
      <c r="BB48" s="105"/>
      <c r="BC48" s="105"/>
      <c r="BD48" s="201"/>
    </row>
    <row r="49" spans="2:56" s="103" customFormat="1" ht="29.25" customHeight="1">
      <c r="B49" s="104"/>
      <c r="C49" s="291" t="s">
        <v>692</v>
      </c>
      <c r="D49" s="292"/>
      <c r="E49" s="292"/>
      <c r="F49" s="292"/>
      <c r="G49" s="292"/>
      <c r="H49" s="124"/>
      <c r="I49" s="293" t="s">
        <v>693</v>
      </c>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4" t="s">
        <v>694</v>
      </c>
      <c r="AH49" s="292"/>
      <c r="AI49" s="292"/>
      <c r="AJ49" s="292"/>
      <c r="AK49" s="292"/>
      <c r="AL49" s="292"/>
      <c r="AM49" s="292"/>
      <c r="AN49" s="293" t="s">
        <v>695</v>
      </c>
      <c r="AO49" s="292"/>
      <c r="AP49" s="292"/>
      <c r="AQ49" s="264" t="s">
        <v>696</v>
      </c>
      <c r="AR49" s="104"/>
      <c r="AS49" s="162" t="s">
        <v>697</v>
      </c>
      <c r="AT49" s="163" t="s">
        <v>698</v>
      </c>
      <c r="AU49" s="163" t="s">
        <v>699</v>
      </c>
      <c r="AV49" s="163" t="s">
        <v>700</v>
      </c>
      <c r="AW49" s="163" t="s">
        <v>701</v>
      </c>
      <c r="AX49" s="163" t="s">
        <v>702</v>
      </c>
      <c r="AY49" s="163" t="s">
        <v>703</v>
      </c>
      <c r="AZ49" s="163" t="s">
        <v>704</v>
      </c>
      <c r="BA49" s="163" t="s">
        <v>705</v>
      </c>
      <c r="BB49" s="163" t="s">
        <v>706</v>
      </c>
      <c r="BC49" s="163" t="s">
        <v>707</v>
      </c>
      <c r="BD49" s="164" t="s">
        <v>708</v>
      </c>
    </row>
    <row r="50" spans="2:56" s="103" customFormat="1" ht="10.5" customHeight="1">
      <c r="B50" s="104"/>
      <c r="AR50" s="104"/>
      <c r="AS50" s="168"/>
      <c r="AT50" s="114"/>
      <c r="AU50" s="114"/>
      <c r="AV50" s="114"/>
      <c r="AW50" s="114"/>
      <c r="AX50" s="114"/>
      <c r="AY50" s="114"/>
      <c r="AZ50" s="114"/>
      <c r="BA50" s="114"/>
      <c r="BB50" s="114"/>
      <c r="BC50" s="114"/>
      <c r="BD50" s="263"/>
    </row>
    <row r="51" spans="2:90" s="249" customFormat="1" ht="32.25" customHeight="1">
      <c r="B51" s="247"/>
      <c r="C51" s="166" t="s">
        <v>709</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98">
        <f>ROUND(AG52,2)</f>
        <v>0</v>
      </c>
      <c r="AH51" s="298"/>
      <c r="AI51" s="298"/>
      <c r="AJ51" s="298"/>
      <c r="AK51" s="298"/>
      <c r="AL51" s="298"/>
      <c r="AM51" s="298"/>
      <c r="AN51" s="299">
        <f>SUM(AG51,AT51)</f>
        <v>0</v>
      </c>
      <c r="AO51" s="299"/>
      <c r="AP51" s="299"/>
      <c r="AQ51" s="266" t="s">
        <v>641</v>
      </c>
      <c r="AR51" s="247"/>
      <c r="AS51" s="267">
        <f>ROUND(AS52,2)</f>
        <v>0</v>
      </c>
      <c r="AT51" s="268">
        <f>ROUND(SUM(AV51:AW51),2)</f>
        <v>0</v>
      </c>
      <c r="AU51" s="269">
        <f>ROUND(AU52,5)</f>
        <v>0</v>
      </c>
      <c r="AV51" s="268">
        <f>ROUND(AZ51*L26,2)</f>
        <v>0</v>
      </c>
      <c r="AW51" s="268">
        <f>ROUND(BA51*L27,2)</f>
        <v>0</v>
      </c>
      <c r="AX51" s="268">
        <f>ROUND(BB51*L26,2)</f>
        <v>0</v>
      </c>
      <c r="AY51" s="268">
        <f>ROUND(BC51*L27,2)</f>
        <v>0</v>
      </c>
      <c r="AZ51" s="268">
        <f>ROUND(AZ52,2)</f>
        <v>0</v>
      </c>
      <c r="BA51" s="268">
        <f>ROUND(BA52,2)</f>
        <v>0</v>
      </c>
      <c r="BB51" s="268">
        <f>ROUND(BB52,2)</f>
        <v>0</v>
      </c>
      <c r="BC51" s="268">
        <f>ROUND(BC52,2)</f>
        <v>0</v>
      </c>
      <c r="BD51" s="270">
        <f>ROUND(BD52,2)</f>
        <v>0</v>
      </c>
      <c r="BS51" s="248" t="s">
        <v>710</v>
      </c>
      <c r="BT51" s="248" t="s">
        <v>711</v>
      </c>
      <c r="BU51" s="271" t="s">
        <v>712</v>
      </c>
      <c r="BV51" s="248" t="s">
        <v>713</v>
      </c>
      <c r="BW51" s="248" t="s">
        <v>643</v>
      </c>
      <c r="BX51" s="248" t="s">
        <v>714</v>
      </c>
      <c r="CL51" s="248" t="s">
        <v>641</v>
      </c>
    </row>
    <row r="52" spans="1:91" s="287" customFormat="1" ht="27" customHeight="1">
      <c r="A52" s="272" t="s">
        <v>300</v>
      </c>
      <c r="B52" s="273"/>
      <c r="C52" s="274"/>
      <c r="D52" s="297" t="s">
        <v>715</v>
      </c>
      <c r="E52" s="296"/>
      <c r="F52" s="296"/>
      <c r="G52" s="296"/>
      <c r="H52" s="296"/>
      <c r="I52" s="275"/>
      <c r="J52" s="297" t="s">
        <v>716</v>
      </c>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5">
        <f>'SO 01 - Úsek č.1 a 2 (km ...'!J27</f>
        <v>0</v>
      </c>
      <c r="AH52" s="296"/>
      <c r="AI52" s="296"/>
      <c r="AJ52" s="296"/>
      <c r="AK52" s="296"/>
      <c r="AL52" s="296"/>
      <c r="AM52" s="296"/>
      <c r="AN52" s="295">
        <f>SUM(AG52,AT52)</f>
        <v>0</v>
      </c>
      <c r="AO52" s="296"/>
      <c r="AP52" s="296"/>
      <c r="AQ52" s="276" t="s">
        <v>717</v>
      </c>
      <c r="AR52" s="273"/>
      <c r="AS52" s="277">
        <v>0</v>
      </c>
      <c r="AT52" s="278">
        <f>ROUND(SUM(AV52:AW52),2)</f>
        <v>0</v>
      </c>
      <c r="AU52" s="279">
        <f>'SO 01 - Úsek č.1 a 2 (km ...'!P87</f>
        <v>0</v>
      </c>
      <c r="AV52" s="278">
        <f>'SO 01 - Úsek č.1 a 2 (km ...'!J30</f>
        <v>0</v>
      </c>
      <c r="AW52" s="278">
        <f>'SO 01 - Úsek č.1 a 2 (km ...'!J31</f>
        <v>0</v>
      </c>
      <c r="AX52" s="278">
        <f>'SO 01 - Úsek č.1 a 2 (km ...'!J32</f>
        <v>0</v>
      </c>
      <c r="AY52" s="278">
        <f>'SO 01 - Úsek č.1 a 2 (km ...'!J33</f>
        <v>0</v>
      </c>
      <c r="AZ52" s="278">
        <f>'SO 01 - Úsek č.1 a 2 (km ...'!F30</f>
        <v>0</v>
      </c>
      <c r="BA52" s="278">
        <f>'SO 01 - Úsek č.1 a 2 (km ...'!F31</f>
        <v>0</v>
      </c>
      <c r="BB52" s="278">
        <f>'SO 01 - Úsek č.1 a 2 (km ...'!F32</f>
        <v>0</v>
      </c>
      <c r="BC52" s="278">
        <f>'SO 01 - Úsek č.1 a 2 (km ...'!F33</f>
        <v>0</v>
      </c>
      <c r="BD52" s="280">
        <f>'SO 01 - Úsek č.1 a 2 (km ...'!F34</f>
        <v>0</v>
      </c>
      <c r="BT52" s="288" t="s">
        <v>660</v>
      </c>
      <c r="BV52" s="288" t="s">
        <v>713</v>
      </c>
      <c r="BW52" s="288" t="s">
        <v>718</v>
      </c>
      <c r="BX52" s="288" t="s">
        <v>643</v>
      </c>
      <c r="CL52" s="288" t="s">
        <v>641</v>
      </c>
      <c r="CM52" s="288" t="s">
        <v>719</v>
      </c>
    </row>
    <row r="53" spans="2:44" s="103" customFormat="1" ht="30" customHeight="1">
      <c r="B53" s="104"/>
      <c r="AR53" s="104"/>
    </row>
    <row r="54" spans="2:44" s="103" customFormat="1" ht="6.75" customHeight="1">
      <c r="B54" s="129"/>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04"/>
    </row>
  </sheetData>
  <sheetProtection password="EA49" sheet="1"/>
  <mergeCells count="41">
    <mergeCell ref="BE5:BE32"/>
    <mergeCell ref="K5:AO5"/>
    <mergeCell ref="K6:AO6"/>
    <mergeCell ref="E14:AJ14"/>
    <mergeCell ref="E20:AN20"/>
    <mergeCell ref="AK23:AO23"/>
    <mergeCell ref="L25:O25"/>
    <mergeCell ref="W25:AE25"/>
    <mergeCell ref="AK25:AO25"/>
    <mergeCell ref="L26:O26"/>
    <mergeCell ref="L27:O27"/>
    <mergeCell ref="W27:AE27"/>
    <mergeCell ref="AK27:AO27"/>
    <mergeCell ref="L28:O28"/>
    <mergeCell ref="W28:AE28"/>
    <mergeCell ref="AK28:AO28"/>
    <mergeCell ref="W30:AE30"/>
    <mergeCell ref="AK30:AO30"/>
    <mergeCell ref="W26:AE26"/>
    <mergeCell ref="AK26:AO26"/>
    <mergeCell ref="AG51:AM51"/>
    <mergeCell ref="AN51:AP51"/>
    <mergeCell ref="X32:AB32"/>
    <mergeCell ref="AK32:AO32"/>
    <mergeCell ref="L42:AO42"/>
    <mergeCell ref="AM44:AN44"/>
    <mergeCell ref="AM46:AP46"/>
    <mergeCell ref="AN52:AP52"/>
    <mergeCell ref="AG52:AM52"/>
    <mergeCell ref="D52:H52"/>
    <mergeCell ref="J52:AF52"/>
    <mergeCell ref="AR2:BE2"/>
    <mergeCell ref="C49:G49"/>
    <mergeCell ref="I49:AF49"/>
    <mergeCell ref="AG49:AM49"/>
    <mergeCell ref="AN49:AP49"/>
    <mergeCell ref="AS46:AT48"/>
    <mergeCell ref="L29:O29"/>
    <mergeCell ref="W29:AE29"/>
    <mergeCell ref="AK29:AO29"/>
    <mergeCell ref="L30:O30"/>
  </mergeCells>
  <hyperlinks>
    <hyperlink ref="K1:S1" location="C2" tooltip="Rekapitulace stavby" display="1) Rekapitulace stavby"/>
    <hyperlink ref="W1:AI1" location="C51" tooltip="Rekapitulace objektů stavby a soupisů prací" display="2) Rekapitulace objektů stavby a soupisů prací"/>
    <hyperlink ref="A52" location="'SO 01 - Úsek č.1 a 2 (km ...'!C2" tooltip="SO 01 - Úsek č.1 a 2 (km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scale="75"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17"/>
  <sheetViews>
    <sheetView showGridLines="0" zoomScalePageLayoutView="0" workbookViewId="0" topLeftCell="A1">
      <pane ySplit="1" topLeftCell="BM2" activePane="bottomLeft" state="frozen"/>
      <selection pane="topLeft" activeCell="E11" sqref="E11"/>
      <selection pane="bottomLeft" activeCell="J12" sqref="J12"/>
    </sheetView>
  </sheetViews>
  <sheetFormatPr defaultColWidth="9.28125" defaultRowHeight="13.5"/>
  <cols>
    <col min="1" max="1" width="8.28125" style="92" customWidth="1"/>
    <col min="2" max="2" width="1.7109375" style="92" customWidth="1"/>
    <col min="3" max="3" width="4.140625" style="92" customWidth="1"/>
    <col min="4" max="4" width="4.28125" style="92" customWidth="1"/>
    <col min="5" max="5" width="17.140625" style="92" customWidth="1"/>
    <col min="6" max="6" width="75.00390625" style="92" customWidth="1"/>
    <col min="7" max="7" width="8.7109375" style="92" customWidth="1"/>
    <col min="8" max="8" width="11.140625" style="92" customWidth="1"/>
    <col min="9" max="9" width="12.7109375" style="92" customWidth="1"/>
    <col min="10" max="10" width="23.421875" style="92" customWidth="1"/>
    <col min="11" max="11" width="15.421875" style="92" customWidth="1"/>
    <col min="12" max="12" width="9.28125" style="92" customWidth="1"/>
    <col min="13" max="18" width="0" style="92" hidden="1" customWidth="1"/>
    <col min="19" max="19" width="8.140625" style="92" hidden="1" customWidth="1"/>
    <col min="20" max="20" width="29.7109375" style="92" hidden="1" customWidth="1"/>
    <col min="21" max="21" width="16.28125" style="92" hidden="1" customWidth="1"/>
    <col min="22" max="22" width="12.28125" style="92" customWidth="1"/>
    <col min="23" max="23" width="16.28125" style="92" customWidth="1"/>
    <col min="24" max="24" width="12.28125" style="92" customWidth="1"/>
    <col min="25" max="25" width="15.00390625" style="92" customWidth="1"/>
    <col min="26" max="26" width="11.00390625" style="92" customWidth="1"/>
    <col min="27" max="27" width="15.00390625" style="92" customWidth="1"/>
    <col min="28" max="28" width="16.28125" style="92" customWidth="1"/>
    <col min="29" max="29" width="11.00390625" style="92" customWidth="1"/>
    <col min="30" max="30" width="15.00390625" style="92" customWidth="1"/>
    <col min="31" max="31" width="16.28125" style="92" customWidth="1"/>
    <col min="32" max="43" width="9.28125" style="92" customWidth="1"/>
    <col min="44" max="65" width="0" style="92" hidden="1" customWidth="1"/>
    <col min="66" max="16384" width="9.28125" style="92" customWidth="1"/>
  </cols>
  <sheetData>
    <row r="1" spans="1:70" ht="21.75" customHeight="1">
      <c r="A1" s="90"/>
      <c r="B1" s="4"/>
      <c r="C1" s="4"/>
      <c r="D1" s="5" t="s">
        <v>639</v>
      </c>
      <c r="E1" s="4"/>
      <c r="F1" s="6" t="s">
        <v>301</v>
      </c>
      <c r="G1" s="253" t="s">
        <v>302</v>
      </c>
      <c r="H1" s="253"/>
      <c r="I1" s="4"/>
      <c r="J1" s="6" t="s">
        <v>303</v>
      </c>
      <c r="K1" s="5" t="s">
        <v>720</v>
      </c>
      <c r="L1" s="6" t="s">
        <v>304</v>
      </c>
      <c r="M1" s="6"/>
      <c r="N1" s="6"/>
      <c r="O1" s="6"/>
      <c r="P1" s="6"/>
      <c r="Q1" s="6"/>
      <c r="R1" s="6"/>
      <c r="S1" s="6"/>
      <c r="T1" s="6"/>
      <c r="U1" s="91"/>
      <c r="V1" s="91"/>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row>
    <row r="2" spans="3:46" ht="36.75" customHeight="1">
      <c r="L2" s="289" t="s">
        <v>644</v>
      </c>
      <c r="M2" s="290"/>
      <c r="N2" s="290"/>
      <c r="O2" s="290"/>
      <c r="P2" s="290"/>
      <c r="Q2" s="290"/>
      <c r="R2" s="290"/>
      <c r="S2" s="290"/>
      <c r="T2" s="290"/>
      <c r="U2" s="290"/>
      <c r="V2" s="290"/>
      <c r="AT2" s="93" t="s">
        <v>718</v>
      </c>
    </row>
    <row r="3" spans="2:46" ht="6.75" customHeight="1">
      <c r="B3" s="94"/>
      <c r="C3" s="95"/>
      <c r="D3" s="95"/>
      <c r="E3" s="95"/>
      <c r="F3" s="95"/>
      <c r="G3" s="95"/>
      <c r="H3" s="95"/>
      <c r="I3" s="95"/>
      <c r="J3" s="95"/>
      <c r="K3" s="96"/>
      <c r="AT3" s="93" t="s">
        <v>719</v>
      </c>
    </row>
    <row r="4" spans="2:46" ht="36.75" customHeight="1">
      <c r="B4" s="97"/>
      <c r="C4" s="98"/>
      <c r="D4" s="99" t="s">
        <v>721</v>
      </c>
      <c r="E4" s="98"/>
      <c r="F4" s="98"/>
      <c r="G4" s="98"/>
      <c r="H4" s="98"/>
      <c r="I4" s="98"/>
      <c r="J4" s="98"/>
      <c r="K4" s="100"/>
      <c r="M4" s="101" t="s">
        <v>649</v>
      </c>
      <c r="AT4" s="93" t="s">
        <v>642</v>
      </c>
    </row>
    <row r="5" spans="2:11" ht="6.75" customHeight="1">
      <c r="B5" s="97"/>
      <c r="C5" s="98"/>
      <c r="D5" s="98"/>
      <c r="E5" s="98"/>
      <c r="F5" s="98"/>
      <c r="G5" s="98"/>
      <c r="H5" s="98"/>
      <c r="I5" s="98"/>
      <c r="J5" s="98"/>
      <c r="K5" s="100"/>
    </row>
    <row r="6" spans="2:11" ht="15">
      <c r="B6" s="97"/>
      <c r="C6" s="98"/>
      <c r="D6" s="102" t="s">
        <v>655</v>
      </c>
      <c r="E6" s="98"/>
      <c r="F6" s="98"/>
      <c r="G6" s="98"/>
      <c r="H6" s="98"/>
      <c r="I6" s="98"/>
      <c r="J6" s="98"/>
      <c r="K6" s="100"/>
    </row>
    <row r="7" spans="2:11" ht="22.5" customHeight="1">
      <c r="B7" s="97"/>
      <c r="C7" s="98"/>
      <c r="D7" s="98"/>
      <c r="E7" s="254" t="str">
        <f>'Rekapitulace stavby'!K6</f>
        <v>Přeložka vesnického potoka - prodloužení přeložky</v>
      </c>
      <c r="F7" s="281"/>
      <c r="G7" s="281"/>
      <c r="H7" s="281"/>
      <c r="I7" s="98"/>
      <c r="J7" s="98"/>
      <c r="K7" s="100"/>
    </row>
    <row r="8" spans="2:11" s="103" customFormat="1" ht="15">
      <c r="B8" s="104"/>
      <c r="C8" s="105"/>
      <c r="D8" s="102" t="s">
        <v>722</v>
      </c>
      <c r="E8" s="105"/>
      <c r="F8" s="105"/>
      <c r="G8" s="105"/>
      <c r="H8" s="105"/>
      <c r="I8" s="105"/>
      <c r="J8" s="105"/>
      <c r="K8" s="106"/>
    </row>
    <row r="9" spans="2:11" s="103" customFormat="1" ht="36.75" customHeight="1">
      <c r="B9" s="104"/>
      <c r="C9" s="105"/>
      <c r="D9" s="105"/>
      <c r="E9" s="255" t="s">
        <v>723</v>
      </c>
      <c r="F9" s="311"/>
      <c r="G9" s="311"/>
      <c r="H9" s="311"/>
      <c r="I9" s="105"/>
      <c r="J9" s="105"/>
      <c r="K9" s="106"/>
    </row>
    <row r="10" spans="2:11" s="103" customFormat="1" ht="13.5">
      <c r="B10" s="104"/>
      <c r="C10" s="105"/>
      <c r="D10" s="105"/>
      <c r="E10" s="105"/>
      <c r="F10" s="105"/>
      <c r="G10" s="105"/>
      <c r="H10" s="105"/>
      <c r="I10" s="105"/>
      <c r="J10" s="105"/>
      <c r="K10" s="106"/>
    </row>
    <row r="11" spans="2:11" s="103" customFormat="1" ht="14.25" customHeight="1">
      <c r="B11" s="104"/>
      <c r="C11" s="105"/>
      <c r="D11" s="102" t="s">
        <v>658</v>
      </c>
      <c r="E11" s="105"/>
      <c r="F11" s="107" t="s">
        <v>641</v>
      </c>
      <c r="G11" s="105"/>
      <c r="H11" s="105"/>
      <c r="I11" s="102" t="s">
        <v>659</v>
      </c>
      <c r="J11" s="107" t="s">
        <v>641</v>
      </c>
      <c r="K11" s="106"/>
    </row>
    <row r="12" spans="2:11" s="103" customFormat="1" ht="14.25" customHeight="1">
      <c r="B12" s="104"/>
      <c r="C12" s="105"/>
      <c r="D12" s="102" t="s">
        <v>661</v>
      </c>
      <c r="E12" s="105"/>
      <c r="F12" s="107" t="s">
        <v>724</v>
      </c>
      <c r="G12" s="105"/>
      <c r="H12" s="105"/>
      <c r="I12" s="102" t="s">
        <v>663</v>
      </c>
      <c r="J12" s="108" t="str">
        <f>'Rekapitulace stavby'!AN8</f>
        <v>3. 6. 2015</v>
      </c>
      <c r="K12" s="106"/>
    </row>
    <row r="13" spans="2:11" s="103" customFormat="1" ht="10.5" customHeight="1">
      <c r="B13" s="104"/>
      <c r="C13" s="105"/>
      <c r="D13" s="105"/>
      <c r="E13" s="105"/>
      <c r="F13" s="105"/>
      <c r="G13" s="105"/>
      <c r="H13" s="105"/>
      <c r="I13" s="105"/>
      <c r="J13" s="105"/>
      <c r="K13" s="106"/>
    </row>
    <row r="14" spans="2:11" s="103" customFormat="1" ht="14.25" customHeight="1">
      <c r="B14" s="104"/>
      <c r="C14" s="105"/>
      <c r="D14" s="102" t="s">
        <v>667</v>
      </c>
      <c r="E14" s="105"/>
      <c r="F14" s="105"/>
      <c r="G14" s="105"/>
      <c r="H14" s="105"/>
      <c r="I14" s="102" t="s">
        <v>668</v>
      </c>
      <c r="J14" s="107">
        <f>IF('Rekapitulace stavby'!AN10="","",'Rekapitulace stavby'!AN10)</f>
      </c>
      <c r="K14" s="106"/>
    </row>
    <row r="15" spans="2:11" s="103" customFormat="1" ht="18" customHeight="1">
      <c r="B15" s="104"/>
      <c r="C15" s="105"/>
      <c r="D15" s="105"/>
      <c r="E15" s="107" t="str">
        <f>IF('Rekapitulace stavby'!E11="","",'Rekapitulace stavby'!E11)</f>
        <v>Ministerstvo financí ČR</v>
      </c>
      <c r="F15" s="105"/>
      <c r="G15" s="105"/>
      <c r="H15" s="105"/>
      <c r="I15" s="102" t="s">
        <v>670</v>
      </c>
      <c r="J15" s="107">
        <f>IF('Rekapitulace stavby'!AN11="","",'Rekapitulace stavby'!AN11)</f>
      </c>
      <c r="K15" s="106"/>
    </row>
    <row r="16" spans="2:11" s="103" customFormat="1" ht="6.75" customHeight="1">
      <c r="B16" s="104"/>
      <c r="C16" s="105"/>
      <c r="D16" s="105"/>
      <c r="E16" s="105"/>
      <c r="F16" s="105"/>
      <c r="G16" s="105"/>
      <c r="H16" s="105"/>
      <c r="I16" s="105"/>
      <c r="J16" s="105"/>
      <c r="K16" s="106"/>
    </row>
    <row r="17" spans="2:11" s="103" customFormat="1" ht="14.25" customHeight="1">
      <c r="B17" s="104"/>
      <c r="C17" s="105"/>
      <c r="D17" s="102" t="s">
        <v>671</v>
      </c>
      <c r="E17" s="105"/>
      <c r="F17" s="105"/>
      <c r="G17" s="105"/>
      <c r="H17" s="105"/>
      <c r="I17" s="102" t="s">
        <v>668</v>
      </c>
      <c r="J17" s="107">
        <f>IF('Rekapitulace stavby'!AN13="Vyplň údaj","",IF('Rekapitulace stavby'!AN13="","",'Rekapitulace stavby'!AN13))</f>
      </c>
      <c r="K17" s="106"/>
    </row>
    <row r="18" spans="2:11" s="103" customFormat="1" ht="18" customHeight="1">
      <c r="B18" s="104"/>
      <c r="C18" s="105"/>
      <c r="D18" s="105"/>
      <c r="E18" s="107">
        <f>IF('Rekapitulace stavby'!E14="Vyplň údaj","",IF('Rekapitulace stavby'!E14="","",'Rekapitulace stavby'!E14))</f>
      </c>
      <c r="F18" s="105"/>
      <c r="G18" s="105"/>
      <c r="H18" s="105"/>
      <c r="I18" s="102" t="s">
        <v>670</v>
      </c>
      <c r="J18" s="107">
        <f>IF('Rekapitulace stavby'!AN14="Vyplň údaj","",IF('Rekapitulace stavby'!AN14="","",'Rekapitulace stavby'!AN14))</f>
      </c>
      <c r="K18" s="106"/>
    </row>
    <row r="19" spans="2:11" s="103" customFormat="1" ht="6.75" customHeight="1">
      <c r="B19" s="104"/>
      <c r="C19" s="105"/>
      <c r="D19" s="105"/>
      <c r="E19" s="105"/>
      <c r="F19" s="105"/>
      <c r="G19" s="105"/>
      <c r="H19" s="105"/>
      <c r="I19" s="105"/>
      <c r="J19" s="105"/>
      <c r="K19" s="106"/>
    </row>
    <row r="20" spans="2:11" s="103" customFormat="1" ht="14.25" customHeight="1">
      <c r="B20" s="104"/>
      <c r="C20" s="105"/>
      <c r="D20" s="102" t="s">
        <v>673</v>
      </c>
      <c r="E20" s="105"/>
      <c r="F20" s="105"/>
      <c r="G20" s="105"/>
      <c r="H20" s="105"/>
      <c r="I20" s="102" t="s">
        <v>668</v>
      </c>
      <c r="J20" s="107">
        <f>IF('Rekapitulace stavby'!AN16="","",'Rekapitulace stavby'!AN16)</f>
      </c>
      <c r="K20" s="106"/>
    </row>
    <row r="21" spans="2:11" s="103" customFormat="1" ht="18" customHeight="1">
      <c r="B21" s="104"/>
      <c r="C21" s="105"/>
      <c r="D21" s="105"/>
      <c r="E21" s="107" t="str">
        <f>IF('Rekapitulace stavby'!E17="","",'Rekapitulace stavby'!E17)</f>
        <v>Vodohospodářské projekty s.r.o.Teplice</v>
      </c>
      <c r="F21" s="105"/>
      <c r="G21" s="105"/>
      <c r="H21" s="105"/>
      <c r="I21" s="102" t="s">
        <v>670</v>
      </c>
      <c r="J21" s="107">
        <f>IF('Rekapitulace stavby'!AN17="","",'Rekapitulace stavby'!AN17)</f>
      </c>
      <c r="K21" s="106"/>
    </row>
    <row r="22" spans="2:11" s="103" customFormat="1" ht="6.75" customHeight="1">
      <c r="B22" s="104"/>
      <c r="C22" s="105"/>
      <c r="D22" s="105"/>
      <c r="E22" s="105"/>
      <c r="F22" s="105"/>
      <c r="G22" s="105"/>
      <c r="H22" s="105"/>
      <c r="I22" s="105"/>
      <c r="J22" s="105"/>
      <c r="K22" s="106"/>
    </row>
    <row r="23" spans="2:11" s="103" customFormat="1" ht="14.25" customHeight="1">
      <c r="B23" s="104"/>
      <c r="C23" s="105"/>
      <c r="D23" s="102" t="s">
        <v>676</v>
      </c>
      <c r="E23" s="105"/>
      <c r="F23" s="105"/>
      <c r="G23" s="105"/>
      <c r="H23" s="105"/>
      <c r="I23" s="105"/>
      <c r="J23" s="105"/>
      <c r="K23" s="106"/>
    </row>
    <row r="24" spans="2:11" s="113" customFormat="1" ht="22.5" customHeight="1">
      <c r="B24" s="109"/>
      <c r="C24" s="110"/>
      <c r="D24" s="110"/>
      <c r="E24" s="285" t="s">
        <v>641</v>
      </c>
      <c r="F24" s="256"/>
      <c r="G24" s="256"/>
      <c r="H24" s="256"/>
      <c r="I24" s="110"/>
      <c r="J24" s="110"/>
      <c r="K24" s="112"/>
    </row>
    <row r="25" spans="2:11" s="103" customFormat="1" ht="6.75" customHeight="1">
      <c r="B25" s="104"/>
      <c r="C25" s="105"/>
      <c r="D25" s="105"/>
      <c r="E25" s="105"/>
      <c r="F25" s="105"/>
      <c r="G25" s="105"/>
      <c r="H25" s="105"/>
      <c r="I25" s="105"/>
      <c r="J25" s="105"/>
      <c r="K25" s="106"/>
    </row>
    <row r="26" spans="2:11" s="103" customFormat="1" ht="6.75" customHeight="1">
      <c r="B26" s="104"/>
      <c r="C26" s="105"/>
      <c r="D26" s="114"/>
      <c r="E26" s="114"/>
      <c r="F26" s="114"/>
      <c r="G26" s="114"/>
      <c r="H26" s="114"/>
      <c r="I26" s="114"/>
      <c r="J26" s="114"/>
      <c r="K26" s="115"/>
    </row>
    <row r="27" spans="2:11" s="103" customFormat="1" ht="24.75" customHeight="1">
      <c r="B27" s="104"/>
      <c r="C27" s="105"/>
      <c r="D27" s="116" t="s">
        <v>677</v>
      </c>
      <c r="E27" s="105"/>
      <c r="F27" s="105"/>
      <c r="G27" s="105"/>
      <c r="H27" s="105"/>
      <c r="I27" s="105"/>
      <c r="J27" s="117">
        <f>ROUND(J87,2)</f>
        <v>0</v>
      </c>
      <c r="K27" s="106"/>
    </row>
    <row r="28" spans="2:11" s="103" customFormat="1" ht="6.75" customHeight="1">
      <c r="B28" s="104"/>
      <c r="C28" s="105"/>
      <c r="D28" s="114"/>
      <c r="E28" s="114"/>
      <c r="F28" s="114"/>
      <c r="G28" s="114"/>
      <c r="H28" s="114"/>
      <c r="I28" s="114"/>
      <c r="J28" s="114"/>
      <c r="K28" s="115"/>
    </row>
    <row r="29" spans="2:11" s="103" customFormat="1" ht="14.25" customHeight="1">
      <c r="B29" s="104"/>
      <c r="C29" s="105"/>
      <c r="D29" s="105"/>
      <c r="E29" s="105"/>
      <c r="F29" s="118" t="s">
        <v>679</v>
      </c>
      <c r="G29" s="105"/>
      <c r="H29" s="105"/>
      <c r="I29" s="118" t="s">
        <v>678</v>
      </c>
      <c r="J29" s="118" t="s">
        <v>680</v>
      </c>
      <c r="K29" s="106"/>
    </row>
    <row r="30" spans="2:11" s="103" customFormat="1" ht="14.25" customHeight="1">
      <c r="B30" s="104"/>
      <c r="C30" s="105"/>
      <c r="D30" s="119" t="s">
        <v>681</v>
      </c>
      <c r="E30" s="119" t="s">
        <v>682</v>
      </c>
      <c r="F30" s="120">
        <f>ROUND(SUM(BE87:BE415),2)</f>
        <v>0</v>
      </c>
      <c r="G30" s="105"/>
      <c r="H30" s="105"/>
      <c r="I30" s="121">
        <v>0.21</v>
      </c>
      <c r="J30" s="120">
        <f>ROUND(ROUND((SUM(BE87:BE415)),2)*I30,2)</f>
        <v>0</v>
      </c>
      <c r="K30" s="106"/>
    </row>
    <row r="31" spans="2:11" s="103" customFormat="1" ht="14.25" customHeight="1">
      <c r="B31" s="104"/>
      <c r="C31" s="105"/>
      <c r="D31" s="105"/>
      <c r="E31" s="119" t="s">
        <v>683</v>
      </c>
      <c r="F31" s="120">
        <f>ROUND(SUM(BF87:BF415),2)</f>
        <v>0</v>
      </c>
      <c r="G31" s="105"/>
      <c r="H31" s="105"/>
      <c r="I31" s="121">
        <v>0.15</v>
      </c>
      <c r="J31" s="120">
        <f>ROUND(ROUND((SUM(BF87:BF415)),2)*I31,2)</f>
        <v>0</v>
      </c>
      <c r="K31" s="106"/>
    </row>
    <row r="32" spans="2:11" s="103" customFormat="1" ht="14.25" customHeight="1" hidden="1">
      <c r="B32" s="104"/>
      <c r="C32" s="105"/>
      <c r="D32" s="105"/>
      <c r="E32" s="119" t="s">
        <v>684</v>
      </c>
      <c r="F32" s="120">
        <f>ROUND(SUM(BG87:BG415),2)</f>
        <v>0</v>
      </c>
      <c r="G32" s="105"/>
      <c r="H32" s="105"/>
      <c r="I32" s="121">
        <v>0.21</v>
      </c>
      <c r="J32" s="120">
        <v>0</v>
      </c>
      <c r="K32" s="106"/>
    </row>
    <row r="33" spans="2:11" s="103" customFormat="1" ht="14.25" customHeight="1" hidden="1">
      <c r="B33" s="104"/>
      <c r="C33" s="105"/>
      <c r="D33" s="105"/>
      <c r="E33" s="119" t="s">
        <v>685</v>
      </c>
      <c r="F33" s="120">
        <f>ROUND(SUM(BH87:BH415),2)</f>
        <v>0</v>
      </c>
      <c r="G33" s="105"/>
      <c r="H33" s="105"/>
      <c r="I33" s="121">
        <v>0.15</v>
      </c>
      <c r="J33" s="120">
        <v>0</v>
      </c>
      <c r="K33" s="106"/>
    </row>
    <row r="34" spans="2:11" s="103" customFormat="1" ht="14.25" customHeight="1" hidden="1">
      <c r="B34" s="104"/>
      <c r="C34" s="105"/>
      <c r="D34" s="105"/>
      <c r="E34" s="119" t="s">
        <v>686</v>
      </c>
      <c r="F34" s="120">
        <f>ROUND(SUM(BI87:BI415),2)</f>
        <v>0</v>
      </c>
      <c r="G34" s="105"/>
      <c r="H34" s="105"/>
      <c r="I34" s="121">
        <v>0</v>
      </c>
      <c r="J34" s="120">
        <v>0</v>
      </c>
      <c r="K34" s="106"/>
    </row>
    <row r="35" spans="2:11" s="103" customFormat="1" ht="6.75" customHeight="1">
      <c r="B35" s="104"/>
      <c r="C35" s="105"/>
      <c r="D35" s="105"/>
      <c r="E35" s="105"/>
      <c r="F35" s="105"/>
      <c r="G35" s="105"/>
      <c r="H35" s="105"/>
      <c r="I35" s="105"/>
      <c r="J35" s="105"/>
      <c r="K35" s="106"/>
    </row>
    <row r="36" spans="2:11" s="103" customFormat="1" ht="24.75" customHeight="1">
      <c r="B36" s="104"/>
      <c r="C36" s="122"/>
      <c r="D36" s="123" t="s">
        <v>687</v>
      </c>
      <c r="E36" s="124"/>
      <c r="F36" s="124"/>
      <c r="G36" s="125" t="s">
        <v>688</v>
      </c>
      <c r="H36" s="126" t="s">
        <v>689</v>
      </c>
      <c r="I36" s="124"/>
      <c r="J36" s="127">
        <f>SUM(J27:J34)</f>
        <v>0</v>
      </c>
      <c r="K36" s="128"/>
    </row>
    <row r="37" spans="2:11" s="103" customFormat="1" ht="14.25" customHeight="1">
      <c r="B37" s="129"/>
      <c r="C37" s="130"/>
      <c r="D37" s="130"/>
      <c r="E37" s="130"/>
      <c r="F37" s="130"/>
      <c r="G37" s="130"/>
      <c r="H37" s="130"/>
      <c r="I37" s="130"/>
      <c r="J37" s="130"/>
      <c r="K37" s="131"/>
    </row>
    <row r="41" spans="2:11" s="103" customFormat="1" ht="6.75" customHeight="1">
      <c r="B41" s="132"/>
      <c r="C41" s="133"/>
      <c r="D41" s="133"/>
      <c r="E41" s="133"/>
      <c r="F41" s="133"/>
      <c r="G41" s="133"/>
      <c r="H41" s="133"/>
      <c r="I41" s="133"/>
      <c r="J41" s="133"/>
      <c r="K41" s="134"/>
    </row>
    <row r="42" spans="2:11" s="103" customFormat="1" ht="36.75" customHeight="1">
      <c r="B42" s="104"/>
      <c r="C42" s="99" t="s">
        <v>725</v>
      </c>
      <c r="D42" s="105"/>
      <c r="E42" s="105"/>
      <c r="F42" s="105"/>
      <c r="G42" s="105"/>
      <c r="H42" s="105"/>
      <c r="I42" s="105"/>
      <c r="J42" s="105"/>
      <c r="K42" s="106"/>
    </row>
    <row r="43" spans="2:11" s="103" customFormat="1" ht="6.75" customHeight="1">
      <c r="B43" s="104"/>
      <c r="C43" s="105"/>
      <c r="D43" s="105"/>
      <c r="E43" s="105"/>
      <c r="F43" s="105"/>
      <c r="G43" s="105"/>
      <c r="H43" s="105"/>
      <c r="I43" s="105"/>
      <c r="J43" s="105"/>
      <c r="K43" s="106"/>
    </row>
    <row r="44" spans="2:11" s="103" customFormat="1" ht="14.25" customHeight="1">
      <c r="B44" s="104"/>
      <c r="C44" s="102" t="s">
        <v>655</v>
      </c>
      <c r="D44" s="105"/>
      <c r="E44" s="105"/>
      <c r="F44" s="105"/>
      <c r="G44" s="105"/>
      <c r="H44" s="105"/>
      <c r="I44" s="105"/>
      <c r="J44" s="105"/>
      <c r="K44" s="106"/>
    </row>
    <row r="45" spans="2:11" s="103" customFormat="1" ht="22.5" customHeight="1">
      <c r="B45" s="104"/>
      <c r="C45" s="105"/>
      <c r="D45" s="105"/>
      <c r="E45" s="254" t="str">
        <f>E7</f>
        <v>Přeložka vesnického potoka - prodloužení přeložky</v>
      </c>
      <c r="F45" s="311"/>
      <c r="G45" s="311"/>
      <c r="H45" s="311"/>
      <c r="I45" s="105"/>
      <c r="J45" s="105"/>
      <c r="K45" s="106"/>
    </row>
    <row r="46" spans="2:11" s="103" customFormat="1" ht="14.25" customHeight="1">
      <c r="B46" s="104"/>
      <c r="C46" s="102" t="s">
        <v>722</v>
      </c>
      <c r="D46" s="105"/>
      <c r="E46" s="105"/>
      <c r="F46" s="105"/>
      <c r="G46" s="105"/>
      <c r="H46" s="105"/>
      <c r="I46" s="105"/>
      <c r="J46" s="105"/>
      <c r="K46" s="106"/>
    </row>
    <row r="47" spans="2:11" s="103" customFormat="1" ht="23.25" customHeight="1">
      <c r="B47" s="104"/>
      <c r="C47" s="105"/>
      <c r="D47" s="105"/>
      <c r="E47" s="255" t="str">
        <f>E9</f>
        <v>SO 01 - Úsek č.1 a 2 (km 0,000-212,20)</v>
      </c>
      <c r="F47" s="311"/>
      <c r="G47" s="311"/>
      <c r="H47" s="311"/>
      <c r="I47" s="105"/>
      <c r="J47" s="105"/>
      <c r="K47" s="106"/>
    </row>
    <row r="48" spans="2:11" s="103" customFormat="1" ht="6.75" customHeight="1">
      <c r="B48" s="104"/>
      <c r="C48" s="105"/>
      <c r="D48" s="105"/>
      <c r="E48" s="105"/>
      <c r="F48" s="105"/>
      <c r="G48" s="105"/>
      <c r="H48" s="105"/>
      <c r="I48" s="105"/>
      <c r="J48" s="105"/>
      <c r="K48" s="106"/>
    </row>
    <row r="49" spans="2:11" s="103" customFormat="1" ht="18" customHeight="1">
      <c r="B49" s="104"/>
      <c r="C49" s="102" t="s">
        <v>661</v>
      </c>
      <c r="D49" s="105"/>
      <c r="E49" s="105"/>
      <c r="F49" s="107" t="str">
        <f>F12</f>
        <v> </v>
      </c>
      <c r="G49" s="105"/>
      <c r="H49" s="105"/>
      <c r="I49" s="102" t="s">
        <v>663</v>
      </c>
      <c r="J49" s="108" t="str">
        <f>IF(J12="","",J12)</f>
        <v>3. 6. 2015</v>
      </c>
      <c r="K49" s="106"/>
    </row>
    <row r="50" spans="2:11" s="103" customFormat="1" ht="6.75" customHeight="1">
      <c r="B50" s="104"/>
      <c r="C50" s="105"/>
      <c r="D50" s="105"/>
      <c r="E50" s="105"/>
      <c r="F50" s="105"/>
      <c r="G50" s="105"/>
      <c r="H50" s="105"/>
      <c r="I50" s="105"/>
      <c r="J50" s="105"/>
      <c r="K50" s="106"/>
    </row>
    <row r="51" spans="2:11" s="103" customFormat="1" ht="15">
      <c r="B51" s="104"/>
      <c r="C51" s="102" t="s">
        <v>667</v>
      </c>
      <c r="D51" s="105"/>
      <c r="E51" s="105"/>
      <c r="F51" s="107" t="str">
        <f>E15</f>
        <v>Ministerstvo financí ČR</v>
      </c>
      <c r="G51" s="105"/>
      <c r="H51" s="105"/>
      <c r="I51" s="102" t="s">
        <v>673</v>
      </c>
      <c r="J51" s="107" t="str">
        <f>E21</f>
        <v>Vodohospodářské projekty s.r.o.Teplice</v>
      </c>
      <c r="K51" s="106"/>
    </row>
    <row r="52" spans="2:11" s="103" customFormat="1" ht="14.25" customHeight="1">
      <c r="B52" s="104"/>
      <c r="C52" s="102" t="s">
        <v>671</v>
      </c>
      <c r="D52" s="105"/>
      <c r="E52" s="105"/>
      <c r="F52" s="107">
        <f>IF(E18="","",E18)</f>
      </c>
      <c r="G52" s="105"/>
      <c r="H52" s="105"/>
      <c r="I52" s="105"/>
      <c r="J52" s="105"/>
      <c r="K52" s="106"/>
    </row>
    <row r="53" spans="2:11" s="103" customFormat="1" ht="9.75" customHeight="1">
      <c r="B53" s="104"/>
      <c r="C53" s="105"/>
      <c r="D53" s="105"/>
      <c r="E53" s="105"/>
      <c r="F53" s="105"/>
      <c r="G53" s="105"/>
      <c r="H53" s="105"/>
      <c r="I53" s="105"/>
      <c r="J53" s="105"/>
      <c r="K53" s="106"/>
    </row>
    <row r="54" spans="2:11" s="103" customFormat="1" ht="29.25" customHeight="1">
      <c r="B54" s="104"/>
      <c r="C54" s="135" t="s">
        <v>726</v>
      </c>
      <c r="D54" s="122"/>
      <c r="E54" s="122"/>
      <c r="F54" s="122"/>
      <c r="G54" s="122"/>
      <c r="H54" s="122"/>
      <c r="I54" s="122"/>
      <c r="J54" s="136" t="s">
        <v>727</v>
      </c>
      <c r="K54" s="137"/>
    </row>
    <row r="55" spans="2:11" s="103" customFormat="1" ht="9.75" customHeight="1">
      <c r="B55" s="104"/>
      <c r="C55" s="105"/>
      <c r="D55" s="105"/>
      <c r="E55" s="105"/>
      <c r="F55" s="105"/>
      <c r="G55" s="105"/>
      <c r="H55" s="105"/>
      <c r="I55" s="105"/>
      <c r="J55" s="105"/>
      <c r="K55" s="106"/>
    </row>
    <row r="56" spans="2:47" s="103" customFormat="1" ht="29.25" customHeight="1">
      <c r="B56" s="104"/>
      <c r="C56" s="138" t="s">
        <v>728</v>
      </c>
      <c r="D56" s="105"/>
      <c r="E56" s="105"/>
      <c r="F56" s="105"/>
      <c r="G56" s="105"/>
      <c r="H56" s="105"/>
      <c r="I56" s="105"/>
      <c r="J56" s="117">
        <f>J87</f>
        <v>0</v>
      </c>
      <c r="K56" s="106"/>
      <c r="AU56" s="93" t="s">
        <v>729</v>
      </c>
    </row>
    <row r="57" spans="2:11" s="145" customFormat="1" ht="24.75" customHeight="1">
      <c r="B57" s="139"/>
      <c r="C57" s="140"/>
      <c r="D57" s="141" t="s">
        <v>730</v>
      </c>
      <c r="E57" s="142"/>
      <c r="F57" s="142"/>
      <c r="G57" s="142"/>
      <c r="H57" s="142"/>
      <c r="I57" s="142"/>
      <c r="J57" s="143">
        <f>J88</f>
        <v>0</v>
      </c>
      <c r="K57" s="144"/>
    </row>
    <row r="58" spans="2:11" s="152" customFormat="1" ht="19.5" customHeight="1">
      <c r="B58" s="146"/>
      <c r="C58" s="147"/>
      <c r="D58" s="148" t="s">
        <v>731</v>
      </c>
      <c r="E58" s="149"/>
      <c r="F58" s="149"/>
      <c r="G58" s="149"/>
      <c r="H58" s="149"/>
      <c r="I58" s="149"/>
      <c r="J58" s="150">
        <f>J89</f>
        <v>0</v>
      </c>
      <c r="K58" s="151"/>
    </row>
    <row r="59" spans="2:11" s="152" customFormat="1" ht="19.5" customHeight="1">
      <c r="B59" s="146"/>
      <c r="C59" s="147"/>
      <c r="D59" s="148" t="s">
        <v>732</v>
      </c>
      <c r="E59" s="149"/>
      <c r="F59" s="149"/>
      <c r="G59" s="149"/>
      <c r="H59" s="149"/>
      <c r="I59" s="149"/>
      <c r="J59" s="150">
        <f>J286</f>
        <v>0</v>
      </c>
      <c r="K59" s="151"/>
    </row>
    <row r="60" spans="2:11" s="152" customFormat="1" ht="19.5" customHeight="1">
      <c r="B60" s="146"/>
      <c r="C60" s="147"/>
      <c r="D60" s="148" t="s">
        <v>733</v>
      </c>
      <c r="E60" s="149"/>
      <c r="F60" s="149"/>
      <c r="G60" s="149"/>
      <c r="H60" s="149"/>
      <c r="I60" s="149"/>
      <c r="J60" s="150">
        <f>J307</f>
        <v>0</v>
      </c>
      <c r="K60" s="151"/>
    </row>
    <row r="61" spans="2:11" s="152" customFormat="1" ht="19.5" customHeight="1">
      <c r="B61" s="146"/>
      <c r="C61" s="147"/>
      <c r="D61" s="148" t="s">
        <v>734</v>
      </c>
      <c r="E61" s="149"/>
      <c r="F61" s="149"/>
      <c r="G61" s="149"/>
      <c r="H61" s="149"/>
      <c r="I61" s="149"/>
      <c r="J61" s="150">
        <f>J321</f>
        <v>0</v>
      </c>
      <c r="K61" s="151"/>
    </row>
    <row r="62" spans="2:11" s="152" customFormat="1" ht="19.5" customHeight="1">
      <c r="B62" s="146"/>
      <c r="C62" s="147"/>
      <c r="D62" s="148" t="s">
        <v>735</v>
      </c>
      <c r="E62" s="149"/>
      <c r="F62" s="149"/>
      <c r="G62" s="149"/>
      <c r="H62" s="149"/>
      <c r="I62" s="149"/>
      <c r="J62" s="150">
        <f>J355</f>
        <v>0</v>
      </c>
      <c r="K62" s="151"/>
    </row>
    <row r="63" spans="2:11" s="152" customFormat="1" ht="19.5" customHeight="1">
      <c r="B63" s="146"/>
      <c r="C63" s="147"/>
      <c r="D63" s="148" t="s">
        <v>736</v>
      </c>
      <c r="E63" s="149"/>
      <c r="F63" s="149"/>
      <c r="G63" s="149"/>
      <c r="H63" s="149"/>
      <c r="I63" s="149"/>
      <c r="J63" s="150">
        <f>J366</f>
        <v>0</v>
      </c>
      <c r="K63" s="151"/>
    </row>
    <row r="64" spans="2:11" s="152" customFormat="1" ht="19.5" customHeight="1">
      <c r="B64" s="146"/>
      <c r="C64" s="147"/>
      <c r="D64" s="148" t="s">
        <v>737</v>
      </c>
      <c r="E64" s="149"/>
      <c r="F64" s="149"/>
      <c r="G64" s="149"/>
      <c r="H64" s="149"/>
      <c r="I64" s="149"/>
      <c r="J64" s="150">
        <f>J374</f>
        <v>0</v>
      </c>
      <c r="K64" s="151"/>
    </row>
    <row r="65" spans="2:11" s="145" customFormat="1" ht="24.75" customHeight="1">
      <c r="B65" s="139"/>
      <c r="C65" s="140"/>
      <c r="D65" s="141" t="s">
        <v>738</v>
      </c>
      <c r="E65" s="142"/>
      <c r="F65" s="142"/>
      <c r="G65" s="142"/>
      <c r="H65" s="142"/>
      <c r="I65" s="142"/>
      <c r="J65" s="143">
        <f>J378</f>
        <v>0</v>
      </c>
      <c r="K65" s="144"/>
    </row>
    <row r="66" spans="2:11" s="152" customFormat="1" ht="19.5" customHeight="1">
      <c r="B66" s="146"/>
      <c r="C66" s="147"/>
      <c r="D66" s="148" t="s">
        <v>739</v>
      </c>
      <c r="E66" s="149"/>
      <c r="F66" s="149"/>
      <c r="G66" s="149"/>
      <c r="H66" s="149"/>
      <c r="I66" s="149"/>
      <c r="J66" s="150">
        <f>J379</f>
        <v>0</v>
      </c>
      <c r="K66" s="151"/>
    </row>
    <row r="67" spans="2:11" s="145" customFormat="1" ht="24.75" customHeight="1">
      <c r="B67" s="139"/>
      <c r="C67" s="140"/>
      <c r="D67" s="141" t="s">
        <v>740</v>
      </c>
      <c r="E67" s="142"/>
      <c r="F67" s="142"/>
      <c r="G67" s="142"/>
      <c r="H67" s="142"/>
      <c r="I67" s="142"/>
      <c r="J67" s="143">
        <f>J404</f>
        <v>0</v>
      </c>
      <c r="K67" s="144"/>
    </row>
    <row r="68" spans="2:11" s="103" customFormat="1" ht="21.75" customHeight="1">
      <c r="B68" s="104"/>
      <c r="C68" s="105"/>
      <c r="D68" s="105"/>
      <c r="E68" s="105"/>
      <c r="F68" s="105"/>
      <c r="G68" s="105"/>
      <c r="H68" s="105"/>
      <c r="I68" s="105"/>
      <c r="J68" s="105"/>
      <c r="K68" s="106"/>
    </row>
    <row r="69" spans="2:11" s="103" customFormat="1" ht="6.75" customHeight="1">
      <c r="B69" s="129"/>
      <c r="C69" s="130"/>
      <c r="D69" s="130"/>
      <c r="E69" s="130"/>
      <c r="F69" s="130"/>
      <c r="G69" s="130"/>
      <c r="H69" s="130"/>
      <c r="I69" s="130"/>
      <c r="J69" s="130"/>
      <c r="K69" s="131"/>
    </row>
    <row r="73" spans="2:12" s="103" customFormat="1" ht="6.75" customHeight="1">
      <c r="B73" s="132"/>
      <c r="C73" s="133"/>
      <c r="D73" s="133"/>
      <c r="E73" s="133"/>
      <c r="F73" s="133"/>
      <c r="G73" s="133"/>
      <c r="H73" s="133"/>
      <c r="I73" s="133"/>
      <c r="J73" s="133"/>
      <c r="K73" s="133"/>
      <c r="L73" s="104"/>
    </row>
    <row r="74" spans="2:12" s="103" customFormat="1" ht="36.75" customHeight="1">
      <c r="B74" s="104"/>
      <c r="C74" s="153" t="s">
        <v>741</v>
      </c>
      <c r="L74" s="104"/>
    </row>
    <row r="75" spans="2:12" s="103" customFormat="1" ht="6.75" customHeight="1">
      <c r="B75" s="104"/>
      <c r="L75" s="104"/>
    </row>
    <row r="76" spans="2:12" s="103" customFormat="1" ht="14.25" customHeight="1">
      <c r="B76" s="104"/>
      <c r="C76" s="154" t="s">
        <v>655</v>
      </c>
      <c r="L76" s="104"/>
    </row>
    <row r="77" spans="2:12" s="103" customFormat="1" ht="22.5" customHeight="1">
      <c r="B77" s="104"/>
      <c r="E77" s="257" t="str">
        <f>E7</f>
        <v>Přeložka vesnického potoka - prodloužení přeložky</v>
      </c>
      <c r="F77" s="306"/>
      <c r="G77" s="306"/>
      <c r="H77" s="306"/>
      <c r="L77" s="104"/>
    </row>
    <row r="78" spans="2:12" s="103" customFormat="1" ht="14.25" customHeight="1">
      <c r="B78" s="104"/>
      <c r="C78" s="154" t="s">
        <v>722</v>
      </c>
      <c r="L78" s="104"/>
    </row>
    <row r="79" spans="2:12" s="103" customFormat="1" ht="23.25" customHeight="1">
      <c r="B79" s="104"/>
      <c r="E79" s="303" t="str">
        <f>E9</f>
        <v>SO 01 - Úsek č.1 a 2 (km 0,000-212,20)</v>
      </c>
      <c r="F79" s="306"/>
      <c r="G79" s="306"/>
      <c r="H79" s="306"/>
      <c r="L79" s="104"/>
    </row>
    <row r="80" spans="2:12" s="103" customFormat="1" ht="6.75" customHeight="1">
      <c r="B80" s="104"/>
      <c r="L80" s="104"/>
    </row>
    <row r="81" spans="2:12" s="103" customFormat="1" ht="18" customHeight="1">
      <c r="B81" s="104"/>
      <c r="C81" s="154" t="s">
        <v>661</v>
      </c>
      <c r="F81" s="155" t="str">
        <f>F12</f>
        <v> </v>
      </c>
      <c r="I81" s="154" t="s">
        <v>663</v>
      </c>
      <c r="J81" s="156" t="str">
        <f>IF(J12="","",J12)</f>
        <v>3. 6. 2015</v>
      </c>
      <c r="L81" s="104"/>
    </row>
    <row r="82" spans="2:12" s="103" customFormat="1" ht="6.75" customHeight="1">
      <c r="B82" s="104"/>
      <c r="L82" s="104"/>
    </row>
    <row r="83" spans="2:12" s="103" customFormat="1" ht="15">
      <c r="B83" s="104"/>
      <c r="C83" s="154" t="s">
        <v>667</v>
      </c>
      <c r="F83" s="155" t="str">
        <f>E15</f>
        <v>Ministerstvo financí ČR</v>
      </c>
      <c r="I83" s="154" t="s">
        <v>673</v>
      </c>
      <c r="J83" s="155" t="str">
        <f>E21</f>
        <v>Vodohospodářské projekty s.r.o.Teplice</v>
      </c>
      <c r="L83" s="104"/>
    </row>
    <row r="84" spans="2:12" s="103" customFormat="1" ht="14.25" customHeight="1">
      <c r="B84" s="104"/>
      <c r="C84" s="154" t="s">
        <v>671</v>
      </c>
      <c r="F84" s="155">
        <f>IF(E18="","",E18)</f>
      </c>
      <c r="L84" s="104"/>
    </row>
    <row r="85" spans="2:12" s="103" customFormat="1" ht="9.75" customHeight="1">
      <c r="B85" s="104"/>
      <c r="L85" s="104"/>
    </row>
    <row r="86" spans="2:20" s="165" customFormat="1" ht="29.25" customHeight="1">
      <c r="B86" s="157"/>
      <c r="C86" s="158" t="s">
        <v>742</v>
      </c>
      <c r="D86" s="159" t="s">
        <v>696</v>
      </c>
      <c r="E86" s="159" t="s">
        <v>692</v>
      </c>
      <c r="F86" s="159" t="s">
        <v>743</v>
      </c>
      <c r="G86" s="159" t="s">
        <v>744</v>
      </c>
      <c r="H86" s="159" t="s">
        <v>745</v>
      </c>
      <c r="I86" s="160" t="s">
        <v>746</v>
      </c>
      <c r="J86" s="159" t="s">
        <v>727</v>
      </c>
      <c r="K86" s="161" t="s">
        <v>747</v>
      </c>
      <c r="L86" s="157"/>
      <c r="M86" s="162" t="s">
        <v>748</v>
      </c>
      <c r="N86" s="163" t="s">
        <v>681</v>
      </c>
      <c r="O86" s="163" t="s">
        <v>749</v>
      </c>
      <c r="P86" s="163" t="s">
        <v>750</v>
      </c>
      <c r="Q86" s="163" t="s">
        <v>751</v>
      </c>
      <c r="R86" s="163" t="s">
        <v>752</v>
      </c>
      <c r="S86" s="163" t="s">
        <v>753</v>
      </c>
      <c r="T86" s="164" t="s">
        <v>754</v>
      </c>
    </row>
    <row r="87" spans="2:63" s="103" customFormat="1" ht="29.25" customHeight="1">
      <c r="B87" s="104"/>
      <c r="C87" s="166" t="s">
        <v>728</v>
      </c>
      <c r="J87" s="167">
        <f>BK87</f>
        <v>0</v>
      </c>
      <c r="L87" s="104"/>
      <c r="M87" s="168"/>
      <c r="N87" s="114"/>
      <c r="O87" s="114"/>
      <c r="P87" s="169">
        <f>P88+P378+P404</f>
        <v>0</v>
      </c>
      <c r="Q87" s="114"/>
      <c r="R87" s="169">
        <f>R88+R378+R404</f>
        <v>2459.91339904</v>
      </c>
      <c r="S87" s="114"/>
      <c r="T87" s="170">
        <f>T88+T378+T404</f>
        <v>0</v>
      </c>
      <c r="AT87" s="93" t="s">
        <v>710</v>
      </c>
      <c r="AU87" s="93" t="s">
        <v>729</v>
      </c>
      <c r="BK87" s="171">
        <f>BK88+BK378+BK404</f>
        <v>0</v>
      </c>
    </row>
    <row r="88" spans="2:63" s="174" customFormat="1" ht="36.75" customHeight="1">
      <c r="B88" s="172"/>
      <c r="D88" s="175" t="s">
        <v>710</v>
      </c>
      <c r="E88" s="176" t="s">
        <v>755</v>
      </c>
      <c r="F88" s="176" t="s">
        <v>756</v>
      </c>
      <c r="J88" s="177">
        <f>BK88</f>
        <v>0</v>
      </c>
      <c r="L88" s="172"/>
      <c r="M88" s="178"/>
      <c r="N88" s="179"/>
      <c r="O88" s="179"/>
      <c r="P88" s="180">
        <f>P89+P286+P307+P321+P355+P366+P374</f>
        <v>0</v>
      </c>
      <c r="Q88" s="179"/>
      <c r="R88" s="180">
        <f>R89+R286+R307+R321+R355+R366+R374</f>
        <v>2457.73623704</v>
      </c>
      <c r="S88" s="179"/>
      <c r="T88" s="181">
        <f>T89+T286+T307+T321+T355+T366+T374</f>
        <v>0</v>
      </c>
      <c r="AR88" s="175" t="s">
        <v>660</v>
      </c>
      <c r="AT88" s="182" t="s">
        <v>710</v>
      </c>
      <c r="AU88" s="182" t="s">
        <v>711</v>
      </c>
      <c r="AY88" s="175" t="s">
        <v>757</v>
      </c>
      <c r="BK88" s="183">
        <f>BK89+BK286+BK307+BK321+BK355+BK366+BK374</f>
        <v>0</v>
      </c>
    </row>
    <row r="89" spans="2:63" s="174" customFormat="1" ht="19.5" customHeight="1">
      <c r="B89" s="172"/>
      <c r="D89" s="184" t="s">
        <v>710</v>
      </c>
      <c r="E89" s="185" t="s">
        <v>660</v>
      </c>
      <c r="F89" s="185" t="s">
        <v>758</v>
      </c>
      <c r="J89" s="186">
        <f>BK89</f>
        <v>0</v>
      </c>
      <c r="L89" s="172"/>
      <c r="M89" s="178"/>
      <c r="N89" s="179"/>
      <c r="O89" s="179"/>
      <c r="P89" s="180">
        <f>SUM(P90:P285)</f>
        <v>0</v>
      </c>
      <c r="Q89" s="179"/>
      <c r="R89" s="180">
        <f>SUM(R90:R285)</f>
        <v>3.5920750000000004</v>
      </c>
      <c r="S89" s="179"/>
      <c r="T89" s="181">
        <f>SUM(T90:T285)</f>
        <v>0</v>
      </c>
      <c r="AR89" s="175" t="s">
        <v>660</v>
      </c>
      <c r="AT89" s="182" t="s">
        <v>710</v>
      </c>
      <c r="AU89" s="182" t="s">
        <v>660</v>
      </c>
      <c r="AY89" s="175" t="s">
        <v>757</v>
      </c>
      <c r="BK89" s="183">
        <f>SUM(BK90:BK285)</f>
        <v>0</v>
      </c>
    </row>
    <row r="90" spans="2:65" s="103" customFormat="1" ht="31.5" customHeight="1">
      <c r="B90" s="104"/>
      <c r="C90" s="187" t="s">
        <v>660</v>
      </c>
      <c r="D90" s="187" t="s">
        <v>759</v>
      </c>
      <c r="E90" s="188" t="s">
        <v>760</v>
      </c>
      <c r="F90" s="189" t="s">
        <v>761</v>
      </c>
      <c r="G90" s="190" t="s">
        <v>762</v>
      </c>
      <c r="H90" s="191">
        <v>546</v>
      </c>
      <c r="I90" s="1"/>
      <c r="J90" s="192">
        <f>ROUND(I90*H90,2)</f>
        <v>0</v>
      </c>
      <c r="K90" s="189" t="s">
        <v>763</v>
      </c>
      <c r="L90" s="104"/>
      <c r="M90" s="193" t="s">
        <v>641</v>
      </c>
      <c r="N90" s="194" t="s">
        <v>682</v>
      </c>
      <c r="O90" s="105"/>
      <c r="P90" s="195">
        <f>O90*H90</f>
        <v>0</v>
      </c>
      <c r="Q90" s="195">
        <v>0</v>
      </c>
      <c r="R90" s="195">
        <f>Q90*H90</f>
        <v>0</v>
      </c>
      <c r="S90" s="195">
        <v>0</v>
      </c>
      <c r="T90" s="196">
        <f>S90*H90</f>
        <v>0</v>
      </c>
      <c r="AR90" s="93" t="s">
        <v>764</v>
      </c>
      <c r="AT90" s="93" t="s">
        <v>759</v>
      </c>
      <c r="AU90" s="93" t="s">
        <v>719</v>
      </c>
      <c r="AY90" s="93" t="s">
        <v>757</v>
      </c>
      <c r="BE90" s="197">
        <f>IF(N90="základní",J90,0)</f>
        <v>0</v>
      </c>
      <c r="BF90" s="197">
        <f>IF(N90="snížená",J90,0)</f>
        <v>0</v>
      </c>
      <c r="BG90" s="197">
        <f>IF(N90="zákl. přenesená",J90,0)</f>
        <v>0</v>
      </c>
      <c r="BH90" s="197">
        <f>IF(N90="sníž. přenesená",J90,0)</f>
        <v>0</v>
      </c>
      <c r="BI90" s="197">
        <f>IF(N90="nulová",J90,0)</f>
        <v>0</v>
      </c>
      <c r="BJ90" s="93" t="s">
        <v>660</v>
      </c>
      <c r="BK90" s="197">
        <f>ROUND(I90*H90,2)</f>
        <v>0</v>
      </c>
      <c r="BL90" s="93" t="s">
        <v>764</v>
      </c>
      <c r="BM90" s="93" t="s">
        <v>765</v>
      </c>
    </row>
    <row r="91" spans="2:47" s="103" customFormat="1" ht="30" customHeight="1">
      <c r="B91" s="104"/>
      <c r="D91" s="198" t="s">
        <v>766</v>
      </c>
      <c r="F91" s="199" t="s">
        <v>767</v>
      </c>
      <c r="L91" s="104"/>
      <c r="M91" s="200"/>
      <c r="N91" s="105"/>
      <c r="O91" s="105"/>
      <c r="P91" s="105"/>
      <c r="Q91" s="105"/>
      <c r="R91" s="105"/>
      <c r="S91" s="105"/>
      <c r="T91" s="201"/>
      <c r="AT91" s="93" t="s">
        <v>766</v>
      </c>
      <c r="AU91" s="93" t="s">
        <v>719</v>
      </c>
    </row>
    <row r="92" spans="2:47" s="103" customFormat="1" ht="138" customHeight="1">
      <c r="B92" s="104"/>
      <c r="D92" s="198" t="s">
        <v>768</v>
      </c>
      <c r="F92" s="202" t="s">
        <v>769</v>
      </c>
      <c r="L92" s="104"/>
      <c r="M92" s="200"/>
      <c r="N92" s="105"/>
      <c r="O92" s="105"/>
      <c r="P92" s="105"/>
      <c r="Q92" s="105"/>
      <c r="R92" s="105"/>
      <c r="S92" s="105"/>
      <c r="T92" s="201"/>
      <c r="AT92" s="93" t="s">
        <v>768</v>
      </c>
      <c r="AU92" s="93" t="s">
        <v>719</v>
      </c>
    </row>
    <row r="93" spans="2:51" s="204" customFormat="1" ht="22.5" customHeight="1">
      <c r="B93" s="203"/>
      <c r="D93" s="205" t="s">
        <v>770</v>
      </c>
      <c r="E93" s="206" t="s">
        <v>641</v>
      </c>
      <c r="F93" s="207" t="s">
        <v>771</v>
      </c>
      <c r="H93" s="208">
        <v>546</v>
      </c>
      <c r="L93" s="203"/>
      <c r="M93" s="209"/>
      <c r="N93" s="210"/>
      <c r="O93" s="210"/>
      <c r="P93" s="210"/>
      <c r="Q93" s="210"/>
      <c r="R93" s="210"/>
      <c r="S93" s="210"/>
      <c r="T93" s="211"/>
      <c r="AT93" s="212" t="s">
        <v>770</v>
      </c>
      <c r="AU93" s="212" t="s">
        <v>719</v>
      </c>
      <c r="AV93" s="204" t="s">
        <v>719</v>
      </c>
      <c r="AW93" s="204" t="s">
        <v>675</v>
      </c>
      <c r="AX93" s="204" t="s">
        <v>711</v>
      </c>
      <c r="AY93" s="212" t="s">
        <v>757</v>
      </c>
    </row>
    <row r="94" spans="2:65" s="103" customFormat="1" ht="22.5" customHeight="1">
      <c r="B94" s="104"/>
      <c r="C94" s="187" t="s">
        <v>719</v>
      </c>
      <c r="D94" s="187" t="s">
        <v>759</v>
      </c>
      <c r="E94" s="188" t="s">
        <v>772</v>
      </c>
      <c r="F94" s="189" t="s">
        <v>773</v>
      </c>
      <c r="G94" s="190" t="s">
        <v>762</v>
      </c>
      <c r="H94" s="191">
        <v>546</v>
      </c>
      <c r="I94" s="1"/>
      <c r="J94" s="192">
        <f>ROUND(I94*H94,2)</f>
        <v>0</v>
      </c>
      <c r="K94" s="189" t="s">
        <v>763</v>
      </c>
      <c r="L94" s="104"/>
      <c r="M94" s="193" t="s">
        <v>641</v>
      </c>
      <c r="N94" s="194" t="s">
        <v>682</v>
      </c>
      <c r="O94" s="105"/>
      <c r="P94" s="195">
        <f>O94*H94</f>
        <v>0</v>
      </c>
      <c r="Q94" s="195">
        <v>0.00018</v>
      </c>
      <c r="R94" s="195">
        <f>Q94*H94</f>
        <v>0.09828</v>
      </c>
      <c r="S94" s="195">
        <v>0</v>
      </c>
      <c r="T94" s="196">
        <f>S94*H94</f>
        <v>0</v>
      </c>
      <c r="AR94" s="93" t="s">
        <v>764</v>
      </c>
      <c r="AT94" s="93" t="s">
        <v>759</v>
      </c>
      <c r="AU94" s="93" t="s">
        <v>719</v>
      </c>
      <c r="AY94" s="93" t="s">
        <v>757</v>
      </c>
      <c r="BE94" s="197">
        <f>IF(N94="základní",J94,0)</f>
        <v>0</v>
      </c>
      <c r="BF94" s="197">
        <f>IF(N94="snížená",J94,0)</f>
        <v>0</v>
      </c>
      <c r="BG94" s="197">
        <f>IF(N94="zákl. přenesená",J94,0)</f>
        <v>0</v>
      </c>
      <c r="BH94" s="197">
        <f>IF(N94="sníž. přenesená",J94,0)</f>
        <v>0</v>
      </c>
      <c r="BI94" s="197">
        <f>IF(N94="nulová",J94,0)</f>
        <v>0</v>
      </c>
      <c r="BJ94" s="93" t="s">
        <v>660</v>
      </c>
      <c r="BK94" s="197">
        <f>ROUND(I94*H94,2)</f>
        <v>0</v>
      </c>
      <c r="BL94" s="93" t="s">
        <v>764</v>
      </c>
      <c r="BM94" s="93" t="s">
        <v>774</v>
      </c>
    </row>
    <row r="95" spans="2:47" s="103" customFormat="1" ht="22.5" customHeight="1">
      <c r="B95" s="104"/>
      <c r="D95" s="198" t="s">
        <v>766</v>
      </c>
      <c r="F95" s="199" t="s">
        <v>775</v>
      </c>
      <c r="L95" s="104"/>
      <c r="M95" s="200"/>
      <c r="N95" s="105"/>
      <c r="O95" s="105"/>
      <c r="P95" s="105"/>
      <c r="Q95" s="105"/>
      <c r="R95" s="105"/>
      <c r="S95" s="105"/>
      <c r="T95" s="201"/>
      <c r="AT95" s="93" t="s">
        <v>766</v>
      </c>
      <c r="AU95" s="93" t="s">
        <v>719</v>
      </c>
    </row>
    <row r="96" spans="2:47" s="103" customFormat="1" ht="66" customHeight="1">
      <c r="B96" s="104"/>
      <c r="D96" s="205" t="s">
        <v>768</v>
      </c>
      <c r="F96" s="213" t="s">
        <v>776</v>
      </c>
      <c r="L96" s="104"/>
      <c r="M96" s="200"/>
      <c r="N96" s="105"/>
      <c r="O96" s="105"/>
      <c r="P96" s="105"/>
      <c r="Q96" s="105"/>
      <c r="R96" s="105"/>
      <c r="S96" s="105"/>
      <c r="T96" s="201"/>
      <c r="AT96" s="93" t="s">
        <v>768</v>
      </c>
      <c r="AU96" s="93" t="s">
        <v>719</v>
      </c>
    </row>
    <row r="97" spans="2:65" s="103" customFormat="1" ht="22.5" customHeight="1">
      <c r="B97" s="104"/>
      <c r="C97" s="187" t="s">
        <v>777</v>
      </c>
      <c r="D97" s="187" t="s">
        <v>759</v>
      </c>
      <c r="E97" s="188" t="s">
        <v>778</v>
      </c>
      <c r="F97" s="189" t="s">
        <v>779</v>
      </c>
      <c r="G97" s="190" t="s">
        <v>780</v>
      </c>
      <c r="H97" s="191">
        <v>131</v>
      </c>
      <c r="I97" s="1"/>
      <c r="J97" s="192">
        <f>ROUND(I97*H97,2)</f>
        <v>0</v>
      </c>
      <c r="K97" s="189" t="s">
        <v>763</v>
      </c>
      <c r="L97" s="104"/>
      <c r="M97" s="193" t="s">
        <v>641</v>
      </c>
      <c r="N97" s="194" t="s">
        <v>682</v>
      </c>
      <c r="O97" s="105"/>
      <c r="P97" s="195">
        <f>O97*H97</f>
        <v>0</v>
      </c>
      <c r="Q97" s="195">
        <v>0.00018</v>
      </c>
      <c r="R97" s="195">
        <f>Q97*H97</f>
        <v>0.02358</v>
      </c>
      <c r="S97" s="195">
        <v>0</v>
      </c>
      <c r="T97" s="196">
        <f>S97*H97</f>
        <v>0</v>
      </c>
      <c r="AR97" s="93" t="s">
        <v>764</v>
      </c>
      <c r="AT97" s="93" t="s">
        <v>759</v>
      </c>
      <c r="AU97" s="93" t="s">
        <v>719</v>
      </c>
      <c r="AY97" s="93" t="s">
        <v>757</v>
      </c>
      <c r="BE97" s="197">
        <f>IF(N97="základní",J97,0)</f>
        <v>0</v>
      </c>
      <c r="BF97" s="197">
        <f>IF(N97="snížená",J97,0)</f>
        <v>0</v>
      </c>
      <c r="BG97" s="197">
        <f>IF(N97="zákl. přenesená",J97,0)</f>
        <v>0</v>
      </c>
      <c r="BH97" s="197">
        <f>IF(N97="sníž. přenesená",J97,0)</f>
        <v>0</v>
      </c>
      <c r="BI97" s="197">
        <f>IF(N97="nulová",J97,0)</f>
        <v>0</v>
      </c>
      <c r="BJ97" s="93" t="s">
        <v>660</v>
      </c>
      <c r="BK97" s="197">
        <f>ROUND(I97*H97,2)</f>
        <v>0</v>
      </c>
      <c r="BL97" s="93" t="s">
        <v>764</v>
      </c>
      <c r="BM97" s="93" t="s">
        <v>781</v>
      </c>
    </row>
    <row r="98" spans="2:47" s="103" customFormat="1" ht="30" customHeight="1">
      <c r="B98" s="104"/>
      <c r="D98" s="198" t="s">
        <v>766</v>
      </c>
      <c r="F98" s="199" t="s">
        <v>782</v>
      </c>
      <c r="L98" s="104"/>
      <c r="M98" s="200"/>
      <c r="N98" s="105"/>
      <c r="O98" s="105"/>
      <c r="P98" s="105"/>
      <c r="Q98" s="105"/>
      <c r="R98" s="105"/>
      <c r="S98" s="105"/>
      <c r="T98" s="201"/>
      <c r="AT98" s="93" t="s">
        <v>766</v>
      </c>
      <c r="AU98" s="93" t="s">
        <v>719</v>
      </c>
    </row>
    <row r="99" spans="2:47" s="103" customFormat="1" ht="54" customHeight="1">
      <c r="B99" s="104"/>
      <c r="D99" s="205" t="s">
        <v>768</v>
      </c>
      <c r="F99" s="213" t="s">
        <v>783</v>
      </c>
      <c r="L99" s="104"/>
      <c r="M99" s="200"/>
      <c r="N99" s="105"/>
      <c r="O99" s="105"/>
      <c r="P99" s="105"/>
      <c r="Q99" s="105"/>
      <c r="R99" s="105"/>
      <c r="S99" s="105"/>
      <c r="T99" s="201"/>
      <c r="AT99" s="93" t="s">
        <v>768</v>
      </c>
      <c r="AU99" s="93" t="s">
        <v>719</v>
      </c>
    </row>
    <row r="100" spans="2:65" s="103" customFormat="1" ht="22.5" customHeight="1">
      <c r="B100" s="104"/>
      <c r="C100" s="187" t="s">
        <v>764</v>
      </c>
      <c r="D100" s="187" t="s">
        <v>759</v>
      </c>
      <c r="E100" s="188" t="s">
        <v>784</v>
      </c>
      <c r="F100" s="189" t="s">
        <v>785</v>
      </c>
      <c r="G100" s="190" t="s">
        <v>780</v>
      </c>
      <c r="H100" s="191">
        <v>63</v>
      </c>
      <c r="I100" s="1"/>
      <c r="J100" s="192">
        <f>ROUND(I100*H100,2)</f>
        <v>0</v>
      </c>
      <c r="K100" s="189" t="s">
        <v>763</v>
      </c>
      <c r="L100" s="104"/>
      <c r="M100" s="193" t="s">
        <v>641</v>
      </c>
      <c r="N100" s="194" t="s">
        <v>682</v>
      </c>
      <c r="O100" s="105"/>
      <c r="P100" s="195">
        <f>O100*H100</f>
        <v>0</v>
      </c>
      <c r="Q100" s="195">
        <v>0.00018</v>
      </c>
      <c r="R100" s="195">
        <f>Q100*H100</f>
        <v>0.011340000000000001</v>
      </c>
      <c r="S100" s="195">
        <v>0</v>
      </c>
      <c r="T100" s="196">
        <f>S100*H100</f>
        <v>0</v>
      </c>
      <c r="AR100" s="93" t="s">
        <v>764</v>
      </c>
      <c r="AT100" s="93" t="s">
        <v>759</v>
      </c>
      <c r="AU100" s="93" t="s">
        <v>719</v>
      </c>
      <c r="AY100" s="93" t="s">
        <v>757</v>
      </c>
      <c r="BE100" s="197">
        <f>IF(N100="základní",J100,0)</f>
        <v>0</v>
      </c>
      <c r="BF100" s="197">
        <f>IF(N100="snížená",J100,0)</f>
        <v>0</v>
      </c>
      <c r="BG100" s="197">
        <f>IF(N100="zákl. přenesená",J100,0)</f>
        <v>0</v>
      </c>
      <c r="BH100" s="197">
        <f>IF(N100="sníž. přenesená",J100,0)</f>
        <v>0</v>
      </c>
      <c r="BI100" s="197">
        <f>IF(N100="nulová",J100,0)</f>
        <v>0</v>
      </c>
      <c r="BJ100" s="93" t="s">
        <v>660</v>
      </c>
      <c r="BK100" s="197">
        <f>ROUND(I100*H100,2)</f>
        <v>0</v>
      </c>
      <c r="BL100" s="93" t="s">
        <v>764</v>
      </c>
      <c r="BM100" s="93" t="s">
        <v>786</v>
      </c>
    </row>
    <row r="101" spans="2:47" s="103" customFormat="1" ht="30" customHeight="1">
      <c r="B101" s="104"/>
      <c r="D101" s="198" t="s">
        <v>766</v>
      </c>
      <c r="F101" s="199" t="s">
        <v>787</v>
      </c>
      <c r="L101" s="104"/>
      <c r="M101" s="200"/>
      <c r="N101" s="105"/>
      <c r="O101" s="105"/>
      <c r="P101" s="105"/>
      <c r="Q101" s="105"/>
      <c r="R101" s="105"/>
      <c r="S101" s="105"/>
      <c r="T101" s="201"/>
      <c r="AT101" s="93" t="s">
        <v>766</v>
      </c>
      <c r="AU101" s="93" t="s">
        <v>719</v>
      </c>
    </row>
    <row r="102" spans="2:47" s="103" customFormat="1" ht="54" customHeight="1">
      <c r="B102" s="104"/>
      <c r="D102" s="205" t="s">
        <v>768</v>
      </c>
      <c r="F102" s="213" t="s">
        <v>783</v>
      </c>
      <c r="L102" s="104"/>
      <c r="M102" s="200"/>
      <c r="N102" s="105"/>
      <c r="O102" s="105"/>
      <c r="P102" s="105"/>
      <c r="Q102" s="105"/>
      <c r="R102" s="105"/>
      <c r="S102" s="105"/>
      <c r="T102" s="201"/>
      <c r="AT102" s="93" t="s">
        <v>768</v>
      </c>
      <c r="AU102" s="93" t="s">
        <v>719</v>
      </c>
    </row>
    <row r="103" spans="2:65" s="103" customFormat="1" ht="22.5" customHeight="1">
      <c r="B103" s="104"/>
      <c r="C103" s="187" t="s">
        <v>788</v>
      </c>
      <c r="D103" s="187" t="s">
        <v>759</v>
      </c>
      <c r="E103" s="188" t="s">
        <v>789</v>
      </c>
      <c r="F103" s="189" t="s">
        <v>790</v>
      </c>
      <c r="G103" s="190" t="s">
        <v>780</v>
      </c>
      <c r="H103" s="191">
        <v>131</v>
      </c>
      <c r="I103" s="1"/>
      <c r="J103" s="192">
        <f>ROUND(I103*H103,2)</f>
        <v>0</v>
      </c>
      <c r="K103" s="189" t="s">
        <v>763</v>
      </c>
      <c r="L103" s="104"/>
      <c r="M103" s="193" t="s">
        <v>641</v>
      </c>
      <c r="N103" s="194" t="s">
        <v>682</v>
      </c>
      <c r="O103" s="105"/>
      <c r="P103" s="195">
        <f>O103*H103</f>
        <v>0</v>
      </c>
      <c r="Q103" s="195">
        <v>0</v>
      </c>
      <c r="R103" s="195">
        <f>Q103*H103</f>
        <v>0</v>
      </c>
      <c r="S103" s="195">
        <v>0</v>
      </c>
      <c r="T103" s="196">
        <f>S103*H103</f>
        <v>0</v>
      </c>
      <c r="AR103" s="93" t="s">
        <v>764</v>
      </c>
      <c r="AT103" s="93" t="s">
        <v>759</v>
      </c>
      <c r="AU103" s="93" t="s">
        <v>719</v>
      </c>
      <c r="AY103" s="93" t="s">
        <v>757</v>
      </c>
      <c r="BE103" s="197">
        <f>IF(N103="základní",J103,0)</f>
        <v>0</v>
      </c>
      <c r="BF103" s="197">
        <f>IF(N103="snížená",J103,0)</f>
        <v>0</v>
      </c>
      <c r="BG103" s="197">
        <f>IF(N103="zákl. přenesená",J103,0)</f>
        <v>0</v>
      </c>
      <c r="BH103" s="197">
        <f>IF(N103="sníž. přenesená",J103,0)</f>
        <v>0</v>
      </c>
      <c r="BI103" s="197">
        <f>IF(N103="nulová",J103,0)</f>
        <v>0</v>
      </c>
      <c r="BJ103" s="93" t="s">
        <v>660</v>
      </c>
      <c r="BK103" s="197">
        <f>ROUND(I103*H103,2)</f>
        <v>0</v>
      </c>
      <c r="BL103" s="93" t="s">
        <v>764</v>
      </c>
      <c r="BM103" s="93" t="s">
        <v>791</v>
      </c>
    </row>
    <row r="104" spans="2:47" s="103" customFormat="1" ht="22.5" customHeight="1">
      <c r="B104" s="104"/>
      <c r="D104" s="198" t="s">
        <v>766</v>
      </c>
      <c r="F104" s="199" t="s">
        <v>792</v>
      </c>
      <c r="L104" s="104"/>
      <c r="M104" s="200"/>
      <c r="N104" s="105"/>
      <c r="O104" s="105"/>
      <c r="P104" s="105"/>
      <c r="Q104" s="105"/>
      <c r="R104" s="105"/>
      <c r="S104" s="105"/>
      <c r="T104" s="201"/>
      <c r="AT104" s="93" t="s">
        <v>766</v>
      </c>
      <c r="AU104" s="93" t="s">
        <v>719</v>
      </c>
    </row>
    <row r="105" spans="2:47" s="103" customFormat="1" ht="114" customHeight="1">
      <c r="B105" s="104"/>
      <c r="D105" s="198" t="s">
        <v>768</v>
      </c>
      <c r="F105" s="202" t="s">
        <v>793</v>
      </c>
      <c r="L105" s="104"/>
      <c r="M105" s="200"/>
      <c r="N105" s="105"/>
      <c r="O105" s="105"/>
      <c r="P105" s="105"/>
      <c r="Q105" s="105"/>
      <c r="R105" s="105"/>
      <c r="S105" s="105"/>
      <c r="T105" s="201"/>
      <c r="AT105" s="93" t="s">
        <v>768</v>
      </c>
      <c r="AU105" s="93" t="s">
        <v>719</v>
      </c>
    </row>
    <row r="106" spans="2:51" s="204" customFormat="1" ht="22.5" customHeight="1">
      <c r="B106" s="203"/>
      <c r="D106" s="205" t="s">
        <v>770</v>
      </c>
      <c r="E106" s="206" t="s">
        <v>641</v>
      </c>
      <c r="F106" s="207" t="s">
        <v>794</v>
      </c>
      <c r="H106" s="208">
        <v>131</v>
      </c>
      <c r="L106" s="203"/>
      <c r="M106" s="209"/>
      <c r="N106" s="210"/>
      <c r="O106" s="210"/>
      <c r="P106" s="210"/>
      <c r="Q106" s="210"/>
      <c r="R106" s="210"/>
      <c r="S106" s="210"/>
      <c r="T106" s="211"/>
      <c r="AT106" s="212" t="s">
        <v>770</v>
      </c>
      <c r="AU106" s="212" t="s">
        <v>719</v>
      </c>
      <c r="AV106" s="204" t="s">
        <v>719</v>
      </c>
      <c r="AW106" s="204" t="s">
        <v>675</v>
      </c>
      <c r="AX106" s="204" t="s">
        <v>711</v>
      </c>
      <c r="AY106" s="212" t="s">
        <v>757</v>
      </c>
    </row>
    <row r="107" spans="2:65" s="103" customFormat="1" ht="22.5" customHeight="1">
      <c r="B107" s="104"/>
      <c r="C107" s="187" t="s">
        <v>795</v>
      </c>
      <c r="D107" s="187" t="s">
        <v>759</v>
      </c>
      <c r="E107" s="188" t="s">
        <v>796</v>
      </c>
      <c r="F107" s="189" t="s">
        <v>797</v>
      </c>
      <c r="G107" s="190" t="s">
        <v>780</v>
      </c>
      <c r="H107" s="191">
        <v>59</v>
      </c>
      <c r="I107" s="1"/>
      <c r="J107" s="192">
        <f>ROUND(I107*H107,2)</f>
        <v>0</v>
      </c>
      <c r="K107" s="189" t="s">
        <v>763</v>
      </c>
      <c r="L107" s="104"/>
      <c r="M107" s="193" t="s">
        <v>641</v>
      </c>
      <c r="N107" s="194" t="s">
        <v>682</v>
      </c>
      <c r="O107" s="105"/>
      <c r="P107" s="195">
        <f>O107*H107</f>
        <v>0</v>
      </c>
      <c r="Q107" s="195">
        <v>0</v>
      </c>
      <c r="R107" s="195">
        <f>Q107*H107</f>
        <v>0</v>
      </c>
      <c r="S107" s="195">
        <v>0</v>
      </c>
      <c r="T107" s="196">
        <f>S107*H107</f>
        <v>0</v>
      </c>
      <c r="AR107" s="93" t="s">
        <v>764</v>
      </c>
      <c r="AT107" s="93" t="s">
        <v>759</v>
      </c>
      <c r="AU107" s="93" t="s">
        <v>719</v>
      </c>
      <c r="AY107" s="93" t="s">
        <v>757</v>
      </c>
      <c r="BE107" s="197">
        <f>IF(N107="základní",J107,0)</f>
        <v>0</v>
      </c>
      <c r="BF107" s="197">
        <f>IF(N107="snížená",J107,0)</f>
        <v>0</v>
      </c>
      <c r="BG107" s="197">
        <f>IF(N107="zákl. přenesená",J107,0)</f>
        <v>0</v>
      </c>
      <c r="BH107" s="197">
        <f>IF(N107="sníž. přenesená",J107,0)</f>
        <v>0</v>
      </c>
      <c r="BI107" s="197">
        <f>IF(N107="nulová",J107,0)</f>
        <v>0</v>
      </c>
      <c r="BJ107" s="93" t="s">
        <v>660</v>
      </c>
      <c r="BK107" s="197">
        <f>ROUND(I107*H107,2)</f>
        <v>0</v>
      </c>
      <c r="BL107" s="93" t="s">
        <v>764</v>
      </c>
      <c r="BM107" s="93" t="s">
        <v>798</v>
      </c>
    </row>
    <row r="108" spans="2:47" s="103" customFormat="1" ht="22.5" customHeight="1">
      <c r="B108" s="104"/>
      <c r="D108" s="198" t="s">
        <v>766</v>
      </c>
      <c r="F108" s="199" t="s">
        <v>799</v>
      </c>
      <c r="L108" s="104"/>
      <c r="M108" s="200"/>
      <c r="N108" s="105"/>
      <c r="O108" s="105"/>
      <c r="P108" s="105"/>
      <c r="Q108" s="105"/>
      <c r="R108" s="105"/>
      <c r="S108" s="105"/>
      <c r="T108" s="201"/>
      <c r="AT108" s="93" t="s">
        <v>766</v>
      </c>
      <c r="AU108" s="93" t="s">
        <v>719</v>
      </c>
    </row>
    <row r="109" spans="2:47" s="103" customFormat="1" ht="114" customHeight="1">
      <c r="B109" s="104"/>
      <c r="D109" s="198" t="s">
        <v>768</v>
      </c>
      <c r="F109" s="202" t="s">
        <v>793</v>
      </c>
      <c r="L109" s="104"/>
      <c r="M109" s="200"/>
      <c r="N109" s="105"/>
      <c r="O109" s="105"/>
      <c r="P109" s="105"/>
      <c r="Q109" s="105"/>
      <c r="R109" s="105"/>
      <c r="S109" s="105"/>
      <c r="T109" s="201"/>
      <c r="AT109" s="93" t="s">
        <v>768</v>
      </c>
      <c r="AU109" s="93" t="s">
        <v>719</v>
      </c>
    </row>
    <row r="110" spans="2:51" s="204" customFormat="1" ht="22.5" customHeight="1">
      <c r="B110" s="203"/>
      <c r="D110" s="205" t="s">
        <v>770</v>
      </c>
      <c r="E110" s="206" t="s">
        <v>641</v>
      </c>
      <c r="F110" s="207" t="s">
        <v>800</v>
      </c>
      <c r="H110" s="208">
        <v>59</v>
      </c>
      <c r="L110" s="203"/>
      <c r="M110" s="209"/>
      <c r="N110" s="210"/>
      <c r="O110" s="210"/>
      <c r="P110" s="210"/>
      <c r="Q110" s="210"/>
      <c r="R110" s="210"/>
      <c r="S110" s="210"/>
      <c r="T110" s="211"/>
      <c r="AT110" s="212" t="s">
        <v>770</v>
      </c>
      <c r="AU110" s="212" t="s">
        <v>719</v>
      </c>
      <c r="AV110" s="204" t="s">
        <v>719</v>
      </c>
      <c r="AW110" s="204" t="s">
        <v>675</v>
      </c>
      <c r="AX110" s="204" t="s">
        <v>711</v>
      </c>
      <c r="AY110" s="212" t="s">
        <v>757</v>
      </c>
    </row>
    <row r="111" spans="2:65" s="103" customFormat="1" ht="22.5" customHeight="1">
      <c r="B111" s="104"/>
      <c r="C111" s="187" t="s">
        <v>801</v>
      </c>
      <c r="D111" s="187" t="s">
        <v>759</v>
      </c>
      <c r="E111" s="188" t="s">
        <v>802</v>
      </c>
      <c r="F111" s="189" t="s">
        <v>803</v>
      </c>
      <c r="G111" s="190" t="s">
        <v>780</v>
      </c>
      <c r="H111" s="191">
        <v>4</v>
      </c>
      <c r="I111" s="1"/>
      <c r="J111" s="192">
        <f>ROUND(I111*H111,2)</f>
        <v>0</v>
      </c>
      <c r="K111" s="189" t="s">
        <v>763</v>
      </c>
      <c r="L111" s="104"/>
      <c r="M111" s="193" t="s">
        <v>641</v>
      </c>
      <c r="N111" s="194" t="s">
        <v>682</v>
      </c>
      <c r="O111" s="105"/>
      <c r="P111" s="195">
        <f>O111*H111</f>
        <v>0</v>
      </c>
      <c r="Q111" s="195">
        <v>0</v>
      </c>
      <c r="R111" s="195">
        <f>Q111*H111</f>
        <v>0</v>
      </c>
      <c r="S111" s="195">
        <v>0</v>
      </c>
      <c r="T111" s="196">
        <f>S111*H111</f>
        <v>0</v>
      </c>
      <c r="AR111" s="93" t="s">
        <v>764</v>
      </c>
      <c r="AT111" s="93" t="s">
        <v>759</v>
      </c>
      <c r="AU111" s="93" t="s">
        <v>719</v>
      </c>
      <c r="AY111" s="93" t="s">
        <v>757</v>
      </c>
      <c r="BE111" s="197">
        <f>IF(N111="základní",J111,0)</f>
        <v>0</v>
      </c>
      <c r="BF111" s="197">
        <f>IF(N111="snížená",J111,0)</f>
        <v>0</v>
      </c>
      <c r="BG111" s="197">
        <f>IF(N111="zákl. přenesená",J111,0)</f>
        <v>0</v>
      </c>
      <c r="BH111" s="197">
        <f>IF(N111="sníž. přenesená",J111,0)</f>
        <v>0</v>
      </c>
      <c r="BI111" s="197">
        <f>IF(N111="nulová",J111,0)</f>
        <v>0</v>
      </c>
      <c r="BJ111" s="93" t="s">
        <v>660</v>
      </c>
      <c r="BK111" s="197">
        <f>ROUND(I111*H111,2)</f>
        <v>0</v>
      </c>
      <c r="BL111" s="93" t="s">
        <v>764</v>
      </c>
      <c r="BM111" s="93" t="s">
        <v>804</v>
      </c>
    </row>
    <row r="112" spans="2:47" s="103" customFormat="1" ht="22.5" customHeight="1">
      <c r="B112" s="104"/>
      <c r="D112" s="198" t="s">
        <v>766</v>
      </c>
      <c r="F112" s="199" t="s">
        <v>805</v>
      </c>
      <c r="L112" s="104"/>
      <c r="M112" s="200"/>
      <c r="N112" s="105"/>
      <c r="O112" s="105"/>
      <c r="P112" s="105"/>
      <c r="Q112" s="105"/>
      <c r="R112" s="105"/>
      <c r="S112" s="105"/>
      <c r="T112" s="201"/>
      <c r="AT112" s="93" t="s">
        <v>766</v>
      </c>
      <c r="AU112" s="93" t="s">
        <v>719</v>
      </c>
    </row>
    <row r="113" spans="2:47" s="103" customFormat="1" ht="114" customHeight="1">
      <c r="B113" s="104"/>
      <c r="D113" s="198" t="s">
        <v>768</v>
      </c>
      <c r="F113" s="202" t="s">
        <v>793</v>
      </c>
      <c r="L113" s="104"/>
      <c r="M113" s="200"/>
      <c r="N113" s="105"/>
      <c r="O113" s="105"/>
      <c r="P113" s="105"/>
      <c r="Q113" s="105"/>
      <c r="R113" s="105"/>
      <c r="S113" s="105"/>
      <c r="T113" s="201"/>
      <c r="AT113" s="93" t="s">
        <v>768</v>
      </c>
      <c r="AU113" s="93" t="s">
        <v>719</v>
      </c>
    </row>
    <row r="114" spans="2:51" s="204" customFormat="1" ht="22.5" customHeight="1">
      <c r="B114" s="203"/>
      <c r="D114" s="205" t="s">
        <v>770</v>
      </c>
      <c r="E114" s="206" t="s">
        <v>641</v>
      </c>
      <c r="F114" s="207" t="s">
        <v>806</v>
      </c>
      <c r="H114" s="208">
        <v>4</v>
      </c>
      <c r="L114" s="203"/>
      <c r="M114" s="209"/>
      <c r="N114" s="210"/>
      <c r="O114" s="210"/>
      <c r="P114" s="210"/>
      <c r="Q114" s="210"/>
      <c r="R114" s="210"/>
      <c r="S114" s="210"/>
      <c r="T114" s="211"/>
      <c r="AT114" s="212" t="s">
        <v>770</v>
      </c>
      <c r="AU114" s="212" t="s">
        <v>719</v>
      </c>
      <c r="AV114" s="204" t="s">
        <v>719</v>
      </c>
      <c r="AW114" s="204" t="s">
        <v>675</v>
      </c>
      <c r="AX114" s="204" t="s">
        <v>711</v>
      </c>
      <c r="AY114" s="212" t="s">
        <v>757</v>
      </c>
    </row>
    <row r="115" spans="2:65" s="103" customFormat="1" ht="22.5" customHeight="1">
      <c r="B115" s="104"/>
      <c r="C115" s="187" t="s">
        <v>807</v>
      </c>
      <c r="D115" s="187" t="s">
        <v>759</v>
      </c>
      <c r="E115" s="188" t="s">
        <v>808</v>
      </c>
      <c r="F115" s="189" t="s">
        <v>809</v>
      </c>
      <c r="G115" s="190" t="s">
        <v>780</v>
      </c>
      <c r="H115" s="191">
        <v>131</v>
      </c>
      <c r="I115" s="1"/>
      <c r="J115" s="192">
        <f>ROUND(I115*H115,2)</f>
        <v>0</v>
      </c>
      <c r="K115" s="189" t="s">
        <v>763</v>
      </c>
      <c r="L115" s="104"/>
      <c r="M115" s="193" t="s">
        <v>641</v>
      </c>
      <c r="N115" s="194" t="s">
        <v>682</v>
      </c>
      <c r="O115" s="105"/>
      <c r="P115" s="195">
        <f>O115*H115</f>
        <v>0</v>
      </c>
      <c r="Q115" s="195">
        <v>8E-05</v>
      </c>
      <c r="R115" s="195">
        <f>Q115*H115</f>
        <v>0.010480000000000001</v>
      </c>
      <c r="S115" s="195">
        <v>0</v>
      </c>
      <c r="T115" s="196">
        <f>S115*H115</f>
        <v>0</v>
      </c>
      <c r="AR115" s="93" t="s">
        <v>764</v>
      </c>
      <c r="AT115" s="93" t="s">
        <v>759</v>
      </c>
      <c r="AU115" s="93" t="s">
        <v>719</v>
      </c>
      <c r="AY115" s="93" t="s">
        <v>757</v>
      </c>
      <c r="BE115" s="197">
        <f>IF(N115="základní",J115,0)</f>
        <v>0</v>
      </c>
      <c r="BF115" s="197">
        <f>IF(N115="snížená",J115,0)</f>
        <v>0</v>
      </c>
      <c r="BG115" s="197">
        <f>IF(N115="zákl. přenesená",J115,0)</f>
        <v>0</v>
      </c>
      <c r="BH115" s="197">
        <f>IF(N115="sníž. přenesená",J115,0)</f>
        <v>0</v>
      </c>
      <c r="BI115" s="197">
        <f>IF(N115="nulová",J115,0)</f>
        <v>0</v>
      </c>
      <c r="BJ115" s="93" t="s">
        <v>660</v>
      </c>
      <c r="BK115" s="197">
        <f>ROUND(I115*H115,2)</f>
        <v>0</v>
      </c>
      <c r="BL115" s="93" t="s">
        <v>764</v>
      </c>
      <c r="BM115" s="93" t="s">
        <v>810</v>
      </c>
    </row>
    <row r="116" spans="2:47" s="103" customFormat="1" ht="30" customHeight="1">
      <c r="B116" s="104"/>
      <c r="D116" s="198" t="s">
        <v>766</v>
      </c>
      <c r="F116" s="199" t="s">
        <v>811</v>
      </c>
      <c r="L116" s="104"/>
      <c r="M116" s="200"/>
      <c r="N116" s="105"/>
      <c r="O116" s="105"/>
      <c r="P116" s="105"/>
      <c r="Q116" s="105"/>
      <c r="R116" s="105"/>
      <c r="S116" s="105"/>
      <c r="T116" s="201"/>
      <c r="AT116" s="93" t="s">
        <v>766</v>
      </c>
      <c r="AU116" s="93" t="s">
        <v>719</v>
      </c>
    </row>
    <row r="117" spans="2:47" s="103" customFormat="1" ht="90" customHeight="1">
      <c r="B117" s="104"/>
      <c r="D117" s="205" t="s">
        <v>768</v>
      </c>
      <c r="F117" s="213" t="s">
        <v>812</v>
      </c>
      <c r="L117" s="104"/>
      <c r="M117" s="200"/>
      <c r="N117" s="105"/>
      <c r="O117" s="105"/>
      <c r="P117" s="105"/>
      <c r="Q117" s="105"/>
      <c r="R117" s="105"/>
      <c r="S117" s="105"/>
      <c r="T117" s="201"/>
      <c r="AT117" s="93" t="s">
        <v>768</v>
      </c>
      <c r="AU117" s="93" t="s">
        <v>719</v>
      </c>
    </row>
    <row r="118" spans="2:65" s="103" customFormat="1" ht="22.5" customHeight="1">
      <c r="B118" s="104"/>
      <c r="C118" s="187" t="s">
        <v>813</v>
      </c>
      <c r="D118" s="187" t="s">
        <v>759</v>
      </c>
      <c r="E118" s="188" t="s">
        <v>814</v>
      </c>
      <c r="F118" s="189" t="s">
        <v>815</v>
      </c>
      <c r="G118" s="190" t="s">
        <v>780</v>
      </c>
      <c r="H118" s="191">
        <v>59</v>
      </c>
      <c r="I118" s="1"/>
      <c r="J118" s="192">
        <f>ROUND(I118*H118,2)</f>
        <v>0</v>
      </c>
      <c r="K118" s="189" t="s">
        <v>763</v>
      </c>
      <c r="L118" s="104"/>
      <c r="M118" s="193" t="s">
        <v>641</v>
      </c>
      <c r="N118" s="194" t="s">
        <v>682</v>
      </c>
      <c r="O118" s="105"/>
      <c r="P118" s="195">
        <f>O118*H118</f>
        <v>0</v>
      </c>
      <c r="Q118" s="195">
        <v>8E-05</v>
      </c>
      <c r="R118" s="195">
        <f>Q118*H118</f>
        <v>0.00472</v>
      </c>
      <c r="S118" s="195">
        <v>0</v>
      </c>
      <c r="T118" s="196">
        <f>S118*H118</f>
        <v>0</v>
      </c>
      <c r="AR118" s="93" t="s">
        <v>764</v>
      </c>
      <c r="AT118" s="93" t="s">
        <v>759</v>
      </c>
      <c r="AU118" s="93" t="s">
        <v>719</v>
      </c>
      <c r="AY118" s="93" t="s">
        <v>757</v>
      </c>
      <c r="BE118" s="197">
        <f>IF(N118="základní",J118,0)</f>
        <v>0</v>
      </c>
      <c r="BF118" s="197">
        <f>IF(N118="snížená",J118,0)</f>
        <v>0</v>
      </c>
      <c r="BG118" s="197">
        <f>IF(N118="zákl. přenesená",J118,0)</f>
        <v>0</v>
      </c>
      <c r="BH118" s="197">
        <f>IF(N118="sníž. přenesená",J118,0)</f>
        <v>0</v>
      </c>
      <c r="BI118" s="197">
        <f>IF(N118="nulová",J118,0)</f>
        <v>0</v>
      </c>
      <c r="BJ118" s="93" t="s">
        <v>660</v>
      </c>
      <c r="BK118" s="197">
        <f>ROUND(I118*H118,2)</f>
        <v>0</v>
      </c>
      <c r="BL118" s="93" t="s">
        <v>764</v>
      </c>
      <c r="BM118" s="93" t="s">
        <v>816</v>
      </c>
    </row>
    <row r="119" spans="2:47" s="103" customFormat="1" ht="30" customHeight="1">
      <c r="B119" s="104"/>
      <c r="D119" s="198" t="s">
        <v>766</v>
      </c>
      <c r="F119" s="199" t="s">
        <v>817</v>
      </c>
      <c r="L119" s="104"/>
      <c r="M119" s="200"/>
      <c r="N119" s="105"/>
      <c r="O119" s="105"/>
      <c r="P119" s="105"/>
      <c r="Q119" s="105"/>
      <c r="R119" s="105"/>
      <c r="S119" s="105"/>
      <c r="T119" s="201"/>
      <c r="AT119" s="93" t="s">
        <v>766</v>
      </c>
      <c r="AU119" s="93" t="s">
        <v>719</v>
      </c>
    </row>
    <row r="120" spans="2:47" s="103" customFormat="1" ht="90" customHeight="1">
      <c r="B120" s="104"/>
      <c r="D120" s="205" t="s">
        <v>768</v>
      </c>
      <c r="F120" s="213" t="s">
        <v>812</v>
      </c>
      <c r="L120" s="104"/>
      <c r="M120" s="200"/>
      <c r="N120" s="105"/>
      <c r="O120" s="105"/>
      <c r="P120" s="105"/>
      <c r="Q120" s="105"/>
      <c r="R120" s="105"/>
      <c r="S120" s="105"/>
      <c r="T120" s="201"/>
      <c r="AT120" s="93" t="s">
        <v>768</v>
      </c>
      <c r="AU120" s="93" t="s">
        <v>719</v>
      </c>
    </row>
    <row r="121" spans="2:65" s="103" customFormat="1" ht="22.5" customHeight="1">
      <c r="B121" s="104"/>
      <c r="C121" s="187" t="s">
        <v>665</v>
      </c>
      <c r="D121" s="187" t="s">
        <v>759</v>
      </c>
      <c r="E121" s="188" t="s">
        <v>818</v>
      </c>
      <c r="F121" s="189" t="s">
        <v>819</v>
      </c>
      <c r="G121" s="190" t="s">
        <v>780</v>
      </c>
      <c r="H121" s="191">
        <v>4</v>
      </c>
      <c r="I121" s="1"/>
      <c r="J121" s="192">
        <f>ROUND(I121*H121,2)</f>
        <v>0</v>
      </c>
      <c r="K121" s="189" t="s">
        <v>763</v>
      </c>
      <c r="L121" s="104"/>
      <c r="M121" s="193" t="s">
        <v>641</v>
      </c>
      <c r="N121" s="194" t="s">
        <v>682</v>
      </c>
      <c r="O121" s="105"/>
      <c r="P121" s="195">
        <f>O121*H121</f>
        <v>0</v>
      </c>
      <c r="Q121" s="195">
        <v>0.00017</v>
      </c>
      <c r="R121" s="195">
        <f>Q121*H121</f>
        <v>0.00068</v>
      </c>
      <c r="S121" s="195">
        <v>0</v>
      </c>
      <c r="T121" s="196">
        <f>S121*H121</f>
        <v>0</v>
      </c>
      <c r="AR121" s="93" t="s">
        <v>764</v>
      </c>
      <c r="AT121" s="93" t="s">
        <v>759</v>
      </c>
      <c r="AU121" s="93" t="s">
        <v>719</v>
      </c>
      <c r="AY121" s="93" t="s">
        <v>757</v>
      </c>
      <c r="BE121" s="197">
        <f>IF(N121="základní",J121,0)</f>
        <v>0</v>
      </c>
      <c r="BF121" s="197">
        <f>IF(N121="snížená",J121,0)</f>
        <v>0</v>
      </c>
      <c r="BG121" s="197">
        <f>IF(N121="zákl. přenesená",J121,0)</f>
        <v>0</v>
      </c>
      <c r="BH121" s="197">
        <f>IF(N121="sníž. přenesená",J121,0)</f>
        <v>0</v>
      </c>
      <c r="BI121" s="197">
        <f>IF(N121="nulová",J121,0)</f>
        <v>0</v>
      </c>
      <c r="BJ121" s="93" t="s">
        <v>660</v>
      </c>
      <c r="BK121" s="197">
        <f>ROUND(I121*H121,2)</f>
        <v>0</v>
      </c>
      <c r="BL121" s="93" t="s">
        <v>764</v>
      </c>
      <c r="BM121" s="93" t="s">
        <v>820</v>
      </c>
    </row>
    <row r="122" spans="2:47" s="103" customFormat="1" ht="30" customHeight="1">
      <c r="B122" s="104"/>
      <c r="D122" s="198" t="s">
        <v>766</v>
      </c>
      <c r="F122" s="199" t="s">
        <v>821</v>
      </c>
      <c r="L122" s="104"/>
      <c r="M122" s="200"/>
      <c r="N122" s="105"/>
      <c r="O122" s="105"/>
      <c r="P122" s="105"/>
      <c r="Q122" s="105"/>
      <c r="R122" s="105"/>
      <c r="S122" s="105"/>
      <c r="T122" s="201"/>
      <c r="AT122" s="93" t="s">
        <v>766</v>
      </c>
      <c r="AU122" s="93" t="s">
        <v>719</v>
      </c>
    </row>
    <row r="123" spans="2:47" s="103" customFormat="1" ht="90" customHeight="1">
      <c r="B123" s="104"/>
      <c r="D123" s="205" t="s">
        <v>768</v>
      </c>
      <c r="F123" s="213" t="s">
        <v>812</v>
      </c>
      <c r="L123" s="104"/>
      <c r="M123" s="200"/>
      <c r="N123" s="105"/>
      <c r="O123" s="105"/>
      <c r="P123" s="105"/>
      <c r="Q123" s="105"/>
      <c r="R123" s="105"/>
      <c r="S123" s="105"/>
      <c r="T123" s="201"/>
      <c r="AT123" s="93" t="s">
        <v>768</v>
      </c>
      <c r="AU123" s="93" t="s">
        <v>719</v>
      </c>
    </row>
    <row r="124" spans="2:65" s="103" customFormat="1" ht="22.5" customHeight="1">
      <c r="B124" s="104"/>
      <c r="C124" s="187" t="s">
        <v>822</v>
      </c>
      <c r="D124" s="187" t="s">
        <v>759</v>
      </c>
      <c r="E124" s="188" t="s">
        <v>823</v>
      </c>
      <c r="F124" s="189" t="s">
        <v>824</v>
      </c>
      <c r="G124" s="190" t="s">
        <v>825</v>
      </c>
      <c r="H124" s="191">
        <v>1101.3</v>
      </c>
      <c r="I124" s="1"/>
      <c r="J124" s="192">
        <f>ROUND(I124*H124,2)</f>
        <v>0</v>
      </c>
      <c r="K124" s="189" t="s">
        <v>763</v>
      </c>
      <c r="L124" s="104"/>
      <c r="M124" s="193" t="s">
        <v>641</v>
      </c>
      <c r="N124" s="194" t="s">
        <v>682</v>
      </c>
      <c r="O124" s="105"/>
      <c r="P124" s="195">
        <f>O124*H124</f>
        <v>0</v>
      </c>
      <c r="Q124" s="195">
        <v>0</v>
      </c>
      <c r="R124" s="195">
        <f>Q124*H124</f>
        <v>0</v>
      </c>
      <c r="S124" s="195">
        <v>0</v>
      </c>
      <c r="T124" s="196">
        <f>S124*H124</f>
        <v>0</v>
      </c>
      <c r="AR124" s="93" t="s">
        <v>764</v>
      </c>
      <c r="AT124" s="93" t="s">
        <v>759</v>
      </c>
      <c r="AU124" s="93" t="s">
        <v>719</v>
      </c>
      <c r="AY124" s="93" t="s">
        <v>757</v>
      </c>
      <c r="BE124" s="197">
        <f>IF(N124="základní",J124,0)</f>
        <v>0</v>
      </c>
      <c r="BF124" s="197">
        <f>IF(N124="snížená",J124,0)</f>
        <v>0</v>
      </c>
      <c r="BG124" s="197">
        <f>IF(N124="zákl. přenesená",J124,0)</f>
        <v>0</v>
      </c>
      <c r="BH124" s="197">
        <f>IF(N124="sníž. přenesená",J124,0)</f>
        <v>0</v>
      </c>
      <c r="BI124" s="197">
        <f>IF(N124="nulová",J124,0)</f>
        <v>0</v>
      </c>
      <c r="BJ124" s="93" t="s">
        <v>660</v>
      </c>
      <c r="BK124" s="197">
        <f>ROUND(I124*H124,2)</f>
        <v>0</v>
      </c>
      <c r="BL124" s="93" t="s">
        <v>764</v>
      </c>
      <c r="BM124" s="93" t="s">
        <v>826</v>
      </c>
    </row>
    <row r="125" spans="2:47" s="103" customFormat="1" ht="30" customHeight="1">
      <c r="B125" s="104"/>
      <c r="D125" s="198" t="s">
        <v>766</v>
      </c>
      <c r="F125" s="199" t="s">
        <v>827</v>
      </c>
      <c r="L125" s="104"/>
      <c r="M125" s="200"/>
      <c r="N125" s="105"/>
      <c r="O125" s="105"/>
      <c r="P125" s="105"/>
      <c r="Q125" s="105"/>
      <c r="R125" s="105"/>
      <c r="S125" s="105"/>
      <c r="T125" s="201"/>
      <c r="AT125" s="93" t="s">
        <v>766</v>
      </c>
      <c r="AU125" s="93" t="s">
        <v>719</v>
      </c>
    </row>
    <row r="126" spans="2:47" s="103" customFormat="1" ht="102" customHeight="1">
      <c r="B126" s="104"/>
      <c r="D126" s="198" t="s">
        <v>768</v>
      </c>
      <c r="F126" s="202" t="s">
        <v>828</v>
      </c>
      <c r="L126" s="104"/>
      <c r="M126" s="200"/>
      <c r="N126" s="105"/>
      <c r="O126" s="105"/>
      <c r="P126" s="105"/>
      <c r="Q126" s="105"/>
      <c r="R126" s="105"/>
      <c r="S126" s="105"/>
      <c r="T126" s="201"/>
      <c r="AT126" s="93" t="s">
        <v>768</v>
      </c>
      <c r="AU126" s="93" t="s">
        <v>719</v>
      </c>
    </row>
    <row r="127" spans="2:51" s="204" customFormat="1" ht="22.5" customHeight="1">
      <c r="B127" s="203"/>
      <c r="D127" s="205" t="s">
        <v>770</v>
      </c>
      <c r="E127" s="206" t="s">
        <v>641</v>
      </c>
      <c r="F127" s="207" t="s">
        <v>829</v>
      </c>
      <c r="H127" s="208">
        <v>1101.3</v>
      </c>
      <c r="L127" s="203"/>
      <c r="M127" s="209"/>
      <c r="N127" s="210"/>
      <c r="O127" s="210"/>
      <c r="P127" s="210"/>
      <c r="Q127" s="210"/>
      <c r="R127" s="210"/>
      <c r="S127" s="210"/>
      <c r="T127" s="211"/>
      <c r="AT127" s="212" t="s">
        <v>770</v>
      </c>
      <c r="AU127" s="212" t="s">
        <v>719</v>
      </c>
      <c r="AV127" s="204" t="s">
        <v>719</v>
      </c>
      <c r="AW127" s="204" t="s">
        <v>675</v>
      </c>
      <c r="AX127" s="204" t="s">
        <v>711</v>
      </c>
      <c r="AY127" s="212" t="s">
        <v>757</v>
      </c>
    </row>
    <row r="128" spans="2:65" s="103" customFormat="1" ht="22.5" customHeight="1">
      <c r="B128" s="104"/>
      <c r="C128" s="187" t="s">
        <v>830</v>
      </c>
      <c r="D128" s="187" t="s">
        <v>759</v>
      </c>
      <c r="E128" s="188" t="s">
        <v>831</v>
      </c>
      <c r="F128" s="189" t="s">
        <v>832</v>
      </c>
      <c r="G128" s="190" t="s">
        <v>825</v>
      </c>
      <c r="H128" s="191">
        <v>1669.95</v>
      </c>
      <c r="I128" s="1"/>
      <c r="J128" s="192">
        <f>ROUND(I128*H128,2)</f>
        <v>0</v>
      </c>
      <c r="K128" s="189" t="s">
        <v>763</v>
      </c>
      <c r="L128" s="104"/>
      <c r="M128" s="193" t="s">
        <v>641</v>
      </c>
      <c r="N128" s="194" t="s">
        <v>682</v>
      </c>
      <c r="O128" s="105"/>
      <c r="P128" s="195">
        <f>O128*H128</f>
        <v>0</v>
      </c>
      <c r="Q128" s="195">
        <v>0</v>
      </c>
      <c r="R128" s="195">
        <f>Q128*H128</f>
        <v>0</v>
      </c>
      <c r="S128" s="195">
        <v>0</v>
      </c>
      <c r="T128" s="196">
        <f>S128*H128</f>
        <v>0</v>
      </c>
      <c r="AR128" s="93" t="s">
        <v>764</v>
      </c>
      <c r="AT128" s="93" t="s">
        <v>759</v>
      </c>
      <c r="AU128" s="93" t="s">
        <v>719</v>
      </c>
      <c r="AY128" s="93" t="s">
        <v>757</v>
      </c>
      <c r="BE128" s="197">
        <f>IF(N128="základní",J128,0)</f>
        <v>0</v>
      </c>
      <c r="BF128" s="197">
        <f>IF(N128="snížená",J128,0)</f>
        <v>0</v>
      </c>
      <c r="BG128" s="197">
        <f>IF(N128="zákl. přenesená",J128,0)</f>
        <v>0</v>
      </c>
      <c r="BH128" s="197">
        <f>IF(N128="sníž. přenesená",J128,0)</f>
        <v>0</v>
      </c>
      <c r="BI128" s="197">
        <f>IF(N128="nulová",J128,0)</f>
        <v>0</v>
      </c>
      <c r="BJ128" s="93" t="s">
        <v>660</v>
      </c>
      <c r="BK128" s="197">
        <f>ROUND(I128*H128,2)</f>
        <v>0</v>
      </c>
      <c r="BL128" s="93" t="s">
        <v>764</v>
      </c>
      <c r="BM128" s="93" t="s">
        <v>833</v>
      </c>
    </row>
    <row r="129" spans="2:47" s="103" customFormat="1" ht="30" customHeight="1">
      <c r="B129" s="104"/>
      <c r="D129" s="198" t="s">
        <v>766</v>
      </c>
      <c r="F129" s="199" t="s">
        <v>834</v>
      </c>
      <c r="L129" s="104"/>
      <c r="M129" s="200"/>
      <c r="N129" s="105"/>
      <c r="O129" s="105"/>
      <c r="P129" s="105"/>
      <c r="Q129" s="105"/>
      <c r="R129" s="105"/>
      <c r="S129" s="105"/>
      <c r="T129" s="201"/>
      <c r="AT129" s="93" t="s">
        <v>766</v>
      </c>
      <c r="AU129" s="93" t="s">
        <v>719</v>
      </c>
    </row>
    <row r="130" spans="2:47" s="103" customFormat="1" ht="294" customHeight="1">
      <c r="B130" s="104"/>
      <c r="D130" s="198" t="s">
        <v>768</v>
      </c>
      <c r="F130" s="202" t="s">
        <v>637</v>
      </c>
      <c r="L130" s="104"/>
      <c r="M130" s="200"/>
      <c r="N130" s="105"/>
      <c r="O130" s="105"/>
      <c r="P130" s="105"/>
      <c r="Q130" s="105"/>
      <c r="R130" s="105"/>
      <c r="S130" s="105"/>
      <c r="T130" s="201"/>
      <c r="AT130" s="93" t="s">
        <v>768</v>
      </c>
      <c r="AU130" s="93" t="s">
        <v>719</v>
      </c>
    </row>
    <row r="131" spans="2:51" s="204" customFormat="1" ht="22.5" customHeight="1">
      <c r="B131" s="203"/>
      <c r="D131" s="205" t="s">
        <v>770</v>
      </c>
      <c r="E131" s="206" t="s">
        <v>641</v>
      </c>
      <c r="F131" s="207" t="s">
        <v>506</v>
      </c>
      <c r="H131" s="208">
        <v>1669.95</v>
      </c>
      <c r="L131" s="203"/>
      <c r="M131" s="209"/>
      <c r="N131" s="210"/>
      <c r="O131" s="210"/>
      <c r="P131" s="210"/>
      <c r="Q131" s="210"/>
      <c r="R131" s="210"/>
      <c r="S131" s="210"/>
      <c r="T131" s="211"/>
      <c r="AT131" s="212" t="s">
        <v>770</v>
      </c>
      <c r="AU131" s="212" t="s">
        <v>719</v>
      </c>
      <c r="AV131" s="204" t="s">
        <v>719</v>
      </c>
      <c r="AW131" s="204" t="s">
        <v>675</v>
      </c>
      <c r="AX131" s="204" t="s">
        <v>711</v>
      </c>
      <c r="AY131" s="212" t="s">
        <v>757</v>
      </c>
    </row>
    <row r="132" spans="2:65" s="103" customFormat="1" ht="22.5" customHeight="1">
      <c r="B132" s="104"/>
      <c r="C132" s="187" t="s">
        <v>507</v>
      </c>
      <c r="D132" s="187" t="s">
        <v>759</v>
      </c>
      <c r="E132" s="188" t="s">
        <v>508</v>
      </c>
      <c r="F132" s="189" t="s">
        <v>509</v>
      </c>
      <c r="G132" s="190" t="s">
        <v>825</v>
      </c>
      <c r="H132" s="191">
        <v>333.99</v>
      </c>
      <c r="I132" s="1"/>
      <c r="J132" s="192">
        <f>ROUND(I132*H132,2)</f>
        <v>0</v>
      </c>
      <c r="K132" s="189" t="s">
        <v>763</v>
      </c>
      <c r="L132" s="104"/>
      <c r="M132" s="193" t="s">
        <v>641</v>
      </c>
      <c r="N132" s="194" t="s">
        <v>682</v>
      </c>
      <c r="O132" s="105"/>
      <c r="P132" s="195">
        <f>O132*H132</f>
        <v>0</v>
      </c>
      <c r="Q132" s="195">
        <v>0</v>
      </c>
      <c r="R132" s="195">
        <f>Q132*H132</f>
        <v>0</v>
      </c>
      <c r="S132" s="195">
        <v>0</v>
      </c>
      <c r="T132" s="196">
        <f>S132*H132</f>
        <v>0</v>
      </c>
      <c r="AR132" s="93" t="s">
        <v>764</v>
      </c>
      <c r="AT132" s="93" t="s">
        <v>759</v>
      </c>
      <c r="AU132" s="93" t="s">
        <v>719</v>
      </c>
      <c r="AY132" s="93" t="s">
        <v>757</v>
      </c>
      <c r="BE132" s="197">
        <f>IF(N132="základní",J132,0)</f>
        <v>0</v>
      </c>
      <c r="BF132" s="197">
        <f>IF(N132="snížená",J132,0)</f>
        <v>0</v>
      </c>
      <c r="BG132" s="197">
        <f>IF(N132="zákl. přenesená",J132,0)</f>
        <v>0</v>
      </c>
      <c r="BH132" s="197">
        <f>IF(N132="sníž. přenesená",J132,0)</f>
        <v>0</v>
      </c>
      <c r="BI132" s="197">
        <f>IF(N132="nulová",J132,0)</f>
        <v>0</v>
      </c>
      <c r="BJ132" s="93" t="s">
        <v>660</v>
      </c>
      <c r="BK132" s="197">
        <f>ROUND(I132*H132,2)</f>
        <v>0</v>
      </c>
      <c r="BL132" s="93" t="s">
        <v>764</v>
      </c>
      <c r="BM132" s="93" t="s">
        <v>510</v>
      </c>
    </row>
    <row r="133" spans="2:47" s="103" customFormat="1" ht="30" customHeight="1">
      <c r="B133" s="104"/>
      <c r="D133" s="198" t="s">
        <v>766</v>
      </c>
      <c r="F133" s="199" t="s">
        <v>511</v>
      </c>
      <c r="L133" s="104"/>
      <c r="M133" s="200"/>
      <c r="N133" s="105"/>
      <c r="O133" s="105"/>
      <c r="P133" s="105"/>
      <c r="Q133" s="105"/>
      <c r="R133" s="105"/>
      <c r="S133" s="105"/>
      <c r="T133" s="201"/>
      <c r="AT133" s="93" t="s">
        <v>766</v>
      </c>
      <c r="AU133" s="93" t="s">
        <v>719</v>
      </c>
    </row>
    <row r="134" spans="2:47" s="103" customFormat="1" ht="294" customHeight="1">
      <c r="B134" s="104"/>
      <c r="D134" s="198" t="s">
        <v>768</v>
      </c>
      <c r="F134" s="202" t="s">
        <v>637</v>
      </c>
      <c r="L134" s="104"/>
      <c r="M134" s="200"/>
      <c r="N134" s="105"/>
      <c r="O134" s="105"/>
      <c r="P134" s="105"/>
      <c r="Q134" s="105"/>
      <c r="R134" s="105"/>
      <c r="S134" s="105"/>
      <c r="T134" s="201"/>
      <c r="AT134" s="93" t="s">
        <v>768</v>
      </c>
      <c r="AU134" s="93" t="s">
        <v>719</v>
      </c>
    </row>
    <row r="135" spans="2:51" s="204" customFormat="1" ht="22.5" customHeight="1">
      <c r="B135" s="203"/>
      <c r="D135" s="205" t="s">
        <v>770</v>
      </c>
      <c r="E135" s="206" t="s">
        <v>641</v>
      </c>
      <c r="F135" s="207" t="s">
        <v>512</v>
      </c>
      <c r="H135" s="208">
        <v>333.99</v>
      </c>
      <c r="L135" s="203"/>
      <c r="M135" s="209"/>
      <c r="N135" s="210"/>
      <c r="O135" s="210"/>
      <c r="P135" s="210"/>
      <c r="Q135" s="210"/>
      <c r="R135" s="210"/>
      <c r="S135" s="210"/>
      <c r="T135" s="211"/>
      <c r="AT135" s="212" t="s">
        <v>770</v>
      </c>
      <c r="AU135" s="212" t="s">
        <v>719</v>
      </c>
      <c r="AV135" s="204" t="s">
        <v>719</v>
      </c>
      <c r="AW135" s="204" t="s">
        <v>675</v>
      </c>
      <c r="AX135" s="204" t="s">
        <v>711</v>
      </c>
      <c r="AY135" s="212" t="s">
        <v>757</v>
      </c>
    </row>
    <row r="136" spans="2:65" s="103" customFormat="1" ht="22.5" customHeight="1">
      <c r="B136" s="104"/>
      <c r="C136" s="187" t="s">
        <v>513</v>
      </c>
      <c r="D136" s="187" t="s">
        <v>759</v>
      </c>
      <c r="E136" s="188" t="s">
        <v>514</v>
      </c>
      <c r="F136" s="189" t="s">
        <v>515</v>
      </c>
      <c r="G136" s="190" t="s">
        <v>780</v>
      </c>
      <c r="H136" s="191">
        <v>131</v>
      </c>
      <c r="I136" s="1"/>
      <c r="J136" s="192">
        <f>ROUND(I136*H136,2)</f>
        <v>0</v>
      </c>
      <c r="K136" s="189" t="s">
        <v>763</v>
      </c>
      <c r="L136" s="104"/>
      <c r="M136" s="193" t="s">
        <v>641</v>
      </c>
      <c r="N136" s="194" t="s">
        <v>682</v>
      </c>
      <c r="O136" s="105"/>
      <c r="P136" s="195">
        <f>O136*H136</f>
        <v>0</v>
      </c>
      <c r="Q136" s="195">
        <v>0</v>
      </c>
      <c r="R136" s="195">
        <f>Q136*H136</f>
        <v>0</v>
      </c>
      <c r="S136" s="195">
        <v>0</v>
      </c>
      <c r="T136" s="196">
        <f>S136*H136</f>
        <v>0</v>
      </c>
      <c r="AR136" s="93" t="s">
        <v>764</v>
      </c>
      <c r="AT136" s="93" t="s">
        <v>759</v>
      </c>
      <c r="AU136" s="93" t="s">
        <v>719</v>
      </c>
      <c r="AY136" s="93" t="s">
        <v>757</v>
      </c>
      <c r="BE136" s="197">
        <f>IF(N136="základní",J136,0)</f>
        <v>0</v>
      </c>
      <c r="BF136" s="197">
        <f>IF(N136="snížená",J136,0)</f>
        <v>0</v>
      </c>
      <c r="BG136" s="197">
        <f>IF(N136="zákl. přenesená",J136,0)</f>
        <v>0</v>
      </c>
      <c r="BH136" s="197">
        <f>IF(N136="sníž. přenesená",J136,0)</f>
        <v>0</v>
      </c>
      <c r="BI136" s="197">
        <f>IF(N136="nulová",J136,0)</f>
        <v>0</v>
      </c>
      <c r="BJ136" s="93" t="s">
        <v>660</v>
      </c>
      <c r="BK136" s="197">
        <f>ROUND(I136*H136,2)</f>
        <v>0</v>
      </c>
      <c r="BL136" s="93" t="s">
        <v>764</v>
      </c>
      <c r="BM136" s="93" t="s">
        <v>516</v>
      </c>
    </row>
    <row r="137" spans="2:47" s="103" customFormat="1" ht="30" customHeight="1">
      <c r="B137" s="104"/>
      <c r="D137" s="198" t="s">
        <v>766</v>
      </c>
      <c r="F137" s="199" t="s">
        <v>517</v>
      </c>
      <c r="L137" s="104"/>
      <c r="M137" s="200"/>
      <c r="N137" s="105"/>
      <c r="O137" s="105"/>
      <c r="P137" s="105"/>
      <c r="Q137" s="105"/>
      <c r="R137" s="105"/>
      <c r="S137" s="105"/>
      <c r="T137" s="201"/>
      <c r="AT137" s="93" t="s">
        <v>766</v>
      </c>
      <c r="AU137" s="93" t="s">
        <v>719</v>
      </c>
    </row>
    <row r="138" spans="2:47" s="103" customFormat="1" ht="30" customHeight="1">
      <c r="B138" s="104"/>
      <c r="D138" s="205" t="s">
        <v>768</v>
      </c>
      <c r="F138" s="213" t="s">
        <v>518</v>
      </c>
      <c r="L138" s="104"/>
      <c r="M138" s="200"/>
      <c r="N138" s="105"/>
      <c r="O138" s="105"/>
      <c r="P138" s="105"/>
      <c r="Q138" s="105"/>
      <c r="R138" s="105"/>
      <c r="S138" s="105"/>
      <c r="T138" s="201"/>
      <c r="AT138" s="93" t="s">
        <v>768</v>
      </c>
      <c r="AU138" s="93" t="s">
        <v>719</v>
      </c>
    </row>
    <row r="139" spans="2:65" s="103" customFormat="1" ht="22.5" customHeight="1">
      <c r="B139" s="104"/>
      <c r="C139" s="187" t="s">
        <v>647</v>
      </c>
      <c r="D139" s="187" t="s">
        <v>759</v>
      </c>
      <c r="E139" s="188" t="s">
        <v>519</v>
      </c>
      <c r="F139" s="189" t="s">
        <v>520</v>
      </c>
      <c r="G139" s="190" t="s">
        <v>780</v>
      </c>
      <c r="H139" s="191">
        <v>59</v>
      </c>
      <c r="I139" s="1"/>
      <c r="J139" s="192">
        <f>ROUND(I139*H139,2)</f>
        <v>0</v>
      </c>
      <c r="K139" s="189" t="s">
        <v>763</v>
      </c>
      <c r="L139" s="104"/>
      <c r="M139" s="193" t="s">
        <v>641</v>
      </c>
      <c r="N139" s="194" t="s">
        <v>682</v>
      </c>
      <c r="O139" s="105"/>
      <c r="P139" s="195">
        <f>O139*H139</f>
        <v>0</v>
      </c>
      <c r="Q139" s="195">
        <v>0</v>
      </c>
      <c r="R139" s="195">
        <f>Q139*H139</f>
        <v>0</v>
      </c>
      <c r="S139" s="195">
        <v>0</v>
      </c>
      <c r="T139" s="196">
        <f>S139*H139</f>
        <v>0</v>
      </c>
      <c r="AR139" s="93" t="s">
        <v>764</v>
      </c>
      <c r="AT139" s="93" t="s">
        <v>759</v>
      </c>
      <c r="AU139" s="93" t="s">
        <v>719</v>
      </c>
      <c r="AY139" s="93" t="s">
        <v>757</v>
      </c>
      <c r="BE139" s="197">
        <f>IF(N139="základní",J139,0)</f>
        <v>0</v>
      </c>
      <c r="BF139" s="197">
        <f>IF(N139="snížená",J139,0)</f>
        <v>0</v>
      </c>
      <c r="BG139" s="197">
        <f>IF(N139="zákl. přenesená",J139,0)</f>
        <v>0</v>
      </c>
      <c r="BH139" s="197">
        <f>IF(N139="sníž. přenesená",J139,0)</f>
        <v>0</v>
      </c>
      <c r="BI139" s="197">
        <f>IF(N139="nulová",J139,0)</f>
        <v>0</v>
      </c>
      <c r="BJ139" s="93" t="s">
        <v>660</v>
      </c>
      <c r="BK139" s="197">
        <f>ROUND(I139*H139,2)</f>
        <v>0</v>
      </c>
      <c r="BL139" s="93" t="s">
        <v>764</v>
      </c>
      <c r="BM139" s="93" t="s">
        <v>521</v>
      </c>
    </row>
    <row r="140" spans="2:47" s="103" customFormat="1" ht="30" customHeight="1">
      <c r="B140" s="104"/>
      <c r="D140" s="198" t="s">
        <v>766</v>
      </c>
      <c r="F140" s="199" t="s">
        <v>522</v>
      </c>
      <c r="L140" s="104"/>
      <c r="M140" s="200"/>
      <c r="N140" s="105"/>
      <c r="O140" s="105"/>
      <c r="P140" s="105"/>
      <c r="Q140" s="105"/>
      <c r="R140" s="105"/>
      <c r="S140" s="105"/>
      <c r="T140" s="201"/>
      <c r="AT140" s="93" t="s">
        <v>766</v>
      </c>
      <c r="AU140" s="93" t="s">
        <v>719</v>
      </c>
    </row>
    <row r="141" spans="2:47" s="103" customFormat="1" ht="30" customHeight="1">
      <c r="B141" s="104"/>
      <c r="D141" s="205" t="s">
        <v>768</v>
      </c>
      <c r="F141" s="213" t="s">
        <v>518</v>
      </c>
      <c r="L141" s="104"/>
      <c r="M141" s="200"/>
      <c r="N141" s="105"/>
      <c r="O141" s="105"/>
      <c r="P141" s="105"/>
      <c r="Q141" s="105"/>
      <c r="R141" s="105"/>
      <c r="S141" s="105"/>
      <c r="T141" s="201"/>
      <c r="AT141" s="93" t="s">
        <v>768</v>
      </c>
      <c r="AU141" s="93" t="s">
        <v>719</v>
      </c>
    </row>
    <row r="142" spans="2:65" s="103" customFormat="1" ht="22.5" customHeight="1">
      <c r="B142" s="104"/>
      <c r="C142" s="187" t="s">
        <v>523</v>
      </c>
      <c r="D142" s="187" t="s">
        <v>759</v>
      </c>
      <c r="E142" s="188" t="s">
        <v>524</v>
      </c>
      <c r="F142" s="189" t="s">
        <v>525</v>
      </c>
      <c r="G142" s="190" t="s">
        <v>780</v>
      </c>
      <c r="H142" s="191">
        <v>4</v>
      </c>
      <c r="I142" s="1"/>
      <c r="J142" s="192">
        <f>ROUND(I142*H142,2)</f>
        <v>0</v>
      </c>
      <c r="K142" s="189" t="s">
        <v>763</v>
      </c>
      <c r="L142" s="104"/>
      <c r="M142" s="193" t="s">
        <v>641</v>
      </c>
      <c r="N142" s="194" t="s">
        <v>682</v>
      </c>
      <c r="O142" s="105"/>
      <c r="P142" s="195">
        <f>O142*H142</f>
        <v>0</v>
      </c>
      <c r="Q142" s="195">
        <v>0</v>
      </c>
      <c r="R142" s="195">
        <f>Q142*H142</f>
        <v>0</v>
      </c>
      <c r="S142" s="195">
        <v>0</v>
      </c>
      <c r="T142" s="196">
        <f>S142*H142</f>
        <v>0</v>
      </c>
      <c r="AR142" s="93" t="s">
        <v>764</v>
      </c>
      <c r="AT142" s="93" t="s">
        <v>759</v>
      </c>
      <c r="AU142" s="93" t="s">
        <v>719</v>
      </c>
      <c r="AY142" s="93" t="s">
        <v>757</v>
      </c>
      <c r="BE142" s="197">
        <f>IF(N142="základní",J142,0)</f>
        <v>0</v>
      </c>
      <c r="BF142" s="197">
        <f>IF(N142="snížená",J142,0)</f>
        <v>0</v>
      </c>
      <c r="BG142" s="197">
        <f>IF(N142="zákl. přenesená",J142,0)</f>
        <v>0</v>
      </c>
      <c r="BH142" s="197">
        <f>IF(N142="sníž. přenesená",J142,0)</f>
        <v>0</v>
      </c>
      <c r="BI142" s="197">
        <f>IF(N142="nulová",J142,0)</f>
        <v>0</v>
      </c>
      <c r="BJ142" s="93" t="s">
        <v>660</v>
      </c>
      <c r="BK142" s="197">
        <f>ROUND(I142*H142,2)</f>
        <v>0</v>
      </c>
      <c r="BL142" s="93" t="s">
        <v>764</v>
      </c>
      <c r="BM142" s="93" t="s">
        <v>526</v>
      </c>
    </row>
    <row r="143" spans="2:47" s="103" customFormat="1" ht="30" customHeight="1">
      <c r="B143" s="104"/>
      <c r="D143" s="198" t="s">
        <v>766</v>
      </c>
      <c r="F143" s="199" t="s">
        <v>527</v>
      </c>
      <c r="L143" s="104"/>
      <c r="M143" s="200"/>
      <c r="N143" s="105"/>
      <c r="O143" s="105"/>
      <c r="P143" s="105"/>
      <c r="Q143" s="105"/>
      <c r="R143" s="105"/>
      <c r="S143" s="105"/>
      <c r="T143" s="201"/>
      <c r="AT143" s="93" t="s">
        <v>766</v>
      </c>
      <c r="AU143" s="93" t="s">
        <v>719</v>
      </c>
    </row>
    <row r="144" spans="2:47" s="103" customFormat="1" ht="30" customHeight="1">
      <c r="B144" s="104"/>
      <c r="D144" s="205" t="s">
        <v>768</v>
      </c>
      <c r="F144" s="213" t="s">
        <v>518</v>
      </c>
      <c r="L144" s="104"/>
      <c r="M144" s="200"/>
      <c r="N144" s="105"/>
      <c r="O144" s="105"/>
      <c r="P144" s="105"/>
      <c r="Q144" s="105"/>
      <c r="R144" s="105"/>
      <c r="S144" s="105"/>
      <c r="T144" s="201"/>
      <c r="AT144" s="93" t="s">
        <v>768</v>
      </c>
      <c r="AU144" s="93" t="s">
        <v>719</v>
      </c>
    </row>
    <row r="145" spans="2:65" s="103" customFormat="1" ht="22.5" customHeight="1">
      <c r="B145" s="104"/>
      <c r="C145" s="187" t="s">
        <v>528</v>
      </c>
      <c r="D145" s="187" t="s">
        <v>759</v>
      </c>
      <c r="E145" s="188" t="s">
        <v>529</v>
      </c>
      <c r="F145" s="189" t="s">
        <v>530</v>
      </c>
      <c r="G145" s="190" t="s">
        <v>780</v>
      </c>
      <c r="H145" s="191">
        <v>131</v>
      </c>
      <c r="I145" s="1"/>
      <c r="J145" s="192">
        <f>ROUND(I145*H145,2)</f>
        <v>0</v>
      </c>
      <c r="K145" s="189" t="s">
        <v>763</v>
      </c>
      <c r="L145" s="104"/>
      <c r="M145" s="193" t="s">
        <v>641</v>
      </c>
      <c r="N145" s="194" t="s">
        <v>682</v>
      </c>
      <c r="O145" s="105"/>
      <c r="P145" s="195">
        <f>O145*H145</f>
        <v>0</v>
      </c>
      <c r="Q145" s="195">
        <v>0</v>
      </c>
      <c r="R145" s="195">
        <f>Q145*H145</f>
        <v>0</v>
      </c>
      <c r="S145" s="195">
        <v>0</v>
      </c>
      <c r="T145" s="196">
        <f>S145*H145</f>
        <v>0</v>
      </c>
      <c r="AR145" s="93" t="s">
        <v>764</v>
      </c>
      <c r="AT145" s="93" t="s">
        <v>759</v>
      </c>
      <c r="AU145" s="93" t="s">
        <v>719</v>
      </c>
      <c r="AY145" s="93" t="s">
        <v>757</v>
      </c>
      <c r="BE145" s="197">
        <f>IF(N145="základní",J145,0)</f>
        <v>0</v>
      </c>
      <c r="BF145" s="197">
        <f>IF(N145="snížená",J145,0)</f>
        <v>0</v>
      </c>
      <c r="BG145" s="197">
        <f>IF(N145="zákl. přenesená",J145,0)</f>
        <v>0</v>
      </c>
      <c r="BH145" s="197">
        <f>IF(N145="sníž. přenesená",J145,0)</f>
        <v>0</v>
      </c>
      <c r="BI145" s="197">
        <f>IF(N145="nulová",J145,0)</f>
        <v>0</v>
      </c>
      <c r="BJ145" s="93" t="s">
        <v>660</v>
      </c>
      <c r="BK145" s="197">
        <f>ROUND(I145*H145,2)</f>
        <v>0</v>
      </c>
      <c r="BL145" s="93" t="s">
        <v>764</v>
      </c>
      <c r="BM145" s="93" t="s">
        <v>531</v>
      </c>
    </row>
    <row r="146" spans="2:47" s="103" customFormat="1" ht="30" customHeight="1">
      <c r="B146" s="104"/>
      <c r="D146" s="198" t="s">
        <v>766</v>
      </c>
      <c r="F146" s="199" t="s">
        <v>532</v>
      </c>
      <c r="L146" s="104"/>
      <c r="M146" s="200"/>
      <c r="N146" s="105"/>
      <c r="O146" s="105"/>
      <c r="P146" s="105"/>
      <c r="Q146" s="105"/>
      <c r="R146" s="105"/>
      <c r="S146" s="105"/>
      <c r="T146" s="201"/>
      <c r="AT146" s="93" t="s">
        <v>766</v>
      </c>
      <c r="AU146" s="93" t="s">
        <v>719</v>
      </c>
    </row>
    <row r="147" spans="2:47" s="103" customFormat="1" ht="30" customHeight="1">
      <c r="B147" s="104"/>
      <c r="D147" s="205" t="s">
        <v>768</v>
      </c>
      <c r="F147" s="213" t="s">
        <v>518</v>
      </c>
      <c r="L147" s="104"/>
      <c r="M147" s="200"/>
      <c r="N147" s="105"/>
      <c r="O147" s="105"/>
      <c r="P147" s="105"/>
      <c r="Q147" s="105"/>
      <c r="R147" s="105"/>
      <c r="S147" s="105"/>
      <c r="T147" s="201"/>
      <c r="AT147" s="93" t="s">
        <v>768</v>
      </c>
      <c r="AU147" s="93" t="s">
        <v>719</v>
      </c>
    </row>
    <row r="148" spans="2:65" s="103" customFormat="1" ht="22.5" customHeight="1">
      <c r="B148" s="104"/>
      <c r="C148" s="187" t="s">
        <v>533</v>
      </c>
      <c r="D148" s="187" t="s">
        <v>759</v>
      </c>
      <c r="E148" s="188" t="s">
        <v>534</v>
      </c>
      <c r="F148" s="189" t="s">
        <v>535</v>
      </c>
      <c r="G148" s="190" t="s">
        <v>780</v>
      </c>
      <c r="H148" s="191">
        <v>59</v>
      </c>
      <c r="I148" s="1"/>
      <c r="J148" s="192">
        <f>ROUND(I148*H148,2)</f>
        <v>0</v>
      </c>
      <c r="K148" s="189" t="s">
        <v>763</v>
      </c>
      <c r="L148" s="104"/>
      <c r="M148" s="193" t="s">
        <v>641</v>
      </c>
      <c r="N148" s="194" t="s">
        <v>682</v>
      </c>
      <c r="O148" s="105"/>
      <c r="P148" s="195">
        <f>O148*H148</f>
        <v>0</v>
      </c>
      <c r="Q148" s="195">
        <v>0</v>
      </c>
      <c r="R148" s="195">
        <f>Q148*H148</f>
        <v>0</v>
      </c>
      <c r="S148" s="195">
        <v>0</v>
      </c>
      <c r="T148" s="196">
        <f>S148*H148</f>
        <v>0</v>
      </c>
      <c r="AR148" s="93" t="s">
        <v>764</v>
      </c>
      <c r="AT148" s="93" t="s">
        <v>759</v>
      </c>
      <c r="AU148" s="93" t="s">
        <v>719</v>
      </c>
      <c r="AY148" s="93" t="s">
        <v>757</v>
      </c>
      <c r="BE148" s="197">
        <f>IF(N148="základní",J148,0)</f>
        <v>0</v>
      </c>
      <c r="BF148" s="197">
        <f>IF(N148="snížená",J148,0)</f>
        <v>0</v>
      </c>
      <c r="BG148" s="197">
        <f>IF(N148="zákl. přenesená",J148,0)</f>
        <v>0</v>
      </c>
      <c r="BH148" s="197">
        <f>IF(N148="sníž. přenesená",J148,0)</f>
        <v>0</v>
      </c>
      <c r="BI148" s="197">
        <f>IF(N148="nulová",J148,0)</f>
        <v>0</v>
      </c>
      <c r="BJ148" s="93" t="s">
        <v>660</v>
      </c>
      <c r="BK148" s="197">
        <f>ROUND(I148*H148,2)</f>
        <v>0</v>
      </c>
      <c r="BL148" s="93" t="s">
        <v>764</v>
      </c>
      <c r="BM148" s="93" t="s">
        <v>536</v>
      </c>
    </row>
    <row r="149" spans="2:47" s="103" customFormat="1" ht="30" customHeight="1">
      <c r="B149" s="104"/>
      <c r="D149" s="198" t="s">
        <v>766</v>
      </c>
      <c r="F149" s="199" t="s">
        <v>537</v>
      </c>
      <c r="L149" s="104"/>
      <c r="M149" s="200"/>
      <c r="N149" s="105"/>
      <c r="O149" s="105"/>
      <c r="P149" s="105"/>
      <c r="Q149" s="105"/>
      <c r="R149" s="105"/>
      <c r="S149" s="105"/>
      <c r="T149" s="201"/>
      <c r="AT149" s="93" t="s">
        <v>766</v>
      </c>
      <c r="AU149" s="93" t="s">
        <v>719</v>
      </c>
    </row>
    <row r="150" spans="2:47" s="103" customFormat="1" ht="30" customHeight="1">
      <c r="B150" s="104"/>
      <c r="D150" s="205" t="s">
        <v>768</v>
      </c>
      <c r="F150" s="213" t="s">
        <v>518</v>
      </c>
      <c r="L150" s="104"/>
      <c r="M150" s="200"/>
      <c r="N150" s="105"/>
      <c r="O150" s="105"/>
      <c r="P150" s="105"/>
      <c r="Q150" s="105"/>
      <c r="R150" s="105"/>
      <c r="S150" s="105"/>
      <c r="T150" s="201"/>
      <c r="AT150" s="93" t="s">
        <v>768</v>
      </c>
      <c r="AU150" s="93" t="s">
        <v>719</v>
      </c>
    </row>
    <row r="151" spans="2:65" s="103" customFormat="1" ht="22.5" customHeight="1">
      <c r="B151" s="104"/>
      <c r="C151" s="187" t="s">
        <v>538</v>
      </c>
      <c r="D151" s="187" t="s">
        <v>759</v>
      </c>
      <c r="E151" s="188" t="s">
        <v>539</v>
      </c>
      <c r="F151" s="189" t="s">
        <v>540</v>
      </c>
      <c r="G151" s="190" t="s">
        <v>780</v>
      </c>
      <c r="H151" s="191">
        <v>4</v>
      </c>
      <c r="I151" s="1"/>
      <c r="J151" s="192">
        <f>ROUND(I151*H151,2)</f>
        <v>0</v>
      </c>
      <c r="K151" s="189" t="s">
        <v>763</v>
      </c>
      <c r="L151" s="104"/>
      <c r="M151" s="193" t="s">
        <v>641</v>
      </c>
      <c r="N151" s="194" t="s">
        <v>682</v>
      </c>
      <c r="O151" s="105"/>
      <c r="P151" s="195">
        <f>O151*H151</f>
        <v>0</v>
      </c>
      <c r="Q151" s="195">
        <v>0</v>
      </c>
      <c r="R151" s="195">
        <f>Q151*H151</f>
        <v>0</v>
      </c>
      <c r="S151" s="195">
        <v>0</v>
      </c>
      <c r="T151" s="196">
        <f>S151*H151</f>
        <v>0</v>
      </c>
      <c r="AR151" s="93" t="s">
        <v>764</v>
      </c>
      <c r="AT151" s="93" t="s">
        <v>759</v>
      </c>
      <c r="AU151" s="93" t="s">
        <v>719</v>
      </c>
      <c r="AY151" s="93" t="s">
        <v>757</v>
      </c>
      <c r="BE151" s="197">
        <f>IF(N151="základní",J151,0)</f>
        <v>0</v>
      </c>
      <c r="BF151" s="197">
        <f>IF(N151="snížená",J151,0)</f>
        <v>0</v>
      </c>
      <c r="BG151" s="197">
        <f>IF(N151="zákl. přenesená",J151,0)</f>
        <v>0</v>
      </c>
      <c r="BH151" s="197">
        <f>IF(N151="sníž. přenesená",J151,0)</f>
        <v>0</v>
      </c>
      <c r="BI151" s="197">
        <f>IF(N151="nulová",J151,0)</f>
        <v>0</v>
      </c>
      <c r="BJ151" s="93" t="s">
        <v>660</v>
      </c>
      <c r="BK151" s="197">
        <f>ROUND(I151*H151,2)</f>
        <v>0</v>
      </c>
      <c r="BL151" s="93" t="s">
        <v>764</v>
      </c>
      <c r="BM151" s="93" t="s">
        <v>541</v>
      </c>
    </row>
    <row r="152" spans="2:47" s="103" customFormat="1" ht="30" customHeight="1">
      <c r="B152" s="104"/>
      <c r="D152" s="198" t="s">
        <v>766</v>
      </c>
      <c r="F152" s="199" t="s">
        <v>542</v>
      </c>
      <c r="L152" s="104"/>
      <c r="M152" s="200"/>
      <c r="N152" s="105"/>
      <c r="O152" s="105"/>
      <c r="P152" s="105"/>
      <c r="Q152" s="105"/>
      <c r="R152" s="105"/>
      <c r="S152" s="105"/>
      <c r="T152" s="201"/>
      <c r="AT152" s="93" t="s">
        <v>766</v>
      </c>
      <c r="AU152" s="93" t="s">
        <v>719</v>
      </c>
    </row>
    <row r="153" spans="2:47" s="103" customFormat="1" ht="30" customHeight="1">
      <c r="B153" s="104"/>
      <c r="D153" s="205" t="s">
        <v>768</v>
      </c>
      <c r="F153" s="213" t="s">
        <v>518</v>
      </c>
      <c r="L153" s="104"/>
      <c r="M153" s="200"/>
      <c r="N153" s="105"/>
      <c r="O153" s="105"/>
      <c r="P153" s="105"/>
      <c r="Q153" s="105"/>
      <c r="R153" s="105"/>
      <c r="S153" s="105"/>
      <c r="T153" s="201"/>
      <c r="AT153" s="93" t="s">
        <v>768</v>
      </c>
      <c r="AU153" s="93" t="s">
        <v>719</v>
      </c>
    </row>
    <row r="154" spans="2:65" s="103" customFormat="1" ht="22.5" customHeight="1">
      <c r="B154" s="104"/>
      <c r="C154" s="187" t="s">
        <v>543</v>
      </c>
      <c r="D154" s="187" t="s">
        <v>759</v>
      </c>
      <c r="E154" s="188" t="s">
        <v>544</v>
      </c>
      <c r="F154" s="189" t="s">
        <v>545</v>
      </c>
      <c r="G154" s="190" t="s">
        <v>825</v>
      </c>
      <c r="H154" s="191">
        <v>108.5</v>
      </c>
      <c r="I154" s="1"/>
      <c r="J154" s="192">
        <f>ROUND(I154*H154,2)</f>
        <v>0</v>
      </c>
      <c r="K154" s="189" t="s">
        <v>641</v>
      </c>
      <c r="L154" s="104"/>
      <c r="M154" s="193" t="s">
        <v>641</v>
      </c>
      <c r="N154" s="194" t="s">
        <v>682</v>
      </c>
      <c r="O154" s="105"/>
      <c r="P154" s="195">
        <f>O154*H154</f>
        <v>0</v>
      </c>
      <c r="Q154" s="195">
        <v>0</v>
      </c>
      <c r="R154" s="195">
        <f>Q154*H154</f>
        <v>0</v>
      </c>
      <c r="S154" s="195">
        <v>0</v>
      </c>
      <c r="T154" s="196">
        <f>S154*H154</f>
        <v>0</v>
      </c>
      <c r="AR154" s="93" t="s">
        <v>764</v>
      </c>
      <c r="AT154" s="93" t="s">
        <v>759</v>
      </c>
      <c r="AU154" s="93" t="s">
        <v>719</v>
      </c>
      <c r="AY154" s="93" t="s">
        <v>757</v>
      </c>
      <c r="BE154" s="197">
        <f>IF(N154="základní",J154,0)</f>
        <v>0</v>
      </c>
      <c r="BF154" s="197">
        <f>IF(N154="snížená",J154,0)</f>
        <v>0</v>
      </c>
      <c r="BG154" s="197">
        <f>IF(N154="zákl. přenesená",J154,0)</f>
        <v>0</v>
      </c>
      <c r="BH154" s="197">
        <f>IF(N154="sníž. přenesená",J154,0)</f>
        <v>0</v>
      </c>
      <c r="BI154" s="197">
        <f>IF(N154="nulová",J154,0)</f>
        <v>0</v>
      </c>
      <c r="BJ154" s="93" t="s">
        <v>660</v>
      </c>
      <c r="BK154" s="197">
        <f>ROUND(I154*H154,2)</f>
        <v>0</v>
      </c>
      <c r="BL154" s="93" t="s">
        <v>764</v>
      </c>
      <c r="BM154" s="93" t="s">
        <v>546</v>
      </c>
    </row>
    <row r="155" spans="2:51" s="204" customFormat="1" ht="22.5" customHeight="1">
      <c r="B155" s="203"/>
      <c r="D155" s="205" t="s">
        <v>770</v>
      </c>
      <c r="E155" s="206" t="s">
        <v>641</v>
      </c>
      <c r="F155" s="207" t="s">
        <v>547</v>
      </c>
      <c r="H155" s="208">
        <v>108.5</v>
      </c>
      <c r="L155" s="203"/>
      <c r="M155" s="209"/>
      <c r="N155" s="210"/>
      <c r="O155" s="210"/>
      <c r="P155" s="210"/>
      <c r="Q155" s="210"/>
      <c r="R155" s="210"/>
      <c r="S155" s="210"/>
      <c r="T155" s="211"/>
      <c r="AT155" s="212" t="s">
        <v>770</v>
      </c>
      <c r="AU155" s="212" t="s">
        <v>719</v>
      </c>
      <c r="AV155" s="204" t="s">
        <v>719</v>
      </c>
      <c r="AW155" s="204" t="s">
        <v>675</v>
      </c>
      <c r="AX155" s="204" t="s">
        <v>711</v>
      </c>
      <c r="AY155" s="212" t="s">
        <v>757</v>
      </c>
    </row>
    <row r="156" spans="2:65" s="103" customFormat="1" ht="22.5" customHeight="1">
      <c r="B156" s="104"/>
      <c r="C156" s="187" t="s">
        <v>646</v>
      </c>
      <c r="D156" s="187" t="s">
        <v>759</v>
      </c>
      <c r="E156" s="188" t="s">
        <v>548</v>
      </c>
      <c r="F156" s="189" t="s">
        <v>549</v>
      </c>
      <c r="G156" s="190" t="s">
        <v>825</v>
      </c>
      <c r="H156" s="191">
        <v>1669.95</v>
      </c>
      <c r="I156" s="1"/>
      <c r="J156" s="192">
        <f>ROUND(I156*H156,2)</f>
        <v>0</v>
      </c>
      <c r="K156" s="189" t="s">
        <v>763</v>
      </c>
      <c r="L156" s="104"/>
      <c r="M156" s="193" t="s">
        <v>641</v>
      </c>
      <c r="N156" s="194" t="s">
        <v>682</v>
      </c>
      <c r="O156" s="105"/>
      <c r="P156" s="195">
        <f>O156*H156</f>
        <v>0</v>
      </c>
      <c r="Q156" s="195">
        <v>0.0004</v>
      </c>
      <c r="R156" s="195">
        <f>Q156*H156</f>
        <v>0.66798</v>
      </c>
      <c r="S156" s="195">
        <v>0</v>
      </c>
      <c r="T156" s="196">
        <f>S156*H156</f>
        <v>0</v>
      </c>
      <c r="AR156" s="93" t="s">
        <v>764</v>
      </c>
      <c r="AT156" s="93" t="s">
        <v>759</v>
      </c>
      <c r="AU156" s="93" t="s">
        <v>719</v>
      </c>
      <c r="AY156" s="93" t="s">
        <v>757</v>
      </c>
      <c r="BE156" s="197">
        <f>IF(N156="základní",J156,0)</f>
        <v>0</v>
      </c>
      <c r="BF156" s="197">
        <f>IF(N156="snížená",J156,0)</f>
        <v>0</v>
      </c>
      <c r="BG156" s="197">
        <f>IF(N156="zákl. přenesená",J156,0)</f>
        <v>0</v>
      </c>
      <c r="BH156" s="197">
        <f>IF(N156="sníž. přenesená",J156,0)</f>
        <v>0</v>
      </c>
      <c r="BI156" s="197">
        <f>IF(N156="nulová",J156,0)</f>
        <v>0</v>
      </c>
      <c r="BJ156" s="93" t="s">
        <v>660</v>
      </c>
      <c r="BK156" s="197">
        <f>ROUND(I156*H156,2)</f>
        <v>0</v>
      </c>
      <c r="BL156" s="93" t="s">
        <v>764</v>
      </c>
      <c r="BM156" s="93" t="s">
        <v>550</v>
      </c>
    </row>
    <row r="157" spans="2:47" s="103" customFormat="1" ht="30" customHeight="1">
      <c r="B157" s="104"/>
      <c r="D157" s="198" t="s">
        <v>766</v>
      </c>
      <c r="F157" s="199" t="s">
        <v>551</v>
      </c>
      <c r="L157" s="104"/>
      <c r="M157" s="200"/>
      <c r="N157" s="105"/>
      <c r="O157" s="105"/>
      <c r="P157" s="105"/>
      <c r="Q157" s="105"/>
      <c r="R157" s="105"/>
      <c r="S157" s="105"/>
      <c r="T157" s="201"/>
      <c r="AT157" s="93" t="s">
        <v>766</v>
      </c>
      <c r="AU157" s="93" t="s">
        <v>719</v>
      </c>
    </row>
    <row r="158" spans="2:47" s="103" customFormat="1" ht="294" customHeight="1">
      <c r="B158" s="104"/>
      <c r="D158" s="198" t="s">
        <v>768</v>
      </c>
      <c r="F158" s="202" t="s">
        <v>637</v>
      </c>
      <c r="L158" s="104"/>
      <c r="M158" s="200"/>
      <c r="N158" s="105"/>
      <c r="O158" s="105"/>
      <c r="P158" s="105"/>
      <c r="Q158" s="105"/>
      <c r="R158" s="105"/>
      <c r="S158" s="105"/>
      <c r="T158" s="201"/>
      <c r="AT158" s="93" t="s">
        <v>768</v>
      </c>
      <c r="AU158" s="93" t="s">
        <v>719</v>
      </c>
    </row>
    <row r="159" spans="2:51" s="204" customFormat="1" ht="22.5" customHeight="1">
      <c r="B159" s="203"/>
      <c r="D159" s="205" t="s">
        <v>770</v>
      </c>
      <c r="E159" s="206" t="s">
        <v>641</v>
      </c>
      <c r="F159" s="207" t="s">
        <v>506</v>
      </c>
      <c r="H159" s="208">
        <v>1669.95</v>
      </c>
      <c r="L159" s="203"/>
      <c r="M159" s="209"/>
      <c r="N159" s="210"/>
      <c r="O159" s="210"/>
      <c r="P159" s="210"/>
      <c r="Q159" s="210"/>
      <c r="R159" s="210"/>
      <c r="S159" s="210"/>
      <c r="T159" s="211"/>
      <c r="AT159" s="212" t="s">
        <v>770</v>
      </c>
      <c r="AU159" s="212" t="s">
        <v>719</v>
      </c>
      <c r="AV159" s="204" t="s">
        <v>719</v>
      </c>
      <c r="AW159" s="204" t="s">
        <v>675</v>
      </c>
      <c r="AX159" s="204" t="s">
        <v>711</v>
      </c>
      <c r="AY159" s="212" t="s">
        <v>757</v>
      </c>
    </row>
    <row r="160" spans="2:65" s="103" customFormat="1" ht="22.5" customHeight="1">
      <c r="B160" s="104"/>
      <c r="C160" s="187" t="s">
        <v>552</v>
      </c>
      <c r="D160" s="187" t="s">
        <v>759</v>
      </c>
      <c r="E160" s="188" t="s">
        <v>553</v>
      </c>
      <c r="F160" s="189" t="s">
        <v>554</v>
      </c>
      <c r="G160" s="190" t="s">
        <v>825</v>
      </c>
      <c r="H160" s="191">
        <v>108.5</v>
      </c>
      <c r="I160" s="1"/>
      <c r="J160" s="192">
        <f>ROUND(I160*H160,2)</f>
        <v>0</v>
      </c>
      <c r="K160" s="189" t="s">
        <v>641</v>
      </c>
      <c r="L160" s="104"/>
      <c r="M160" s="193" t="s">
        <v>641</v>
      </c>
      <c r="N160" s="194" t="s">
        <v>682</v>
      </c>
      <c r="O160" s="105"/>
      <c r="P160" s="195">
        <f>O160*H160</f>
        <v>0</v>
      </c>
      <c r="Q160" s="195">
        <v>0</v>
      </c>
      <c r="R160" s="195">
        <f>Q160*H160</f>
        <v>0</v>
      </c>
      <c r="S160" s="195">
        <v>0</v>
      </c>
      <c r="T160" s="196">
        <f>S160*H160</f>
        <v>0</v>
      </c>
      <c r="AR160" s="93" t="s">
        <v>764</v>
      </c>
      <c r="AT160" s="93" t="s">
        <v>759</v>
      </c>
      <c r="AU160" s="93" t="s">
        <v>719</v>
      </c>
      <c r="AY160" s="93" t="s">
        <v>757</v>
      </c>
      <c r="BE160" s="197">
        <f>IF(N160="základní",J160,0)</f>
        <v>0</v>
      </c>
      <c r="BF160" s="197">
        <f>IF(N160="snížená",J160,0)</f>
        <v>0</v>
      </c>
      <c r="BG160" s="197">
        <f>IF(N160="zákl. přenesená",J160,0)</f>
        <v>0</v>
      </c>
      <c r="BH160" s="197">
        <f>IF(N160="sníž. přenesená",J160,0)</f>
        <v>0</v>
      </c>
      <c r="BI160" s="197">
        <f>IF(N160="nulová",J160,0)</f>
        <v>0</v>
      </c>
      <c r="BJ160" s="93" t="s">
        <v>660</v>
      </c>
      <c r="BK160" s="197">
        <f>ROUND(I160*H160,2)</f>
        <v>0</v>
      </c>
      <c r="BL160" s="93" t="s">
        <v>764</v>
      </c>
      <c r="BM160" s="93" t="s">
        <v>555</v>
      </c>
    </row>
    <row r="161" spans="2:51" s="204" customFormat="1" ht="22.5" customHeight="1">
      <c r="B161" s="203"/>
      <c r="D161" s="205" t="s">
        <v>770</v>
      </c>
      <c r="E161" s="206" t="s">
        <v>641</v>
      </c>
      <c r="F161" s="207" t="s">
        <v>547</v>
      </c>
      <c r="H161" s="208">
        <v>108.5</v>
      </c>
      <c r="L161" s="203"/>
      <c r="M161" s="209"/>
      <c r="N161" s="210"/>
      <c r="O161" s="210"/>
      <c r="P161" s="210"/>
      <c r="Q161" s="210"/>
      <c r="R161" s="210"/>
      <c r="S161" s="210"/>
      <c r="T161" s="211"/>
      <c r="AT161" s="212" t="s">
        <v>770</v>
      </c>
      <c r="AU161" s="212" t="s">
        <v>719</v>
      </c>
      <c r="AV161" s="204" t="s">
        <v>719</v>
      </c>
      <c r="AW161" s="204" t="s">
        <v>675</v>
      </c>
      <c r="AX161" s="204" t="s">
        <v>711</v>
      </c>
      <c r="AY161" s="212" t="s">
        <v>757</v>
      </c>
    </row>
    <row r="162" spans="2:65" s="103" customFormat="1" ht="22.5" customHeight="1">
      <c r="B162" s="104"/>
      <c r="C162" s="187" t="s">
        <v>556</v>
      </c>
      <c r="D162" s="187" t="s">
        <v>759</v>
      </c>
      <c r="E162" s="188" t="s">
        <v>557</v>
      </c>
      <c r="F162" s="189" t="s">
        <v>558</v>
      </c>
      <c r="G162" s="190" t="s">
        <v>825</v>
      </c>
      <c r="H162" s="191">
        <v>45</v>
      </c>
      <c r="I162" s="1"/>
      <c r="J162" s="192">
        <f>ROUND(I162*H162,2)</f>
        <v>0</v>
      </c>
      <c r="K162" s="189" t="s">
        <v>763</v>
      </c>
      <c r="L162" s="104"/>
      <c r="M162" s="193" t="s">
        <v>641</v>
      </c>
      <c r="N162" s="194" t="s">
        <v>682</v>
      </c>
      <c r="O162" s="105"/>
      <c r="P162" s="195">
        <f>O162*H162</f>
        <v>0</v>
      </c>
      <c r="Q162" s="195">
        <v>0</v>
      </c>
      <c r="R162" s="195">
        <f>Q162*H162</f>
        <v>0</v>
      </c>
      <c r="S162" s="195">
        <v>0</v>
      </c>
      <c r="T162" s="196">
        <f>S162*H162</f>
        <v>0</v>
      </c>
      <c r="AR162" s="93" t="s">
        <v>764</v>
      </c>
      <c r="AT162" s="93" t="s">
        <v>759</v>
      </c>
      <c r="AU162" s="93" t="s">
        <v>719</v>
      </c>
      <c r="AY162" s="93" t="s">
        <v>757</v>
      </c>
      <c r="BE162" s="197">
        <f>IF(N162="základní",J162,0)</f>
        <v>0</v>
      </c>
      <c r="BF162" s="197">
        <f>IF(N162="snížená",J162,0)</f>
        <v>0</v>
      </c>
      <c r="BG162" s="197">
        <f>IF(N162="zákl. přenesená",J162,0)</f>
        <v>0</v>
      </c>
      <c r="BH162" s="197">
        <f>IF(N162="sníž. přenesená",J162,0)</f>
        <v>0</v>
      </c>
      <c r="BI162" s="197">
        <f>IF(N162="nulová",J162,0)</f>
        <v>0</v>
      </c>
      <c r="BJ162" s="93" t="s">
        <v>660</v>
      </c>
      <c r="BK162" s="197">
        <f>ROUND(I162*H162,2)</f>
        <v>0</v>
      </c>
      <c r="BL162" s="93" t="s">
        <v>764</v>
      </c>
      <c r="BM162" s="93" t="s">
        <v>559</v>
      </c>
    </row>
    <row r="163" spans="2:47" s="103" customFormat="1" ht="30" customHeight="1">
      <c r="B163" s="104"/>
      <c r="D163" s="198" t="s">
        <v>766</v>
      </c>
      <c r="F163" s="199" t="s">
        <v>560</v>
      </c>
      <c r="L163" s="104"/>
      <c r="M163" s="200"/>
      <c r="N163" s="105"/>
      <c r="O163" s="105"/>
      <c r="P163" s="105"/>
      <c r="Q163" s="105"/>
      <c r="R163" s="105"/>
      <c r="S163" s="105"/>
      <c r="T163" s="201"/>
      <c r="AT163" s="93" t="s">
        <v>766</v>
      </c>
      <c r="AU163" s="93" t="s">
        <v>719</v>
      </c>
    </row>
    <row r="164" spans="2:47" s="103" customFormat="1" ht="186" customHeight="1">
      <c r="B164" s="104"/>
      <c r="D164" s="198" t="s">
        <v>768</v>
      </c>
      <c r="F164" s="202" t="s">
        <v>561</v>
      </c>
      <c r="L164" s="104"/>
      <c r="M164" s="200"/>
      <c r="N164" s="105"/>
      <c r="O164" s="105"/>
      <c r="P164" s="105"/>
      <c r="Q164" s="105"/>
      <c r="R164" s="105"/>
      <c r="S164" s="105"/>
      <c r="T164" s="201"/>
      <c r="AT164" s="93" t="s">
        <v>768</v>
      </c>
      <c r="AU164" s="93" t="s">
        <v>719</v>
      </c>
    </row>
    <row r="165" spans="2:51" s="204" customFormat="1" ht="22.5" customHeight="1">
      <c r="B165" s="203"/>
      <c r="D165" s="205" t="s">
        <v>770</v>
      </c>
      <c r="E165" s="206" t="s">
        <v>641</v>
      </c>
      <c r="F165" s="207" t="s">
        <v>562</v>
      </c>
      <c r="H165" s="208">
        <v>45</v>
      </c>
      <c r="L165" s="203"/>
      <c r="M165" s="209"/>
      <c r="N165" s="210"/>
      <c r="O165" s="210"/>
      <c r="P165" s="210"/>
      <c r="Q165" s="210"/>
      <c r="R165" s="210"/>
      <c r="S165" s="210"/>
      <c r="T165" s="211"/>
      <c r="AT165" s="212" t="s">
        <v>770</v>
      </c>
      <c r="AU165" s="212" t="s">
        <v>719</v>
      </c>
      <c r="AV165" s="204" t="s">
        <v>719</v>
      </c>
      <c r="AW165" s="204" t="s">
        <v>675</v>
      </c>
      <c r="AX165" s="204" t="s">
        <v>711</v>
      </c>
      <c r="AY165" s="212" t="s">
        <v>757</v>
      </c>
    </row>
    <row r="166" spans="2:65" s="103" customFormat="1" ht="22.5" customHeight="1">
      <c r="B166" s="104"/>
      <c r="C166" s="187" t="s">
        <v>563</v>
      </c>
      <c r="D166" s="187" t="s">
        <v>759</v>
      </c>
      <c r="E166" s="188" t="s">
        <v>564</v>
      </c>
      <c r="F166" s="189" t="s">
        <v>565</v>
      </c>
      <c r="G166" s="190" t="s">
        <v>825</v>
      </c>
      <c r="H166" s="191">
        <v>315</v>
      </c>
      <c r="I166" s="1"/>
      <c r="J166" s="192">
        <f>ROUND(I166*H166,2)</f>
        <v>0</v>
      </c>
      <c r="K166" s="189" t="s">
        <v>763</v>
      </c>
      <c r="L166" s="104"/>
      <c r="M166" s="193" t="s">
        <v>641</v>
      </c>
      <c r="N166" s="194" t="s">
        <v>682</v>
      </c>
      <c r="O166" s="105"/>
      <c r="P166" s="195">
        <f>O166*H166</f>
        <v>0</v>
      </c>
      <c r="Q166" s="195">
        <v>0</v>
      </c>
      <c r="R166" s="195">
        <f>Q166*H166</f>
        <v>0</v>
      </c>
      <c r="S166" s="195">
        <v>0</v>
      </c>
      <c r="T166" s="196">
        <f>S166*H166</f>
        <v>0</v>
      </c>
      <c r="AR166" s="93" t="s">
        <v>764</v>
      </c>
      <c r="AT166" s="93" t="s">
        <v>759</v>
      </c>
      <c r="AU166" s="93" t="s">
        <v>719</v>
      </c>
      <c r="AY166" s="93" t="s">
        <v>757</v>
      </c>
      <c r="BE166" s="197">
        <f>IF(N166="základní",J166,0)</f>
        <v>0</v>
      </c>
      <c r="BF166" s="197">
        <f>IF(N166="snížená",J166,0)</f>
        <v>0</v>
      </c>
      <c r="BG166" s="197">
        <f>IF(N166="zákl. přenesená",J166,0)</f>
        <v>0</v>
      </c>
      <c r="BH166" s="197">
        <f>IF(N166="sníž. přenesená",J166,0)</f>
        <v>0</v>
      </c>
      <c r="BI166" s="197">
        <f>IF(N166="nulová",J166,0)</f>
        <v>0</v>
      </c>
      <c r="BJ166" s="93" t="s">
        <v>660</v>
      </c>
      <c r="BK166" s="197">
        <f>ROUND(I166*H166,2)</f>
        <v>0</v>
      </c>
      <c r="BL166" s="93" t="s">
        <v>764</v>
      </c>
      <c r="BM166" s="93" t="s">
        <v>566</v>
      </c>
    </row>
    <row r="167" spans="2:47" s="103" customFormat="1" ht="30" customHeight="1">
      <c r="B167" s="104"/>
      <c r="D167" s="198" t="s">
        <v>766</v>
      </c>
      <c r="F167" s="199" t="s">
        <v>567</v>
      </c>
      <c r="L167" s="104"/>
      <c r="M167" s="200"/>
      <c r="N167" s="105"/>
      <c r="O167" s="105"/>
      <c r="P167" s="105"/>
      <c r="Q167" s="105"/>
      <c r="R167" s="105"/>
      <c r="S167" s="105"/>
      <c r="T167" s="201"/>
      <c r="AT167" s="93" t="s">
        <v>766</v>
      </c>
      <c r="AU167" s="93" t="s">
        <v>719</v>
      </c>
    </row>
    <row r="168" spans="2:47" s="103" customFormat="1" ht="186" customHeight="1">
      <c r="B168" s="104"/>
      <c r="D168" s="198" t="s">
        <v>768</v>
      </c>
      <c r="F168" s="202" t="s">
        <v>561</v>
      </c>
      <c r="L168" s="104"/>
      <c r="M168" s="200"/>
      <c r="N168" s="105"/>
      <c r="O168" s="105"/>
      <c r="P168" s="105"/>
      <c r="Q168" s="105"/>
      <c r="R168" s="105"/>
      <c r="S168" s="105"/>
      <c r="T168" s="201"/>
      <c r="AT168" s="93" t="s">
        <v>768</v>
      </c>
      <c r="AU168" s="93" t="s">
        <v>719</v>
      </c>
    </row>
    <row r="169" spans="2:51" s="204" customFormat="1" ht="22.5" customHeight="1">
      <c r="B169" s="203"/>
      <c r="D169" s="198" t="s">
        <v>770</v>
      </c>
      <c r="E169" s="212" t="s">
        <v>641</v>
      </c>
      <c r="F169" s="214" t="s">
        <v>568</v>
      </c>
      <c r="H169" s="215">
        <v>87.5</v>
      </c>
      <c r="L169" s="203"/>
      <c r="M169" s="209"/>
      <c r="N169" s="210"/>
      <c r="O169" s="210"/>
      <c r="P169" s="210"/>
      <c r="Q169" s="210"/>
      <c r="R169" s="210"/>
      <c r="S169" s="210"/>
      <c r="T169" s="211"/>
      <c r="AT169" s="212" t="s">
        <v>770</v>
      </c>
      <c r="AU169" s="212" t="s">
        <v>719</v>
      </c>
      <c r="AV169" s="204" t="s">
        <v>719</v>
      </c>
      <c r="AW169" s="204" t="s">
        <v>675</v>
      </c>
      <c r="AX169" s="204" t="s">
        <v>711</v>
      </c>
      <c r="AY169" s="212" t="s">
        <v>757</v>
      </c>
    </row>
    <row r="170" spans="2:51" s="204" customFormat="1" ht="22.5" customHeight="1">
      <c r="B170" s="203"/>
      <c r="D170" s="205" t="s">
        <v>770</v>
      </c>
      <c r="E170" s="206" t="s">
        <v>641</v>
      </c>
      <c r="F170" s="207" t="s">
        <v>569</v>
      </c>
      <c r="H170" s="208">
        <v>227.5</v>
      </c>
      <c r="L170" s="203"/>
      <c r="M170" s="209"/>
      <c r="N170" s="210"/>
      <c r="O170" s="210"/>
      <c r="P170" s="210"/>
      <c r="Q170" s="210"/>
      <c r="R170" s="210"/>
      <c r="S170" s="210"/>
      <c r="T170" s="211"/>
      <c r="AT170" s="212" t="s">
        <v>770</v>
      </c>
      <c r="AU170" s="212" t="s">
        <v>719</v>
      </c>
      <c r="AV170" s="204" t="s">
        <v>719</v>
      </c>
      <c r="AW170" s="204" t="s">
        <v>675</v>
      </c>
      <c r="AX170" s="204" t="s">
        <v>711</v>
      </c>
      <c r="AY170" s="212" t="s">
        <v>757</v>
      </c>
    </row>
    <row r="171" spans="2:65" s="103" customFormat="1" ht="22.5" customHeight="1">
      <c r="B171" s="104"/>
      <c r="C171" s="187" t="s">
        <v>570</v>
      </c>
      <c r="D171" s="187" t="s">
        <v>759</v>
      </c>
      <c r="E171" s="188" t="s">
        <v>571</v>
      </c>
      <c r="F171" s="189" t="s">
        <v>572</v>
      </c>
      <c r="G171" s="190" t="s">
        <v>825</v>
      </c>
      <c r="H171" s="191">
        <v>72</v>
      </c>
      <c r="I171" s="1"/>
      <c r="J171" s="192">
        <f>ROUND(I171*H171,2)</f>
        <v>0</v>
      </c>
      <c r="K171" s="189" t="s">
        <v>763</v>
      </c>
      <c r="L171" s="104"/>
      <c r="M171" s="193" t="s">
        <v>641</v>
      </c>
      <c r="N171" s="194" t="s">
        <v>682</v>
      </c>
      <c r="O171" s="105"/>
      <c r="P171" s="195">
        <f>O171*H171</f>
        <v>0</v>
      </c>
      <c r="Q171" s="195">
        <v>0</v>
      </c>
      <c r="R171" s="195">
        <f>Q171*H171</f>
        <v>0</v>
      </c>
      <c r="S171" s="195">
        <v>0</v>
      </c>
      <c r="T171" s="196">
        <f>S171*H171</f>
        <v>0</v>
      </c>
      <c r="AR171" s="93" t="s">
        <v>764</v>
      </c>
      <c r="AT171" s="93" t="s">
        <v>759</v>
      </c>
      <c r="AU171" s="93" t="s">
        <v>719</v>
      </c>
      <c r="AY171" s="93" t="s">
        <v>757</v>
      </c>
      <c r="BE171" s="197">
        <f>IF(N171="základní",J171,0)</f>
        <v>0</v>
      </c>
      <c r="BF171" s="197">
        <f>IF(N171="snížená",J171,0)</f>
        <v>0</v>
      </c>
      <c r="BG171" s="197">
        <f>IF(N171="zákl. přenesená",J171,0)</f>
        <v>0</v>
      </c>
      <c r="BH171" s="197">
        <f>IF(N171="sníž. přenesená",J171,0)</f>
        <v>0</v>
      </c>
      <c r="BI171" s="197">
        <f>IF(N171="nulová",J171,0)</f>
        <v>0</v>
      </c>
      <c r="BJ171" s="93" t="s">
        <v>660</v>
      </c>
      <c r="BK171" s="197">
        <f>ROUND(I171*H171,2)</f>
        <v>0</v>
      </c>
      <c r="BL171" s="93" t="s">
        <v>764</v>
      </c>
      <c r="BM171" s="93" t="s">
        <v>573</v>
      </c>
    </row>
    <row r="172" spans="2:47" s="103" customFormat="1" ht="30" customHeight="1">
      <c r="B172" s="104"/>
      <c r="D172" s="198" t="s">
        <v>766</v>
      </c>
      <c r="F172" s="199" t="s">
        <v>574</v>
      </c>
      <c r="L172" s="104"/>
      <c r="M172" s="200"/>
      <c r="N172" s="105"/>
      <c r="O172" s="105"/>
      <c r="P172" s="105"/>
      <c r="Q172" s="105"/>
      <c r="R172" s="105"/>
      <c r="S172" s="105"/>
      <c r="T172" s="201"/>
      <c r="AT172" s="93" t="s">
        <v>766</v>
      </c>
      <c r="AU172" s="93" t="s">
        <v>719</v>
      </c>
    </row>
    <row r="173" spans="2:47" s="103" customFormat="1" ht="186" customHeight="1">
      <c r="B173" s="104"/>
      <c r="D173" s="198" t="s">
        <v>768</v>
      </c>
      <c r="F173" s="202" t="s">
        <v>561</v>
      </c>
      <c r="L173" s="104"/>
      <c r="M173" s="200"/>
      <c r="N173" s="105"/>
      <c r="O173" s="105"/>
      <c r="P173" s="105"/>
      <c r="Q173" s="105"/>
      <c r="R173" s="105"/>
      <c r="S173" s="105"/>
      <c r="T173" s="201"/>
      <c r="AT173" s="93" t="s">
        <v>768</v>
      </c>
      <c r="AU173" s="93" t="s">
        <v>719</v>
      </c>
    </row>
    <row r="174" spans="2:51" s="204" customFormat="1" ht="22.5" customHeight="1">
      <c r="B174" s="203"/>
      <c r="D174" s="205" t="s">
        <v>770</v>
      </c>
      <c r="E174" s="206" t="s">
        <v>641</v>
      </c>
      <c r="F174" s="207" t="s">
        <v>575</v>
      </c>
      <c r="H174" s="208">
        <v>72</v>
      </c>
      <c r="L174" s="203"/>
      <c r="M174" s="209"/>
      <c r="N174" s="210"/>
      <c r="O174" s="210"/>
      <c r="P174" s="210"/>
      <c r="Q174" s="210"/>
      <c r="R174" s="210"/>
      <c r="S174" s="210"/>
      <c r="T174" s="211"/>
      <c r="AT174" s="212" t="s">
        <v>770</v>
      </c>
      <c r="AU174" s="212" t="s">
        <v>719</v>
      </c>
      <c r="AV174" s="204" t="s">
        <v>719</v>
      </c>
      <c r="AW174" s="204" t="s">
        <v>675</v>
      </c>
      <c r="AX174" s="204" t="s">
        <v>711</v>
      </c>
      <c r="AY174" s="212" t="s">
        <v>757</v>
      </c>
    </row>
    <row r="175" spans="2:65" s="103" customFormat="1" ht="22.5" customHeight="1">
      <c r="B175" s="104"/>
      <c r="C175" s="187" t="s">
        <v>576</v>
      </c>
      <c r="D175" s="187" t="s">
        <v>759</v>
      </c>
      <c r="E175" s="188" t="s">
        <v>577</v>
      </c>
      <c r="F175" s="189" t="s">
        <v>578</v>
      </c>
      <c r="G175" s="190" t="s">
        <v>825</v>
      </c>
      <c r="H175" s="191">
        <v>45</v>
      </c>
      <c r="I175" s="1"/>
      <c r="J175" s="192">
        <f>ROUND(I175*H175,2)</f>
        <v>0</v>
      </c>
      <c r="K175" s="189" t="s">
        <v>763</v>
      </c>
      <c r="L175" s="104"/>
      <c r="M175" s="193" t="s">
        <v>641</v>
      </c>
      <c r="N175" s="194" t="s">
        <v>682</v>
      </c>
      <c r="O175" s="105"/>
      <c r="P175" s="195">
        <f>O175*H175</f>
        <v>0</v>
      </c>
      <c r="Q175" s="195">
        <v>0.00351</v>
      </c>
      <c r="R175" s="195">
        <f>Q175*H175</f>
        <v>0.15795</v>
      </c>
      <c r="S175" s="195">
        <v>0</v>
      </c>
      <c r="T175" s="196">
        <f>S175*H175</f>
        <v>0</v>
      </c>
      <c r="AR175" s="93" t="s">
        <v>764</v>
      </c>
      <c r="AT175" s="93" t="s">
        <v>759</v>
      </c>
      <c r="AU175" s="93" t="s">
        <v>719</v>
      </c>
      <c r="AY175" s="93" t="s">
        <v>757</v>
      </c>
      <c r="BE175" s="197">
        <f>IF(N175="základní",J175,0)</f>
        <v>0</v>
      </c>
      <c r="BF175" s="197">
        <f>IF(N175="snížená",J175,0)</f>
        <v>0</v>
      </c>
      <c r="BG175" s="197">
        <f>IF(N175="zákl. přenesená",J175,0)</f>
        <v>0</v>
      </c>
      <c r="BH175" s="197">
        <f>IF(N175="sníž. přenesená",J175,0)</f>
        <v>0</v>
      </c>
      <c r="BI175" s="197">
        <f>IF(N175="nulová",J175,0)</f>
        <v>0</v>
      </c>
      <c r="BJ175" s="93" t="s">
        <v>660</v>
      </c>
      <c r="BK175" s="197">
        <f>ROUND(I175*H175,2)</f>
        <v>0</v>
      </c>
      <c r="BL175" s="93" t="s">
        <v>764</v>
      </c>
      <c r="BM175" s="93" t="s">
        <v>579</v>
      </c>
    </row>
    <row r="176" spans="2:47" s="103" customFormat="1" ht="30" customHeight="1">
      <c r="B176" s="104"/>
      <c r="D176" s="198" t="s">
        <v>766</v>
      </c>
      <c r="F176" s="199" t="s">
        <v>580</v>
      </c>
      <c r="L176" s="104"/>
      <c r="M176" s="200"/>
      <c r="N176" s="105"/>
      <c r="O176" s="105"/>
      <c r="P176" s="105"/>
      <c r="Q176" s="105"/>
      <c r="R176" s="105"/>
      <c r="S176" s="105"/>
      <c r="T176" s="201"/>
      <c r="AT176" s="93" t="s">
        <v>766</v>
      </c>
      <c r="AU176" s="93" t="s">
        <v>719</v>
      </c>
    </row>
    <row r="177" spans="2:47" s="103" customFormat="1" ht="186" customHeight="1">
      <c r="B177" s="104"/>
      <c r="D177" s="198" t="s">
        <v>768</v>
      </c>
      <c r="F177" s="202" t="s">
        <v>561</v>
      </c>
      <c r="L177" s="104"/>
      <c r="M177" s="200"/>
      <c r="N177" s="105"/>
      <c r="O177" s="105"/>
      <c r="P177" s="105"/>
      <c r="Q177" s="105"/>
      <c r="R177" s="105"/>
      <c r="S177" s="105"/>
      <c r="T177" s="201"/>
      <c r="AT177" s="93" t="s">
        <v>768</v>
      </c>
      <c r="AU177" s="93" t="s">
        <v>719</v>
      </c>
    </row>
    <row r="178" spans="2:51" s="204" customFormat="1" ht="22.5" customHeight="1">
      <c r="B178" s="203"/>
      <c r="D178" s="205" t="s">
        <v>770</v>
      </c>
      <c r="E178" s="206" t="s">
        <v>641</v>
      </c>
      <c r="F178" s="207" t="s">
        <v>562</v>
      </c>
      <c r="H178" s="208">
        <v>45</v>
      </c>
      <c r="L178" s="203"/>
      <c r="M178" s="209"/>
      <c r="N178" s="210"/>
      <c r="O178" s="210"/>
      <c r="P178" s="210"/>
      <c r="Q178" s="210"/>
      <c r="R178" s="210"/>
      <c r="S178" s="210"/>
      <c r="T178" s="211"/>
      <c r="AT178" s="212" t="s">
        <v>770</v>
      </c>
      <c r="AU178" s="212" t="s">
        <v>719</v>
      </c>
      <c r="AV178" s="204" t="s">
        <v>719</v>
      </c>
      <c r="AW178" s="204" t="s">
        <v>675</v>
      </c>
      <c r="AX178" s="204" t="s">
        <v>711</v>
      </c>
      <c r="AY178" s="212" t="s">
        <v>757</v>
      </c>
    </row>
    <row r="179" spans="2:65" s="103" customFormat="1" ht="22.5" customHeight="1">
      <c r="B179" s="104"/>
      <c r="C179" s="187" t="s">
        <v>581</v>
      </c>
      <c r="D179" s="187" t="s">
        <v>759</v>
      </c>
      <c r="E179" s="188" t="s">
        <v>582</v>
      </c>
      <c r="F179" s="189" t="s">
        <v>583</v>
      </c>
      <c r="G179" s="190" t="s">
        <v>825</v>
      </c>
      <c r="H179" s="191">
        <v>315</v>
      </c>
      <c r="I179" s="1"/>
      <c r="J179" s="192">
        <f>ROUND(I179*H179,2)</f>
        <v>0</v>
      </c>
      <c r="K179" s="189" t="s">
        <v>763</v>
      </c>
      <c r="L179" s="104"/>
      <c r="M179" s="193" t="s">
        <v>641</v>
      </c>
      <c r="N179" s="194" t="s">
        <v>682</v>
      </c>
      <c r="O179" s="105"/>
      <c r="P179" s="195">
        <f>O179*H179</f>
        <v>0</v>
      </c>
      <c r="Q179" s="195">
        <v>0.00824</v>
      </c>
      <c r="R179" s="195">
        <f>Q179*H179</f>
        <v>2.5956</v>
      </c>
      <c r="S179" s="195">
        <v>0</v>
      </c>
      <c r="T179" s="196">
        <f>S179*H179</f>
        <v>0</v>
      </c>
      <c r="AR179" s="93" t="s">
        <v>764</v>
      </c>
      <c r="AT179" s="93" t="s">
        <v>759</v>
      </c>
      <c r="AU179" s="93" t="s">
        <v>719</v>
      </c>
      <c r="AY179" s="93" t="s">
        <v>757</v>
      </c>
      <c r="BE179" s="197">
        <f>IF(N179="základní",J179,0)</f>
        <v>0</v>
      </c>
      <c r="BF179" s="197">
        <f>IF(N179="snížená",J179,0)</f>
        <v>0</v>
      </c>
      <c r="BG179" s="197">
        <f>IF(N179="zákl. přenesená",J179,0)</f>
        <v>0</v>
      </c>
      <c r="BH179" s="197">
        <f>IF(N179="sníž. přenesená",J179,0)</f>
        <v>0</v>
      </c>
      <c r="BI179" s="197">
        <f>IF(N179="nulová",J179,0)</f>
        <v>0</v>
      </c>
      <c r="BJ179" s="93" t="s">
        <v>660</v>
      </c>
      <c r="BK179" s="197">
        <f>ROUND(I179*H179,2)</f>
        <v>0</v>
      </c>
      <c r="BL179" s="93" t="s">
        <v>764</v>
      </c>
      <c r="BM179" s="93" t="s">
        <v>584</v>
      </c>
    </row>
    <row r="180" spans="2:47" s="103" customFormat="1" ht="30" customHeight="1">
      <c r="B180" s="104"/>
      <c r="D180" s="198" t="s">
        <v>766</v>
      </c>
      <c r="F180" s="199" t="s">
        <v>585</v>
      </c>
      <c r="L180" s="104"/>
      <c r="M180" s="200"/>
      <c r="N180" s="105"/>
      <c r="O180" s="105"/>
      <c r="P180" s="105"/>
      <c r="Q180" s="105"/>
      <c r="R180" s="105"/>
      <c r="S180" s="105"/>
      <c r="T180" s="201"/>
      <c r="AT180" s="93" t="s">
        <v>766</v>
      </c>
      <c r="AU180" s="93" t="s">
        <v>719</v>
      </c>
    </row>
    <row r="181" spans="2:47" s="103" customFormat="1" ht="186" customHeight="1">
      <c r="B181" s="104"/>
      <c r="D181" s="198" t="s">
        <v>768</v>
      </c>
      <c r="F181" s="202" t="s">
        <v>561</v>
      </c>
      <c r="L181" s="104"/>
      <c r="M181" s="200"/>
      <c r="N181" s="105"/>
      <c r="O181" s="105"/>
      <c r="P181" s="105"/>
      <c r="Q181" s="105"/>
      <c r="R181" s="105"/>
      <c r="S181" s="105"/>
      <c r="T181" s="201"/>
      <c r="AT181" s="93" t="s">
        <v>768</v>
      </c>
      <c r="AU181" s="93" t="s">
        <v>719</v>
      </c>
    </row>
    <row r="182" spans="2:51" s="204" customFormat="1" ht="22.5" customHeight="1">
      <c r="B182" s="203"/>
      <c r="D182" s="198" t="s">
        <v>770</v>
      </c>
      <c r="E182" s="212" t="s">
        <v>641</v>
      </c>
      <c r="F182" s="214" t="s">
        <v>568</v>
      </c>
      <c r="H182" s="215">
        <v>87.5</v>
      </c>
      <c r="L182" s="203"/>
      <c r="M182" s="209"/>
      <c r="N182" s="210"/>
      <c r="O182" s="210"/>
      <c r="P182" s="210"/>
      <c r="Q182" s="210"/>
      <c r="R182" s="210"/>
      <c r="S182" s="210"/>
      <c r="T182" s="211"/>
      <c r="AT182" s="212" t="s">
        <v>770</v>
      </c>
      <c r="AU182" s="212" t="s">
        <v>719</v>
      </c>
      <c r="AV182" s="204" t="s">
        <v>719</v>
      </c>
      <c r="AW182" s="204" t="s">
        <v>675</v>
      </c>
      <c r="AX182" s="204" t="s">
        <v>711</v>
      </c>
      <c r="AY182" s="212" t="s">
        <v>757</v>
      </c>
    </row>
    <row r="183" spans="2:51" s="204" customFormat="1" ht="22.5" customHeight="1">
      <c r="B183" s="203"/>
      <c r="D183" s="205" t="s">
        <v>770</v>
      </c>
      <c r="E183" s="206" t="s">
        <v>641</v>
      </c>
      <c r="F183" s="207" t="s">
        <v>569</v>
      </c>
      <c r="H183" s="208">
        <v>227.5</v>
      </c>
      <c r="L183" s="203"/>
      <c r="M183" s="209"/>
      <c r="N183" s="210"/>
      <c r="O183" s="210"/>
      <c r="P183" s="210"/>
      <c r="Q183" s="210"/>
      <c r="R183" s="210"/>
      <c r="S183" s="210"/>
      <c r="T183" s="211"/>
      <c r="AT183" s="212" t="s">
        <v>770</v>
      </c>
      <c r="AU183" s="212" t="s">
        <v>719</v>
      </c>
      <c r="AV183" s="204" t="s">
        <v>719</v>
      </c>
      <c r="AW183" s="204" t="s">
        <v>675</v>
      </c>
      <c r="AX183" s="204" t="s">
        <v>711</v>
      </c>
      <c r="AY183" s="212" t="s">
        <v>757</v>
      </c>
    </row>
    <row r="184" spans="2:65" s="103" customFormat="1" ht="22.5" customHeight="1">
      <c r="B184" s="104"/>
      <c r="C184" s="187" t="s">
        <v>586</v>
      </c>
      <c r="D184" s="187" t="s">
        <v>759</v>
      </c>
      <c r="E184" s="188" t="s">
        <v>587</v>
      </c>
      <c r="F184" s="189" t="s">
        <v>588</v>
      </c>
      <c r="G184" s="190" t="s">
        <v>825</v>
      </c>
      <c r="H184" s="191">
        <v>2328.4</v>
      </c>
      <c r="I184" s="1"/>
      <c r="J184" s="192">
        <f>ROUND(I184*H184,2)</f>
        <v>0</v>
      </c>
      <c r="K184" s="189" t="s">
        <v>763</v>
      </c>
      <c r="L184" s="104"/>
      <c r="M184" s="193" t="s">
        <v>641</v>
      </c>
      <c r="N184" s="194" t="s">
        <v>682</v>
      </c>
      <c r="O184" s="105"/>
      <c r="P184" s="195">
        <f>O184*H184</f>
        <v>0</v>
      </c>
      <c r="Q184" s="195">
        <v>0</v>
      </c>
      <c r="R184" s="195">
        <f>Q184*H184</f>
        <v>0</v>
      </c>
      <c r="S184" s="195">
        <v>0</v>
      </c>
      <c r="T184" s="196">
        <f>S184*H184</f>
        <v>0</v>
      </c>
      <c r="AR184" s="93" t="s">
        <v>764</v>
      </c>
      <c r="AT184" s="93" t="s">
        <v>759</v>
      </c>
      <c r="AU184" s="93" t="s">
        <v>719</v>
      </c>
      <c r="AY184" s="93" t="s">
        <v>757</v>
      </c>
      <c r="BE184" s="197">
        <f>IF(N184="základní",J184,0)</f>
        <v>0</v>
      </c>
      <c r="BF184" s="197">
        <f>IF(N184="snížená",J184,0)</f>
        <v>0</v>
      </c>
      <c r="BG184" s="197">
        <f>IF(N184="zákl. přenesená",J184,0)</f>
        <v>0</v>
      </c>
      <c r="BH184" s="197">
        <f>IF(N184="sníž. přenesená",J184,0)</f>
        <v>0</v>
      </c>
      <c r="BI184" s="197">
        <f>IF(N184="nulová",J184,0)</f>
        <v>0</v>
      </c>
      <c r="BJ184" s="93" t="s">
        <v>660</v>
      </c>
      <c r="BK184" s="197">
        <f>ROUND(I184*H184,2)</f>
        <v>0</v>
      </c>
      <c r="BL184" s="93" t="s">
        <v>764</v>
      </c>
      <c r="BM184" s="93" t="s">
        <v>589</v>
      </c>
    </row>
    <row r="185" spans="2:47" s="103" customFormat="1" ht="30" customHeight="1">
      <c r="B185" s="104"/>
      <c r="D185" s="198" t="s">
        <v>766</v>
      </c>
      <c r="F185" s="199" t="s">
        <v>590</v>
      </c>
      <c r="L185" s="104"/>
      <c r="M185" s="200"/>
      <c r="N185" s="105"/>
      <c r="O185" s="105"/>
      <c r="P185" s="105"/>
      <c r="Q185" s="105"/>
      <c r="R185" s="105"/>
      <c r="S185" s="105"/>
      <c r="T185" s="201"/>
      <c r="AT185" s="93" t="s">
        <v>766</v>
      </c>
      <c r="AU185" s="93" t="s">
        <v>719</v>
      </c>
    </row>
    <row r="186" spans="2:47" s="103" customFormat="1" ht="174" customHeight="1">
      <c r="B186" s="104"/>
      <c r="D186" s="198" t="s">
        <v>768</v>
      </c>
      <c r="F186" s="202" t="s">
        <v>591</v>
      </c>
      <c r="L186" s="104"/>
      <c r="M186" s="200"/>
      <c r="N186" s="105"/>
      <c r="O186" s="105"/>
      <c r="P186" s="105"/>
      <c r="Q186" s="105"/>
      <c r="R186" s="105"/>
      <c r="S186" s="105"/>
      <c r="T186" s="201"/>
      <c r="AT186" s="93" t="s">
        <v>768</v>
      </c>
      <c r="AU186" s="93" t="s">
        <v>719</v>
      </c>
    </row>
    <row r="187" spans="2:51" s="204" customFormat="1" ht="22.5" customHeight="1">
      <c r="B187" s="203"/>
      <c r="D187" s="198" t="s">
        <v>770</v>
      </c>
      <c r="E187" s="212" t="s">
        <v>641</v>
      </c>
      <c r="F187" s="214" t="s">
        <v>592</v>
      </c>
      <c r="H187" s="215">
        <v>2027.55</v>
      </c>
      <c r="L187" s="203"/>
      <c r="M187" s="209"/>
      <c r="N187" s="210"/>
      <c r="O187" s="210"/>
      <c r="P187" s="210"/>
      <c r="Q187" s="210"/>
      <c r="R187" s="210"/>
      <c r="S187" s="210"/>
      <c r="T187" s="211"/>
      <c r="AT187" s="212" t="s">
        <v>770</v>
      </c>
      <c r="AU187" s="212" t="s">
        <v>719</v>
      </c>
      <c r="AV187" s="204" t="s">
        <v>719</v>
      </c>
      <c r="AW187" s="204" t="s">
        <v>675</v>
      </c>
      <c r="AX187" s="204" t="s">
        <v>711</v>
      </c>
      <c r="AY187" s="212" t="s">
        <v>757</v>
      </c>
    </row>
    <row r="188" spans="2:51" s="204" customFormat="1" ht="22.5" customHeight="1">
      <c r="B188" s="203"/>
      <c r="D188" s="205" t="s">
        <v>770</v>
      </c>
      <c r="E188" s="206" t="s">
        <v>641</v>
      </c>
      <c r="F188" s="207" t="s">
        <v>593</v>
      </c>
      <c r="H188" s="208">
        <v>300.85</v>
      </c>
      <c r="L188" s="203"/>
      <c r="M188" s="209"/>
      <c r="N188" s="210"/>
      <c r="O188" s="210"/>
      <c r="P188" s="210"/>
      <c r="Q188" s="210"/>
      <c r="R188" s="210"/>
      <c r="S188" s="210"/>
      <c r="T188" s="211"/>
      <c r="AT188" s="212" t="s">
        <v>770</v>
      </c>
      <c r="AU188" s="212" t="s">
        <v>719</v>
      </c>
      <c r="AV188" s="204" t="s">
        <v>719</v>
      </c>
      <c r="AW188" s="204" t="s">
        <v>675</v>
      </c>
      <c r="AX188" s="204" t="s">
        <v>711</v>
      </c>
      <c r="AY188" s="212" t="s">
        <v>757</v>
      </c>
    </row>
    <row r="189" spans="2:65" s="103" customFormat="1" ht="22.5" customHeight="1">
      <c r="B189" s="104"/>
      <c r="C189" s="187" t="s">
        <v>594</v>
      </c>
      <c r="D189" s="187" t="s">
        <v>759</v>
      </c>
      <c r="E189" s="188" t="s">
        <v>595</v>
      </c>
      <c r="F189" s="189" t="s">
        <v>596</v>
      </c>
      <c r="G189" s="190" t="s">
        <v>825</v>
      </c>
      <c r="H189" s="191">
        <v>2328.4</v>
      </c>
      <c r="I189" s="1"/>
      <c r="J189" s="192">
        <f>ROUND(I189*H189,2)</f>
        <v>0</v>
      </c>
      <c r="K189" s="189" t="s">
        <v>763</v>
      </c>
      <c r="L189" s="104"/>
      <c r="M189" s="193" t="s">
        <v>641</v>
      </c>
      <c r="N189" s="194" t="s">
        <v>682</v>
      </c>
      <c r="O189" s="105"/>
      <c r="P189" s="195">
        <f>O189*H189</f>
        <v>0</v>
      </c>
      <c r="Q189" s="195">
        <v>0</v>
      </c>
      <c r="R189" s="195">
        <f>Q189*H189</f>
        <v>0</v>
      </c>
      <c r="S189" s="195">
        <v>0</v>
      </c>
      <c r="T189" s="196">
        <f>S189*H189</f>
        <v>0</v>
      </c>
      <c r="AR189" s="93" t="s">
        <v>764</v>
      </c>
      <c r="AT189" s="93" t="s">
        <v>759</v>
      </c>
      <c r="AU189" s="93" t="s">
        <v>719</v>
      </c>
      <c r="AY189" s="93" t="s">
        <v>757</v>
      </c>
      <c r="BE189" s="197">
        <f>IF(N189="základní",J189,0)</f>
        <v>0</v>
      </c>
      <c r="BF189" s="197">
        <f>IF(N189="snížená",J189,0)</f>
        <v>0</v>
      </c>
      <c r="BG189" s="197">
        <f>IF(N189="zákl. přenesená",J189,0)</f>
        <v>0</v>
      </c>
      <c r="BH189" s="197">
        <f>IF(N189="sníž. přenesená",J189,0)</f>
        <v>0</v>
      </c>
      <c r="BI189" s="197">
        <f>IF(N189="nulová",J189,0)</f>
        <v>0</v>
      </c>
      <c r="BJ189" s="93" t="s">
        <v>660</v>
      </c>
      <c r="BK189" s="197">
        <f>ROUND(I189*H189,2)</f>
        <v>0</v>
      </c>
      <c r="BL189" s="93" t="s">
        <v>764</v>
      </c>
      <c r="BM189" s="93" t="s">
        <v>597</v>
      </c>
    </row>
    <row r="190" spans="2:47" s="103" customFormat="1" ht="30" customHeight="1">
      <c r="B190" s="104"/>
      <c r="D190" s="198" t="s">
        <v>766</v>
      </c>
      <c r="F190" s="199" t="s">
        <v>598</v>
      </c>
      <c r="L190" s="104"/>
      <c r="M190" s="200"/>
      <c r="N190" s="105"/>
      <c r="O190" s="105"/>
      <c r="P190" s="105"/>
      <c r="Q190" s="105"/>
      <c r="R190" s="105"/>
      <c r="S190" s="105"/>
      <c r="T190" s="201"/>
      <c r="AT190" s="93" t="s">
        <v>766</v>
      </c>
      <c r="AU190" s="93" t="s">
        <v>719</v>
      </c>
    </row>
    <row r="191" spans="2:47" s="103" customFormat="1" ht="174" customHeight="1">
      <c r="B191" s="104"/>
      <c r="D191" s="198" t="s">
        <v>768</v>
      </c>
      <c r="F191" s="202" t="s">
        <v>591</v>
      </c>
      <c r="L191" s="104"/>
      <c r="M191" s="200"/>
      <c r="N191" s="105"/>
      <c r="O191" s="105"/>
      <c r="P191" s="105"/>
      <c r="Q191" s="105"/>
      <c r="R191" s="105"/>
      <c r="S191" s="105"/>
      <c r="T191" s="201"/>
      <c r="AT191" s="93" t="s">
        <v>768</v>
      </c>
      <c r="AU191" s="93" t="s">
        <v>719</v>
      </c>
    </row>
    <row r="192" spans="2:51" s="204" customFormat="1" ht="22.5" customHeight="1">
      <c r="B192" s="203"/>
      <c r="D192" s="198" t="s">
        <v>770</v>
      </c>
      <c r="E192" s="212" t="s">
        <v>641</v>
      </c>
      <c r="F192" s="214" t="s">
        <v>592</v>
      </c>
      <c r="H192" s="215">
        <v>2027.55</v>
      </c>
      <c r="L192" s="203"/>
      <c r="M192" s="209"/>
      <c r="N192" s="210"/>
      <c r="O192" s="210"/>
      <c r="P192" s="210"/>
      <c r="Q192" s="210"/>
      <c r="R192" s="210"/>
      <c r="S192" s="210"/>
      <c r="T192" s="211"/>
      <c r="AT192" s="212" t="s">
        <v>770</v>
      </c>
      <c r="AU192" s="212" t="s">
        <v>719</v>
      </c>
      <c r="AV192" s="204" t="s">
        <v>719</v>
      </c>
      <c r="AW192" s="204" t="s">
        <v>675</v>
      </c>
      <c r="AX192" s="204" t="s">
        <v>711</v>
      </c>
      <c r="AY192" s="212" t="s">
        <v>757</v>
      </c>
    </row>
    <row r="193" spans="2:51" s="204" customFormat="1" ht="22.5" customHeight="1">
      <c r="B193" s="203"/>
      <c r="D193" s="205" t="s">
        <v>770</v>
      </c>
      <c r="E193" s="206" t="s">
        <v>641</v>
      </c>
      <c r="F193" s="207" t="s">
        <v>599</v>
      </c>
      <c r="H193" s="208">
        <v>300.85</v>
      </c>
      <c r="L193" s="203"/>
      <c r="M193" s="209"/>
      <c r="N193" s="210"/>
      <c r="O193" s="210"/>
      <c r="P193" s="210"/>
      <c r="Q193" s="210"/>
      <c r="R193" s="210"/>
      <c r="S193" s="210"/>
      <c r="T193" s="211"/>
      <c r="AT193" s="212" t="s">
        <v>770</v>
      </c>
      <c r="AU193" s="212" t="s">
        <v>719</v>
      </c>
      <c r="AV193" s="204" t="s">
        <v>719</v>
      </c>
      <c r="AW193" s="204" t="s">
        <v>675</v>
      </c>
      <c r="AX193" s="204" t="s">
        <v>711</v>
      </c>
      <c r="AY193" s="212" t="s">
        <v>757</v>
      </c>
    </row>
    <row r="194" spans="2:65" s="103" customFormat="1" ht="22.5" customHeight="1">
      <c r="B194" s="104"/>
      <c r="C194" s="187" t="s">
        <v>600</v>
      </c>
      <c r="D194" s="187" t="s">
        <v>759</v>
      </c>
      <c r="E194" s="188" t="s">
        <v>601</v>
      </c>
      <c r="F194" s="189" t="s">
        <v>602</v>
      </c>
      <c r="G194" s="190" t="s">
        <v>825</v>
      </c>
      <c r="H194" s="191">
        <v>1731.2</v>
      </c>
      <c r="I194" s="1"/>
      <c r="J194" s="192">
        <f>ROUND(I194*H194,2)</f>
        <v>0</v>
      </c>
      <c r="K194" s="189" t="s">
        <v>763</v>
      </c>
      <c r="L194" s="104"/>
      <c r="M194" s="193" t="s">
        <v>641</v>
      </c>
      <c r="N194" s="194" t="s">
        <v>682</v>
      </c>
      <c r="O194" s="105"/>
      <c r="P194" s="195">
        <f>O194*H194</f>
        <v>0</v>
      </c>
      <c r="Q194" s="195">
        <v>0</v>
      </c>
      <c r="R194" s="195">
        <f>Q194*H194</f>
        <v>0</v>
      </c>
      <c r="S194" s="195">
        <v>0</v>
      </c>
      <c r="T194" s="196">
        <f>S194*H194</f>
        <v>0</v>
      </c>
      <c r="AR194" s="93" t="s">
        <v>764</v>
      </c>
      <c r="AT194" s="93" t="s">
        <v>759</v>
      </c>
      <c r="AU194" s="93" t="s">
        <v>719</v>
      </c>
      <c r="AY194" s="93" t="s">
        <v>757</v>
      </c>
      <c r="BE194" s="197">
        <f>IF(N194="základní",J194,0)</f>
        <v>0</v>
      </c>
      <c r="BF194" s="197">
        <f>IF(N194="snížená",J194,0)</f>
        <v>0</v>
      </c>
      <c r="BG194" s="197">
        <f>IF(N194="zákl. přenesená",J194,0)</f>
        <v>0</v>
      </c>
      <c r="BH194" s="197">
        <f>IF(N194="sníž. přenesená",J194,0)</f>
        <v>0</v>
      </c>
      <c r="BI194" s="197">
        <f>IF(N194="nulová",J194,0)</f>
        <v>0</v>
      </c>
      <c r="BJ194" s="93" t="s">
        <v>660</v>
      </c>
      <c r="BK194" s="197">
        <f>ROUND(I194*H194,2)</f>
        <v>0</v>
      </c>
      <c r="BL194" s="93" t="s">
        <v>764</v>
      </c>
      <c r="BM194" s="93" t="s">
        <v>603</v>
      </c>
    </row>
    <row r="195" spans="2:47" s="103" customFormat="1" ht="42" customHeight="1">
      <c r="B195" s="104"/>
      <c r="D195" s="198" t="s">
        <v>766</v>
      </c>
      <c r="F195" s="199" t="s">
        <v>604</v>
      </c>
      <c r="L195" s="104"/>
      <c r="M195" s="200"/>
      <c r="N195" s="105"/>
      <c r="O195" s="105"/>
      <c r="P195" s="105"/>
      <c r="Q195" s="105"/>
      <c r="R195" s="105"/>
      <c r="S195" s="105"/>
      <c r="T195" s="201"/>
      <c r="AT195" s="93" t="s">
        <v>766</v>
      </c>
      <c r="AU195" s="93" t="s">
        <v>719</v>
      </c>
    </row>
    <row r="196" spans="2:47" s="103" customFormat="1" ht="174" customHeight="1">
      <c r="B196" s="104"/>
      <c r="D196" s="198" t="s">
        <v>768</v>
      </c>
      <c r="F196" s="202" t="s">
        <v>591</v>
      </c>
      <c r="L196" s="104"/>
      <c r="M196" s="200"/>
      <c r="N196" s="105"/>
      <c r="O196" s="105"/>
      <c r="P196" s="105"/>
      <c r="Q196" s="105"/>
      <c r="R196" s="105"/>
      <c r="S196" s="105"/>
      <c r="T196" s="201"/>
      <c r="AT196" s="93" t="s">
        <v>768</v>
      </c>
      <c r="AU196" s="93" t="s">
        <v>719</v>
      </c>
    </row>
    <row r="197" spans="2:51" s="204" customFormat="1" ht="22.5" customHeight="1">
      <c r="B197" s="203"/>
      <c r="D197" s="198" t="s">
        <v>770</v>
      </c>
      <c r="E197" s="212" t="s">
        <v>641</v>
      </c>
      <c r="F197" s="214" t="s">
        <v>605</v>
      </c>
      <c r="H197" s="215">
        <v>1529.7</v>
      </c>
      <c r="L197" s="203"/>
      <c r="M197" s="209"/>
      <c r="N197" s="210"/>
      <c r="O197" s="210"/>
      <c r="P197" s="210"/>
      <c r="Q197" s="210"/>
      <c r="R197" s="210"/>
      <c r="S197" s="210"/>
      <c r="T197" s="211"/>
      <c r="AT197" s="212" t="s">
        <v>770</v>
      </c>
      <c r="AU197" s="212" t="s">
        <v>719</v>
      </c>
      <c r="AV197" s="204" t="s">
        <v>719</v>
      </c>
      <c r="AW197" s="204" t="s">
        <v>675</v>
      </c>
      <c r="AX197" s="204" t="s">
        <v>711</v>
      </c>
      <c r="AY197" s="212" t="s">
        <v>757</v>
      </c>
    </row>
    <row r="198" spans="2:51" s="204" customFormat="1" ht="22.5" customHeight="1">
      <c r="B198" s="203"/>
      <c r="D198" s="198" t="s">
        <v>770</v>
      </c>
      <c r="E198" s="212" t="s">
        <v>641</v>
      </c>
      <c r="F198" s="214" t="s">
        <v>606</v>
      </c>
      <c r="H198" s="215">
        <v>11.5</v>
      </c>
      <c r="L198" s="203"/>
      <c r="M198" s="209"/>
      <c r="N198" s="210"/>
      <c r="O198" s="210"/>
      <c r="P198" s="210"/>
      <c r="Q198" s="210"/>
      <c r="R198" s="210"/>
      <c r="S198" s="210"/>
      <c r="T198" s="211"/>
      <c r="AT198" s="212" t="s">
        <v>770</v>
      </c>
      <c r="AU198" s="212" t="s">
        <v>719</v>
      </c>
      <c r="AV198" s="204" t="s">
        <v>719</v>
      </c>
      <c r="AW198" s="204" t="s">
        <v>675</v>
      </c>
      <c r="AX198" s="204" t="s">
        <v>711</v>
      </c>
      <c r="AY198" s="212" t="s">
        <v>757</v>
      </c>
    </row>
    <row r="199" spans="2:51" s="204" customFormat="1" ht="22.5" customHeight="1">
      <c r="B199" s="203"/>
      <c r="D199" s="198" t="s">
        <v>770</v>
      </c>
      <c r="E199" s="212" t="s">
        <v>641</v>
      </c>
      <c r="F199" s="214" t="s">
        <v>607</v>
      </c>
      <c r="H199" s="215">
        <v>17.5</v>
      </c>
      <c r="L199" s="203"/>
      <c r="M199" s="209"/>
      <c r="N199" s="210"/>
      <c r="O199" s="210"/>
      <c r="P199" s="210"/>
      <c r="Q199" s="210"/>
      <c r="R199" s="210"/>
      <c r="S199" s="210"/>
      <c r="T199" s="211"/>
      <c r="AT199" s="212" t="s">
        <v>770</v>
      </c>
      <c r="AU199" s="212" t="s">
        <v>719</v>
      </c>
      <c r="AV199" s="204" t="s">
        <v>719</v>
      </c>
      <c r="AW199" s="204" t="s">
        <v>675</v>
      </c>
      <c r="AX199" s="204" t="s">
        <v>711</v>
      </c>
      <c r="AY199" s="212" t="s">
        <v>757</v>
      </c>
    </row>
    <row r="200" spans="2:51" s="204" customFormat="1" ht="22.5" customHeight="1">
      <c r="B200" s="203"/>
      <c r="D200" s="205" t="s">
        <v>770</v>
      </c>
      <c r="E200" s="206" t="s">
        <v>641</v>
      </c>
      <c r="F200" s="207" t="s">
        <v>608</v>
      </c>
      <c r="H200" s="208">
        <v>172.5</v>
      </c>
      <c r="L200" s="203"/>
      <c r="M200" s="209"/>
      <c r="N200" s="210"/>
      <c r="O200" s="210"/>
      <c r="P200" s="210"/>
      <c r="Q200" s="210"/>
      <c r="R200" s="210"/>
      <c r="S200" s="210"/>
      <c r="T200" s="211"/>
      <c r="AT200" s="212" t="s">
        <v>770</v>
      </c>
      <c r="AU200" s="212" t="s">
        <v>719</v>
      </c>
      <c r="AV200" s="204" t="s">
        <v>719</v>
      </c>
      <c r="AW200" s="204" t="s">
        <v>675</v>
      </c>
      <c r="AX200" s="204" t="s">
        <v>711</v>
      </c>
      <c r="AY200" s="212" t="s">
        <v>757</v>
      </c>
    </row>
    <row r="201" spans="2:65" s="103" customFormat="1" ht="22.5" customHeight="1">
      <c r="B201" s="104"/>
      <c r="C201" s="187" t="s">
        <v>609</v>
      </c>
      <c r="D201" s="187" t="s">
        <v>759</v>
      </c>
      <c r="E201" s="188" t="s">
        <v>610</v>
      </c>
      <c r="F201" s="189" t="s">
        <v>611</v>
      </c>
      <c r="G201" s="190" t="s">
        <v>825</v>
      </c>
      <c r="H201" s="191">
        <v>1731.2</v>
      </c>
      <c r="I201" s="1"/>
      <c r="J201" s="192">
        <f>ROUND(I201*H201,2)</f>
        <v>0</v>
      </c>
      <c r="K201" s="189" t="s">
        <v>763</v>
      </c>
      <c r="L201" s="104"/>
      <c r="M201" s="193" t="s">
        <v>641</v>
      </c>
      <c r="N201" s="194" t="s">
        <v>682</v>
      </c>
      <c r="O201" s="105"/>
      <c r="P201" s="195">
        <f>O201*H201</f>
        <v>0</v>
      </c>
      <c r="Q201" s="195">
        <v>0</v>
      </c>
      <c r="R201" s="195">
        <f>Q201*H201</f>
        <v>0</v>
      </c>
      <c r="S201" s="195">
        <v>0</v>
      </c>
      <c r="T201" s="196">
        <f>S201*H201</f>
        <v>0</v>
      </c>
      <c r="AR201" s="93" t="s">
        <v>764</v>
      </c>
      <c r="AT201" s="93" t="s">
        <v>759</v>
      </c>
      <c r="AU201" s="93" t="s">
        <v>719</v>
      </c>
      <c r="AY201" s="93" t="s">
        <v>757</v>
      </c>
      <c r="BE201" s="197">
        <f>IF(N201="základní",J201,0)</f>
        <v>0</v>
      </c>
      <c r="BF201" s="197">
        <f>IF(N201="snížená",J201,0)</f>
        <v>0</v>
      </c>
      <c r="BG201" s="197">
        <f>IF(N201="zákl. přenesená",J201,0)</f>
        <v>0</v>
      </c>
      <c r="BH201" s="197">
        <f>IF(N201="sníž. přenesená",J201,0)</f>
        <v>0</v>
      </c>
      <c r="BI201" s="197">
        <f>IF(N201="nulová",J201,0)</f>
        <v>0</v>
      </c>
      <c r="BJ201" s="93" t="s">
        <v>660</v>
      </c>
      <c r="BK201" s="197">
        <f>ROUND(I201*H201,2)</f>
        <v>0</v>
      </c>
      <c r="BL201" s="93" t="s">
        <v>764</v>
      </c>
      <c r="BM201" s="93" t="s">
        <v>612</v>
      </c>
    </row>
    <row r="202" spans="2:47" s="103" customFormat="1" ht="42" customHeight="1">
      <c r="B202" s="104"/>
      <c r="D202" s="198" t="s">
        <v>766</v>
      </c>
      <c r="F202" s="199" t="s">
        <v>613</v>
      </c>
      <c r="L202" s="104"/>
      <c r="M202" s="200"/>
      <c r="N202" s="105"/>
      <c r="O202" s="105"/>
      <c r="P202" s="105"/>
      <c r="Q202" s="105"/>
      <c r="R202" s="105"/>
      <c r="S202" s="105"/>
      <c r="T202" s="201"/>
      <c r="AT202" s="93" t="s">
        <v>766</v>
      </c>
      <c r="AU202" s="93" t="s">
        <v>719</v>
      </c>
    </row>
    <row r="203" spans="2:47" s="103" customFormat="1" ht="174" customHeight="1">
      <c r="B203" s="104"/>
      <c r="D203" s="198" t="s">
        <v>768</v>
      </c>
      <c r="F203" s="202" t="s">
        <v>591</v>
      </c>
      <c r="L203" s="104"/>
      <c r="M203" s="200"/>
      <c r="N203" s="105"/>
      <c r="O203" s="105"/>
      <c r="P203" s="105"/>
      <c r="Q203" s="105"/>
      <c r="R203" s="105"/>
      <c r="S203" s="105"/>
      <c r="T203" s="201"/>
      <c r="AT203" s="93" t="s">
        <v>768</v>
      </c>
      <c r="AU203" s="93" t="s">
        <v>719</v>
      </c>
    </row>
    <row r="204" spans="2:51" s="204" customFormat="1" ht="22.5" customHeight="1">
      <c r="B204" s="203"/>
      <c r="D204" s="198" t="s">
        <v>770</v>
      </c>
      <c r="E204" s="212" t="s">
        <v>641</v>
      </c>
      <c r="F204" s="214" t="s">
        <v>605</v>
      </c>
      <c r="H204" s="215">
        <v>1529.7</v>
      </c>
      <c r="L204" s="203"/>
      <c r="M204" s="209"/>
      <c r="N204" s="210"/>
      <c r="O204" s="210"/>
      <c r="P204" s="210"/>
      <c r="Q204" s="210"/>
      <c r="R204" s="210"/>
      <c r="S204" s="210"/>
      <c r="T204" s="211"/>
      <c r="AT204" s="212" t="s">
        <v>770</v>
      </c>
      <c r="AU204" s="212" t="s">
        <v>719</v>
      </c>
      <c r="AV204" s="204" t="s">
        <v>719</v>
      </c>
      <c r="AW204" s="204" t="s">
        <v>675</v>
      </c>
      <c r="AX204" s="204" t="s">
        <v>711</v>
      </c>
      <c r="AY204" s="212" t="s">
        <v>757</v>
      </c>
    </row>
    <row r="205" spans="2:51" s="204" customFormat="1" ht="22.5" customHeight="1">
      <c r="B205" s="203"/>
      <c r="D205" s="198" t="s">
        <v>770</v>
      </c>
      <c r="E205" s="212" t="s">
        <v>641</v>
      </c>
      <c r="F205" s="214" t="s">
        <v>606</v>
      </c>
      <c r="H205" s="215">
        <v>11.5</v>
      </c>
      <c r="L205" s="203"/>
      <c r="M205" s="209"/>
      <c r="N205" s="210"/>
      <c r="O205" s="210"/>
      <c r="P205" s="210"/>
      <c r="Q205" s="210"/>
      <c r="R205" s="210"/>
      <c r="S205" s="210"/>
      <c r="T205" s="211"/>
      <c r="AT205" s="212" t="s">
        <v>770</v>
      </c>
      <c r="AU205" s="212" t="s">
        <v>719</v>
      </c>
      <c r="AV205" s="204" t="s">
        <v>719</v>
      </c>
      <c r="AW205" s="204" t="s">
        <v>675</v>
      </c>
      <c r="AX205" s="204" t="s">
        <v>711</v>
      </c>
      <c r="AY205" s="212" t="s">
        <v>757</v>
      </c>
    </row>
    <row r="206" spans="2:51" s="204" customFormat="1" ht="22.5" customHeight="1">
      <c r="B206" s="203"/>
      <c r="D206" s="198" t="s">
        <v>770</v>
      </c>
      <c r="E206" s="212" t="s">
        <v>641</v>
      </c>
      <c r="F206" s="214" t="s">
        <v>607</v>
      </c>
      <c r="H206" s="215">
        <v>17.5</v>
      </c>
      <c r="L206" s="203"/>
      <c r="M206" s="209"/>
      <c r="N206" s="210"/>
      <c r="O206" s="210"/>
      <c r="P206" s="210"/>
      <c r="Q206" s="210"/>
      <c r="R206" s="210"/>
      <c r="S206" s="210"/>
      <c r="T206" s="211"/>
      <c r="AT206" s="212" t="s">
        <v>770</v>
      </c>
      <c r="AU206" s="212" t="s">
        <v>719</v>
      </c>
      <c r="AV206" s="204" t="s">
        <v>719</v>
      </c>
      <c r="AW206" s="204" t="s">
        <v>675</v>
      </c>
      <c r="AX206" s="204" t="s">
        <v>711</v>
      </c>
      <c r="AY206" s="212" t="s">
        <v>757</v>
      </c>
    </row>
    <row r="207" spans="2:51" s="204" customFormat="1" ht="22.5" customHeight="1">
      <c r="B207" s="203"/>
      <c r="D207" s="205" t="s">
        <v>770</v>
      </c>
      <c r="E207" s="206" t="s">
        <v>641</v>
      </c>
      <c r="F207" s="207" t="s">
        <v>608</v>
      </c>
      <c r="H207" s="208">
        <v>172.5</v>
      </c>
      <c r="L207" s="203"/>
      <c r="M207" s="209"/>
      <c r="N207" s="210"/>
      <c r="O207" s="210"/>
      <c r="P207" s="210"/>
      <c r="Q207" s="210"/>
      <c r="R207" s="210"/>
      <c r="S207" s="210"/>
      <c r="T207" s="211"/>
      <c r="AT207" s="212" t="s">
        <v>770</v>
      </c>
      <c r="AU207" s="212" t="s">
        <v>719</v>
      </c>
      <c r="AV207" s="204" t="s">
        <v>719</v>
      </c>
      <c r="AW207" s="204" t="s">
        <v>675</v>
      </c>
      <c r="AX207" s="204" t="s">
        <v>711</v>
      </c>
      <c r="AY207" s="212" t="s">
        <v>757</v>
      </c>
    </row>
    <row r="208" spans="2:65" s="103" customFormat="1" ht="22.5" customHeight="1">
      <c r="B208" s="104"/>
      <c r="C208" s="187" t="s">
        <v>614</v>
      </c>
      <c r="D208" s="187" t="s">
        <v>759</v>
      </c>
      <c r="E208" s="188" t="s">
        <v>615</v>
      </c>
      <c r="F208" s="189" t="s">
        <v>616</v>
      </c>
      <c r="G208" s="190" t="s">
        <v>825</v>
      </c>
      <c r="H208" s="191">
        <v>1101.3</v>
      </c>
      <c r="I208" s="1"/>
      <c r="J208" s="192">
        <f>ROUND(I208*H208,2)</f>
        <v>0</v>
      </c>
      <c r="K208" s="189" t="s">
        <v>763</v>
      </c>
      <c r="L208" s="104"/>
      <c r="M208" s="193" t="s">
        <v>641</v>
      </c>
      <c r="N208" s="194" t="s">
        <v>682</v>
      </c>
      <c r="O208" s="105"/>
      <c r="P208" s="195">
        <f>O208*H208</f>
        <v>0</v>
      </c>
      <c r="Q208" s="195">
        <v>0</v>
      </c>
      <c r="R208" s="195">
        <f>Q208*H208</f>
        <v>0</v>
      </c>
      <c r="S208" s="195">
        <v>0</v>
      </c>
      <c r="T208" s="196">
        <f>S208*H208</f>
        <v>0</v>
      </c>
      <c r="AR208" s="93" t="s">
        <v>764</v>
      </c>
      <c r="AT208" s="93" t="s">
        <v>759</v>
      </c>
      <c r="AU208" s="93" t="s">
        <v>719</v>
      </c>
      <c r="AY208" s="93" t="s">
        <v>757</v>
      </c>
      <c r="BE208" s="197">
        <f>IF(N208="základní",J208,0)</f>
        <v>0</v>
      </c>
      <c r="BF208" s="197">
        <f>IF(N208="snížená",J208,0)</f>
        <v>0</v>
      </c>
      <c r="BG208" s="197">
        <f>IF(N208="zákl. přenesená",J208,0)</f>
        <v>0</v>
      </c>
      <c r="BH208" s="197">
        <f>IF(N208="sníž. přenesená",J208,0)</f>
        <v>0</v>
      </c>
      <c r="BI208" s="197">
        <f>IF(N208="nulová",J208,0)</f>
        <v>0</v>
      </c>
      <c r="BJ208" s="93" t="s">
        <v>660</v>
      </c>
      <c r="BK208" s="197">
        <f>ROUND(I208*H208,2)</f>
        <v>0</v>
      </c>
      <c r="BL208" s="93" t="s">
        <v>764</v>
      </c>
      <c r="BM208" s="93" t="s">
        <v>617</v>
      </c>
    </row>
    <row r="209" spans="2:47" s="103" customFormat="1" ht="42" customHeight="1">
      <c r="B209" s="104"/>
      <c r="D209" s="198" t="s">
        <v>766</v>
      </c>
      <c r="F209" s="199" t="s">
        <v>618</v>
      </c>
      <c r="L209" s="104"/>
      <c r="M209" s="200"/>
      <c r="N209" s="105"/>
      <c r="O209" s="105"/>
      <c r="P209" s="105"/>
      <c r="Q209" s="105"/>
      <c r="R209" s="105"/>
      <c r="S209" s="105"/>
      <c r="T209" s="201"/>
      <c r="AT209" s="93" t="s">
        <v>766</v>
      </c>
      <c r="AU209" s="93" t="s">
        <v>719</v>
      </c>
    </row>
    <row r="210" spans="2:47" s="103" customFormat="1" ht="174" customHeight="1">
      <c r="B210" s="104"/>
      <c r="D210" s="198" t="s">
        <v>768</v>
      </c>
      <c r="F210" s="202" t="s">
        <v>591</v>
      </c>
      <c r="L210" s="104"/>
      <c r="M210" s="200"/>
      <c r="N210" s="105"/>
      <c r="O210" s="105"/>
      <c r="P210" s="105"/>
      <c r="Q210" s="105"/>
      <c r="R210" s="105"/>
      <c r="S210" s="105"/>
      <c r="T210" s="201"/>
      <c r="AT210" s="93" t="s">
        <v>768</v>
      </c>
      <c r="AU210" s="93" t="s">
        <v>719</v>
      </c>
    </row>
    <row r="211" spans="2:51" s="204" customFormat="1" ht="22.5" customHeight="1">
      <c r="B211" s="203"/>
      <c r="D211" s="205" t="s">
        <v>770</v>
      </c>
      <c r="E211" s="206" t="s">
        <v>641</v>
      </c>
      <c r="F211" s="207" t="s">
        <v>619</v>
      </c>
      <c r="H211" s="208">
        <v>1101.3</v>
      </c>
      <c r="L211" s="203"/>
      <c r="M211" s="209"/>
      <c r="N211" s="210"/>
      <c r="O211" s="210"/>
      <c r="P211" s="210"/>
      <c r="Q211" s="210"/>
      <c r="R211" s="210"/>
      <c r="S211" s="210"/>
      <c r="T211" s="211"/>
      <c r="AT211" s="212" t="s">
        <v>770</v>
      </c>
      <c r="AU211" s="212" t="s">
        <v>719</v>
      </c>
      <c r="AV211" s="204" t="s">
        <v>719</v>
      </c>
      <c r="AW211" s="204" t="s">
        <v>675</v>
      </c>
      <c r="AX211" s="204" t="s">
        <v>711</v>
      </c>
      <c r="AY211" s="212" t="s">
        <v>757</v>
      </c>
    </row>
    <row r="212" spans="2:65" s="103" customFormat="1" ht="22.5" customHeight="1">
      <c r="B212" s="104"/>
      <c r="C212" s="187" t="s">
        <v>620</v>
      </c>
      <c r="D212" s="187" t="s">
        <v>759</v>
      </c>
      <c r="E212" s="188" t="s">
        <v>621</v>
      </c>
      <c r="F212" s="189" t="s">
        <v>622</v>
      </c>
      <c r="G212" s="190" t="s">
        <v>825</v>
      </c>
      <c r="H212" s="191">
        <v>2027.55</v>
      </c>
      <c r="I212" s="1"/>
      <c r="J212" s="192">
        <f>ROUND(I212*H212,2)</f>
        <v>0</v>
      </c>
      <c r="K212" s="189" t="s">
        <v>763</v>
      </c>
      <c r="L212" s="104"/>
      <c r="M212" s="193" t="s">
        <v>641</v>
      </c>
      <c r="N212" s="194" t="s">
        <v>682</v>
      </c>
      <c r="O212" s="105"/>
      <c r="P212" s="195">
        <f>O212*H212</f>
        <v>0</v>
      </c>
      <c r="Q212" s="195">
        <v>0</v>
      </c>
      <c r="R212" s="195">
        <f>Q212*H212</f>
        <v>0</v>
      </c>
      <c r="S212" s="195">
        <v>0</v>
      </c>
      <c r="T212" s="196">
        <f>S212*H212</f>
        <v>0</v>
      </c>
      <c r="AR212" s="93" t="s">
        <v>764</v>
      </c>
      <c r="AT212" s="93" t="s">
        <v>759</v>
      </c>
      <c r="AU212" s="93" t="s">
        <v>719</v>
      </c>
      <c r="AY212" s="93" t="s">
        <v>757</v>
      </c>
      <c r="BE212" s="197">
        <f>IF(N212="základní",J212,0)</f>
        <v>0</v>
      </c>
      <c r="BF212" s="197">
        <f>IF(N212="snížená",J212,0)</f>
        <v>0</v>
      </c>
      <c r="BG212" s="197">
        <f>IF(N212="zákl. přenesená",J212,0)</f>
        <v>0</v>
      </c>
      <c r="BH212" s="197">
        <f>IF(N212="sníž. přenesená",J212,0)</f>
        <v>0</v>
      </c>
      <c r="BI212" s="197">
        <f>IF(N212="nulová",J212,0)</f>
        <v>0</v>
      </c>
      <c r="BJ212" s="93" t="s">
        <v>660</v>
      </c>
      <c r="BK212" s="197">
        <f>ROUND(I212*H212,2)</f>
        <v>0</v>
      </c>
      <c r="BL212" s="93" t="s">
        <v>764</v>
      </c>
      <c r="BM212" s="93" t="s">
        <v>623</v>
      </c>
    </row>
    <row r="213" spans="2:47" s="103" customFormat="1" ht="30" customHeight="1">
      <c r="B213" s="104"/>
      <c r="D213" s="198" t="s">
        <v>766</v>
      </c>
      <c r="F213" s="199" t="s">
        <v>624</v>
      </c>
      <c r="L213" s="104"/>
      <c r="M213" s="200"/>
      <c r="N213" s="105"/>
      <c r="O213" s="105"/>
      <c r="P213" s="105"/>
      <c r="Q213" s="105"/>
      <c r="R213" s="105"/>
      <c r="S213" s="105"/>
      <c r="T213" s="201"/>
      <c r="AT213" s="93" t="s">
        <v>766</v>
      </c>
      <c r="AU213" s="93" t="s">
        <v>719</v>
      </c>
    </row>
    <row r="214" spans="2:47" s="103" customFormat="1" ht="138" customHeight="1">
      <c r="B214" s="104"/>
      <c r="D214" s="198" t="s">
        <v>768</v>
      </c>
      <c r="F214" s="202" t="s">
        <v>625</v>
      </c>
      <c r="L214" s="104"/>
      <c r="M214" s="200"/>
      <c r="N214" s="105"/>
      <c r="O214" s="105"/>
      <c r="P214" s="105"/>
      <c r="Q214" s="105"/>
      <c r="R214" s="105"/>
      <c r="S214" s="105"/>
      <c r="T214" s="201"/>
      <c r="AT214" s="93" t="s">
        <v>768</v>
      </c>
      <c r="AU214" s="93" t="s">
        <v>719</v>
      </c>
    </row>
    <row r="215" spans="2:51" s="204" customFormat="1" ht="22.5" customHeight="1">
      <c r="B215" s="203"/>
      <c r="D215" s="205" t="s">
        <v>770</v>
      </c>
      <c r="E215" s="206" t="s">
        <v>641</v>
      </c>
      <c r="F215" s="207" t="s">
        <v>626</v>
      </c>
      <c r="H215" s="208">
        <v>2027.55</v>
      </c>
      <c r="L215" s="203"/>
      <c r="M215" s="209"/>
      <c r="N215" s="210"/>
      <c r="O215" s="210"/>
      <c r="P215" s="210"/>
      <c r="Q215" s="210"/>
      <c r="R215" s="210"/>
      <c r="S215" s="210"/>
      <c r="T215" s="211"/>
      <c r="AT215" s="212" t="s">
        <v>770</v>
      </c>
      <c r="AU215" s="212" t="s">
        <v>719</v>
      </c>
      <c r="AV215" s="204" t="s">
        <v>719</v>
      </c>
      <c r="AW215" s="204" t="s">
        <v>675</v>
      </c>
      <c r="AX215" s="204" t="s">
        <v>711</v>
      </c>
      <c r="AY215" s="212" t="s">
        <v>757</v>
      </c>
    </row>
    <row r="216" spans="2:65" s="103" customFormat="1" ht="22.5" customHeight="1">
      <c r="B216" s="104"/>
      <c r="C216" s="187" t="s">
        <v>627</v>
      </c>
      <c r="D216" s="187" t="s">
        <v>759</v>
      </c>
      <c r="E216" s="188" t="s">
        <v>628</v>
      </c>
      <c r="F216" s="189" t="s">
        <v>629</v>
      </c>
      <c r="G216" s="190" t="s">
        <v>825</v>
      </c>
      <c r="H216" s="191">
        <v>2027.55</v>
      </c>
      <c r="I216" s="1"/>
      <c r="J216" s="192">
        <f>ROUND(I216*H216,2)</f>
        <v>0</v>
      </c>
      <c r="K216" s="189" t="s">
        <v>763</v>
      </c>
      <c r="L216" s="104"/>
      <c r="M216" s="193" t="s">
        <v>641</v>
      </c>
      <c r="N216" s="194" t="s">
        <v>682</v>
      </c>
      <c r="O216" s="105"/>
      <c r="P216" s="195">
        <f>O216*H216</f>
        <v>0</v>
      </c>
      <c r="Q216" s="195">
        <v>0</v>
      </c>
      <c r="R216" s="195">
        <f>Q216*H216</f>
        <v>0</v>
      </c>
      <c r="S216" s="195">
        <v>0</v>
      </c>
      <c r="T216" s="196">
        <f>S216*H216</f>
        <v>0</v>
      </c>
      <c r="AR216" s="93" t="s">
        <v>764</v>
      </c>
      <c r="AT216" s="93" t="s">
        <v>759</v>
      </c>
      <c r="AU216" s="93" t="s">
        <v>719</v>
      </c>
      <c r="AY216" s="93" t="s">
        <v>757</v>
      </c>
      <c r="BE216" s="197">
        <f>IF(N216="základní",J216,0)</f>
        <v>0</v>
      </c>
      <c r="BF216" s="197">
        <f>IF(N216="snížená",J216,0)</f>
        <v>0</v>
      </c>
      <c r="BG216" s="197">
        <f>IF(N216="zákl. přenesená",J216,0)</f>
        <v>0</v>
      </c>
      <c r="BH216" s="197">
        <f>IF(N216="sníž. přenesená",J216,0)</f>
        <v>0</v>
      </c>
      <c r="BI216" s="197">
        <f>IF(N216="nulová",J216,0)</f>
        <v>0</v>
      </c>
      <c r="BJ216" s="93" t="s">
        <v>660</v>
      </c>
      <c r="BK216" s="197">
        <f>ROUND(I216*H216,2)</f>
        <v>0</v>
      </c>
      <c r="BL216" s="93" t="s">
        <v>764</v>
      </c>
      <c r="BM216" s="93" t="s">
        <v>630</v>
      </c>
    </row>
    <row r="217" spans="2:47" s="103" customFormat="1" ht="30" customHeight="1">
      <c r="B217" s="104"/>
      <c r="D217" s="198" t="s">
        <v>766</v>
      </c>
      <c r="F217" s="199" t="s">
        <v>631</v>
      </c>
      <c r="L217" s="104"/>
      <c r="M217" s="200"/>
      <c r="N217" s="105"/>
      <c r="O217" s="105"/>
      <c r="P217" s="105"/>
      <c r="Q217" s="105"/>
      <c r="R217" s="105"/>
      <c r="S217" s="105"/>
      <c r="T217" s="201"/>
      <c r="AT217" s="93" t="s">
        <v>766</v>
      </c>
      <c r="AU217" s="93" t="s">
        <v>719</v>
      </c>
    </row>
    <row r="218" spans="2:47" s="103" customFormat="1" ht="138" customHeight="1">
      <c r="B218" s="104"/>
      <c r="D218" s="198" t="s">
        <v>768</v>
      </c>
      <c r="F218" s="202" t="s">
        <v>625</v>
      </c>
      <c r="L218" s="104"/>
      <c r="M218" s="200"/>
      <c r="N218" s="105"/>
      <c r="O218" s="105"/>
      <c r="P218" s="105"/>
      <c r="Q218" s="105"/>
      <c r="R218" s="105"/>
      <c r="S218" s="105"/>
      <c r="T218" s="201"/>
      <c r="AT218" s="93" t="s">
        <v>768</v>
      </c>
      <c r="AU218" s="93" t="s">
        <v>719</v>
      </c>
    </row>
    <row r="219" spans="2:51" s="204" customFormat="1" ht="22.5" customHeight="1">
      <c r="B219" s="203"/>
      <c r="D219" s="205" t="s">
        <v>770</v>
      </c>
      <c r="E219" s="206" t="s">
        <v>641</v>
      </c>
      <c r="F219" s="207" t="s">
        <v>626</v>
      </c>
      <c r="H219" s="208">
        <v>2027.55</v>
      </c>
      <c r="L219" s="203"/>
      <c r="M219" s="209"/>
      <c r="N219" s="210"/>
      <c r="O219" s="210"/>
      <c r="P219" s="210"/>
      <c r="Q219" s="210"/>
      <c r="R219" s="210"/>
      <c r="S219" s="210"/>
      <c r="T219" s="211"/>
      <c r="AT219" s="212" t="s">
        <v>770</v>
      </c>
      <c r="AU219" s="212" t="s">
        <v>719</v>
      </c>
      <c r="AV219" s="204" t="s">
        <v>719</v>
      </c>
      <c r="AW219" s="204" t="s">
        <v>675</v>
      </c>
      <c r="AX219" s="204" t="s">
        <v>711</v>
      </c>
      <c r="AY219" s="212" t="s">
        <v>757</v>
      </c>
    </row>
    <row r="220" spans="2:65" s="103" customFormat="1" ht="22.5" customHeight="1">
      <c r="B220" s="104"/>
      <c r="C220" s="187" t="s">
        <v>632</v>
      </c>
      <c r="D220" s="187" t="s">
        <v>759</v>
      </c>
      <c r="E220" s="188" t="s">
        <v>633</v>
      </c>
      <c r="F220" s="189" t="s">
        <v>634</v>
      </c>
      <c r="G220" s="190" t="s">
        <v>825</v>
      </c>
      <c r="H220" s="191">
        <v>275.7</v>
      </c>
      <c r="I220" s="1"/>
      <c r="J220" s="192">
        <f>ROUND(I220*H220,2)</f>
        <v>0</v>
      </c>
      <c r="K220" s="189" t="s">
        <v>763</v>
      </c>
      <c r="L220" s="104"/>
      <c r="M220" s="193" t="s">
        <v>641</v>
      </c>
      <c r="N220" s="194" t="s">
        <v>682</v>
      </c>
      <c r="O220" s="105"/>
      <c r="P220" s="195">
        <f>O220*H220</f>
        <v>0</v>
      </c>
      <c r="Q220" s="195">
        <v>0</v>
      </c>
      <c r="R220" s="195">
        <f>Q220*H220</f>
        <v>0</v>
      </c>
      <c r="S220" s="195">
        <v>0</v>
      </c>
      <c r="T220" s="196">
        <f>S220*H220</f>
        <v>0</v>
      </c>
      <c r="AR220" s="93" t="s">
        <v>764</v>
      </c>
      <c r="AT220" s="93" t="s">
        <v>759</v>
      </c>
      <c r="AU220" s="93" t="s">
        <v>719</v>
      </c>
      <c r="AY220" s="93" t="s">
        <v>757</v>
      </c>
      <c r="BE220" s="197">
        <f>IF(N220="základní",J220,0)</f>
        <v>0</v>
      </c>
      <c r="BF220" s="197">
        <f>IF(N220="snížená",J220,0)</f>
        <v>0</v>
      </c>
      <c r="BG220" s="197">
        <f>IF(N220="zákl. přenesená",J220,0)</f>
        <v>0</v>
      </c>
      <c r="BH220" s="197">
        <f>IF(N220="sníž. přenesená",J220,0)</f>
        <v>0</v>
      </c>
      <c r="BI220" s="197">
        <f>IF(N220="nulová",J220,0)</f>
        <v>0</v>
      </c>
      <c r="BJ220" s="93" t="s">
        <v>660</v>
      </c>
      <c r="BK220" s="197">
        <f>ROUND(I220*H220,2)</f>
        <v>0</v>
      </c>
      <c r="BL220" s="93" t="s">
        <v>764</v>
      </c>
      <c r="BM220" s="93" t="s">
        <v>635</v>
      </c>
    </row>
    <row r="221" spans="2:47" s="103" customFormat="1" ht="42" customHeight="1">
      <c r="B221" s="104"/>
      <c r="D221" s="198" t="s">
        <v>766</v>
      </c>
      <c r="F221" s="199" t="s">
        <v>636</v>
      </c>
      <c r="L221" s="104"/>
      <c r="M221" s="200"/>
      <c r="N221" s="105"/>
      <c r="O221" s="105"/>
      <c r="P221" s="105"/>
      <c r="Q221" s="105"/>
      <c r="R221" s="105"/>
      <c r="S221" s="105"/>
      <c r="T221" s="201"/>
      <c r="AT221" s="93" t="s">
        <v>766</v>
      </c>
      <c r="AU221" s="93" t="s">
        <v>719</v>
      </c>
    </row>
    <row r="222" spans="2:47" s="103" customFormat="1" ht="378" customHeight="1">
      <c r="B222" s="104"/>
      <c r="D222" s="198" t="s">
        <v>768</v>
      </c>
      <c r="F222" s="202" t="s">
        <v>505</v>
      </c>
      <c r="L222" s="104"/>
      <c r="M222" s="200"/>
      <c r="N222" s="105"/>
      <c r="O222" s="105"/>
      <c r="P222" s="105"/>
      <c r="Q222" s="105"/>
      <c r="R222" s="105"/>
      <c r="S222" s="105"/>
      <c r="T222" s="201"/>
      <c r="AT222" s="93" t="s">
        <v>768</v>
      </c>
      <c r="AU222" s="93" t="s">
        <v>719</v>
      </c>
    </row>
    <row r="223" spans="2:51" s="204" customFormat="1" ht="22.5" customHeight="1">
      <c r="B223" s="203"/>
      <c r="D223" s="205" t="s">
        <v>770</v>
      </c>
      <c r="E223" s="206" t="s">
        <v>641</v>
      </c>
      <c r="F223" s="207" t="s">
        <v>482</v>
      </c>
      <c r="H223" s="208">
        <v>275.7</v>
      </c>
      <c r="L223" s="203"/>
      <c r="M223" s="209"/>
      <c r="N223" s="210"/>
      <c r="O223" s="210"/>
      <c r="P223" s="210"/>
      <c r="Q223" s="210"/>
      <c r="R223" s="210"/>
      <c r="S223" s="210"/>
      <c r="T223" s="211"/>
      <c r="AT223" s="212" t="s">
        <v>770</v>
      </c>
      <c r="AU223" s="212" t="s">
        <v>719</v>
      </c>
      <c r="AV223" s="204" t="s">
        <v>719</v>
      </c>
      <c r="AW223" s="204" t="s">
        <v>675</v>
      </c>
      <c r="AX223" s="204" t="s">
        <v>711</v>
      </c>
      <c r="AY223" s="212" t="s">
        <v>757</v>
      </c>
    </row>
    <row r="224" spans="2:65" s="103" customFormat="1" ht="22.5" customHeight="1">
      <c r="B224" s="104"/>
      <c r="C224" s="187" t="s">
        <v>483</v>
      </c>
      <c r="D224" s="187" t="s">
        <v>759</v>
      </c>
      <c r="E224" s="188" t="s">
        <v>484</v>
      </c>
      <c r="F224" s="189" t="s">
        <v>485</v>
      </c>
      <c r="G224" s="190" t="s">
        <v>825</v>
      </c>
      <c r="H224" s="191">
        <v>3462.4</v>
      </c>
      <c r="I224" s="1"/>
      <c r="J224" s="192">
        <f>ROUND(I224*H224,2)</f>
        <v>0</v>
      </c>
      <c r="K224" s="189" t="s">
        <v>763</v>
      </c>
      <c r="L224" s="104"/>
      <c r="M224" s="193" t="s">
        <v>641</v>
      </c>
      <c r="N224" s="194" t="s">
        <v>682</v>
      </c>
      <c r="O224" s="105"/>
      <c r="P224" s="195">
        <f>O224*H224</f>
        <v>0</v>
      </c>
      <c r="Q224" s="195">
        <v>0</v>
      </c>
      <c r="R224" s="195">
        <f>Q224*H224</f>
        <v>0</v>
      </c>
      <c r="S224" s="195">
        <v>0</v>
      </c>
      <c r="T224" s="196">
        <f>S224*H224</f>
        <v>0</v>
      </c>
      <c r="AR224" s="93" t="s">
        <v>764</v>
      </c>
      <c r="AT224" s="93" t="s">
        <v>759</v>
      </c>
      <c r="AU224" s="93" t="s">
        <v>719</v>
      </c>
      <c r="AY224" s="93" t="s">
        <v>757</v>
      </c>
      <c r="BE224" s="197">
        <f>IF(N224="základní",J224,0)</f>
        <v>0</v>
      </c>
      <c r="BF224" s="197">
        <f>IF(N224="snížená",J224,0)</f>
        <v>0</v>
      </c>
      <c r="BG224" s="197">
        <f>IF(N224="zákl. přenesená",J224,0)</f>
        <v>0</v>
      </c>
      <c r="BH224" s="197">
        <f>IF(N224="sníž. přenesená",J224,0)</f>
        <v>0</v>
      </c>
      <c r="BI224" s="197">
        <f>IF(N224="nulová",J224,0)</f>
        <v>0</v>
      </c>
      <c r="BJ224" s="93" t="s">
        <v>660</v>
      </c>
      <c r="BK224" s="197">
        <f>ROUND(I224*H224,2)</f>
        <v>0</v>
      </c>
      <c r="BL224" s="93" t="s">
        <v>764</v>
      </c>
      <c r="BM224" s="93" t="s">
        <v>486</v>
      </c>
    </row>
    <row r="225" spans="2:47" s="103" customFormat="1" ht="22.5" customHeight="1">
      <c r="B225" s="104"/>
      <c r="D225" s="198" t="s">
        <v>766</v>
      </c>
      <c r="F225" s="199" t="s">
        <v>485</v>
      </c>
      <c r="L225" s="104"/>
      <c r="M225" s="200"/>
      <c r="N225" s="105"/>
      <c r="O225" s="105"/>
      <c r="P225" s="105"/>
      <c r="Q225" s="105"/>
      <c r="R225" s="105"/>
      <c r="S225" s="105"/>
      <c r="T225" s="201"/>
      <c r="AT225" s="93" t="s">
        <v>766</v>
      </c>
      <c r="AU225" s="93" t="s">
        <v>719</v>
      </c>
    </row>
    <row r="226" spans="2:47" s="103" customFormat="1" ht="270" customHeight="1">
      <c r="B226" s="104"/>
      <c r="D226" s="198" t="s">
        <v>768</v>
      </c>
      <c r="F226" s="202" t="s">
        <v>487</v>
      </c>
      <c r="L226" s="104"/>
      <c r="M226" s="200"/>
      <c r="N226" s="105"/>
      <c r="O226" s="105"/>
      <c r="P226" s="105"/>
      <c r="Q226" s="105"/>
      <c r="R226" s="105"/>
      <c r="S226" s="105"/>
      <c r="T226" s="201"/>
      <c r="AT226" s="93" t="s">
        <v>768</v>
      </c>
      <c r="AU226" s="93" t="s">
        <v>719</v>
      </c>
    </row>
    <row r="227" spans="2:51" s="204" customFormat="1" ht="22.5" customHeight="1">
      <c r="B227" s="203"/>
      <c r="D227" s="198" t="s">
        <v>770</v>
      </c>
      <c r="E227" s="212" t="s">
        <v>641</v>
      </c>
      <c r="F227" s="214" t="s">
        <v>488</v>
      </c>
      <c r="H227" s="215">
        <v>3059.4</v>
      </c>
      <c r="L227" s="203"/>
      <c r="M227" s="209"/>
      <c r="N227" s="210"/>
      <c r="O227" s="210"/>
      <c r="P227" s="210"/>
      <c r="Q227" s="210"/>
      <c r="R227" s="210"/>
      <c r="S227" s="210"/>
      <c r="T227" s="211"/>
      <c r="AT227" s="212" t="s">
        <v>770</v>
      </c>
      <c r="AU227" s="212" t="s">
        <v>719</v>
      </c>
      <c r="AV227" s="204" t="s">
        <v>719</v>
      </c>
      <c r="AW227" s="204" t="s">
        <v>675</v>
      </c>
      <c r="AX227" s="204" t="s">
        <v>711</v>
      </c>
      <c r="AY227" s="212" t="s">
        <v>757</v>
      </c>
    </row>
    <row r="228" spans="2:51" s="204" customFormat="1" ht="22.5" customHeight="1">
      <c r="B228" s="203"/>
      <c r="D228" s="198" t="s">
        <v>770</v>
      </c>
      <c r="E228" s="212" t="s">
        <v>641</v>
      </c>
      <c r="F228" s="214" t="s">
        <v>489</v>
      </c>
      <c r="H228" s="215">
        <v>23</v>
      </c>
      <c r="L228" s="203"/>
      <c r="M228" s="209"/>
      <c r="N228" s="210"/>
      <c r="O228" s="210"/>
      <c r="P228" s="210"/>
      <c r="Q228" s="210"/>
      <c r="R228" s="210"/>
      <c r="S228" s="210"/>
      <c r="T228" s="211"/>
      <c r="AT228" s="212" t="s">
        <v>770</v>
      </c>
      <c r="AU228" s="212" t="s">
        <v>719</v>
      </c>
      <c r="AV228" s="204" t="s">
        <v>719</v>
      </c>
      <c r="AW228" s="204" t="s">
        <v>675</v>
      </c>
      <c r="AX228" s="204" t="s">
        <v>711</v>
      </c>
      <c r="AY228" s="212" t="s">
        <v>757</v>
      </c>
    </row>
    <row r="229" spans="2:51" s="204" customFormat="1" ht="22.5" customHeight="1">
      <c r="B229" s="203"/>
      <c r="D229" s="198" t="s">
        <v>770</v>
      </c>
      <c r="E229" s="212" t="s">
        <v>641</v>
      </c>
      <c r="F229" s="214" t="s">
        <v>490</v>
      </c>
      <c r="H229" s="215">
        <v>35</v>
      </c>
      <c r="L229" s="203"/>
      <c r="M229" s="209"/>
      <c r="N229" s="210"/>
      <c r="O229" s="210"/>
      <c r="P229" s="210"/>
      <c r="Q229" s="210"/>
      <c r="R229" s="210"/>
      <c r="S229" s="210"/>
      <c r="T229" s="211"/>
      <c r="AT229" s="212" t="s">
        <v>770</v>
      </c>
      <c r="AU229" s="212" t="s">
        <v>719</v>
      </c>
      <c r="AV229" s="204" t="s">
        <v>719</v>
      </c>
      <c r="AW229" s="204" t="s">
        <v>675</v>
      </c>
      <c r="AX229" s="204" t="s">
        <v>711</v>
      </c>
      <c r="AY229" s="212" t="s">
        <v>757</v>
      </c>
    </row>
    <row r="230" spans="2:51" s="204" customFormat="1" ht="22.5" customHeight="1">
      <c r="B230" s="203"/>
      <c r="D230" s="205" t="s">
        <v>770</v>
      </c>
      <c r="E230" s="206" t="s">
        <v>641</v>
      </c>
      <c r="F230" s="207" t="s">
        <v>491</v>
      </c>
      <c r="H230" s="208">
        <v>345</v>
      </c>
      <c r="L230" s="203"/>
      <c r="M230" s="209"/>
      <c r="N230" s="210"/>
      <c r="O230" s="210"/>
      <c r="P230" s="210"/>
      <c r="Q230" s="210"/>
      <c r="R230" s="210"/>
      <c r="S230" s="210"/>
      <c r="T230" s="211"/>
      <c r="AT230" s="212" t="s">
        <v>770</v>
      </c>
      <c r="AU230" s="212" t="s">
        <v>719</v>
      </c>
      <c r="AV230" s="204" t="s">
        <v>719</v>
      </c>
      <c r="AW230" s="204" t="s">
        <v>675</v>
      </c>
      <c r="AX230" s="204" t="s">
        <v>711</v>
      </c>
      <c r="AY230" s="212" t="s">
        <v>757</v>
      </c>
    </row>
    <row r="231" spans="2:65" s="103" customFormat="1" ht="22.5" customHeight="1">
      <c r="B231" s="104"/>
      <c r="C231" s="187" t="s">
        <v>492</v>
      </c>
      <c r="D231" s="187" t="s">
        <v>759</v>
      </c>
      <c r="E231" s="188" t="s">
        <v>493</v>
      </c>
      <c r="F231" s="189" t="s">
        <v>494</v>
      </c>
      <c r="G231" s="190" t="s">
        <v>825</v>
      </c>
      <c r="H231" s="191">
        <v>1221.3</v>
      </c>
      <c r="I231" s="1"/>
      <c r="J231" s="192">
        <f>ROUND(I231*H231,2)</f>
        <v>0</v>
      </c>
      <c r="K231" s="189" t="s">
        <v>763</v>
      </c>
      <c r="L231" s="104"/>
      <c r="M231" s="193" t="s">
        <v>641</v>
      </c>
      <c r="N231" s="194" t="s">
        <v>682</v>
      </c>
      <c r="O231" s="105"/>
      <c r="P231" s="195">
        <f>O231*H231</f>
        <v>0</v>
      </c>
      <c r="Q231" s="195">
        <v>0</v>
      </c>
      <c r="R231" s="195">
        <f>Q231*H231</f>
        <v>0</v>
      </c>
      <c r="S231" s="195">
        <v>0</v>
      </c>
      <c r="T231" s="196">
        <f>S231*H231</f>
        <v>0</v>
      </c>
      <c r="AR231" s="93" t="s">
        <v>764</v>
      </c>
      <c r="AT231" s="93" t="s">
        <v>759</v>
      </c>
      <c r="AU231" s="93" t="s">
        <v>719</v>
      </c>
      <c r="AY231" s="93" t="s">
        <v>757</v>
      </c>
      <c r="BE231" s="197">
        <f>IF(N231="základní",J231,0)</f>
        <v>0</v>
      </c>
      <c r="BF231" s="197">
        <f>IF(N231="snížená",J231,0)</f>
        <v>0</v>
      </c>
      <c r="BG231" s="197">
        <f>IF(N231="zákl. přenesená",J231,0)</f>
        <v>0</v>
      </c>
      <c r="BH231" s="197">
        <f>IF(N231="sníž. přenesená",J231,0)</f>
        <v>0</v>
      </c>
      <c r="BI231" s="197">
        <f>IF(N231="nulová",J231,0)</f>
        <v>0</v>
      </c>
      <c r="BJ231" s="93" t="s">
        <v>660</v>
      </c>
      <c r="BK231" s="197">
        <f>ROUND(I231*H231,2)</f>
        <v>0</v>
      </c>
      <c r="BL231" s="93" t="s">
        <v>764</v>
      </c>
      <c r="BM231" s="93" t="s">
        <v>495</v>
      </c>
    </row>
    <row r="232" spans="2:47" s="103" customFormat="1" ht="30" customHeight="1">
      <c r="B232" s="104"/>
      <c r="D232" s="198" t="s">
        <v>766</v>
      </c>
      <c r="F232" s="199" t="s">
        <v>496</v>
      </c>
      <c r="L232" s="104"/>
      <c r="M232" s="200"/>
      <c r="N232" s="105"/>
      <c r="O232" s="105"/>
      <c r="P232" s="105"/>
      <c r="Q232" s="105"/>
      <c r="R232" s="105"/>
      <c r="S232" s="105"/>
      <c r="T232" s="201"/>
      <c r="AT232" s="93" t="s">
        <v>766</v>
      </c>
      <c r="AU232" s="93" t="s">
        <v>719</v>
      </c>
    </row>
    <row r="233" spans="2:47" s="103" customFormat="1" ht="78" customHeight="1">
      <c r="B233" s="104"/>
      <c r="D233" s="198" t="s">
        <v>768</v>
      </c>
      <c r="F233" s="202" t="s">
        <v>497</v>
      </c>
      <c r="L233" s="104"/>
      <c r="M233" s="200"/>
      <c r="N233" s="105"/>
      <c r="O233" s="105"/>
      <c r="P233" s="105"/>
      <c r="Q233" s="105"/>
      <c r="R233" s="105"/>
      <c r="S233" s="105"/>
      <c r="T233" s="201"/>
      <c r="AT233" s="93" t="s">
        <v>768</v>
      </c>
      <c r="AU233" s="93" t="s">
        <v>719</v>
      </c>
    </row>
    <row r="234" spans="2:51" s="204" customFormat="1" ht="22.5" customHeight="1">
      <c r="B234" s="203"/>
      <c r="D234" s="198" t="s">
        <v>770</v>
      </c>
      <c r="E234" s="212" t="s">
        <v>641</v>
      </c>
      <c r="F234" s="214" t="s">
        <v>498</v>
      </c>
      <c r="H234" s="215">
        <v>1101.3</v>
      </c>
      <c r="L234" s="203"/>
      <c r="M234" s="209"/>
      <c r="N234" s="210"/>
      <c r="O234" s="210"/>
      <c r="P234" s="210"/>
      <c r="Q234" s="210"/>
      <c r="R234" s="210"/>
      <c r="S234" s="210"/>
      <c r="T234" s="211"/>
      <c r="AT234" s="212" t="s">
        <v>770</v>
      </c>
      <c r="AU234" s="212" t="s">
        <v>719</v>
      </c>
      <c r="AV234" s="204" t="s">
        <v>719</v>
      </c>
      <c r="AW234" s="204" t="s">
        <v>675</v>
      </c>
      <c r="AX234" s="204" t="s">
        <v>711</v>
      </c>
      <c r="AY234" s="212" t="s">
        <v>757</v>
      </c>
    </row>
    <row r="235" spans="2:51" s="204" customFormat="1" ht="22.5" customHeight="1">
      <c r="B235" s="203"/>
      <c r="D235" s="205" t="s">
        <v>770</v>
      </c>
      <c r="E235" s="206" t="s">
        <v>641</v>
      </c>
      <c r="F235" s="207" t="s">
        <v>499</v>
      </c>
      <c r="H235" s="208">
        <v>120</v>
      </c>
      <c r="L235" s="203"/>
      <c r="M235" s="209"/>
      <c r="N235" s="210"/>
      <c r="O235" s="210"/>
      <c r="P235" s="210"/>
      <c r="Q235" s="210"/>
      <c r="R235" s="210"/>
      <c r="S235" s="210"/>
      <c r="T235" s="211"/>
      <c r="AT235" s="212" t="s">
        <v>770</v>
      </c>
      <c r="AU235" s="212" t="s">
        <v>719</v>
      </c>
      <c r="AV235" s="204" t="s">
        <v>719</v>
      </c>
      <c r="AW235" s="204" t="s">
        <v>675</v>
      </c>
      <c r="AX235" s="204" t="s">
        <v>711</v>
      </c>
      <c r="AY235" s="212" t="s">
        <v>757</v>
      </c>
    </row>
    <row r="236" spans="2:65" s="103" customFormat="1" ht="22.5" customHeight="1">
      <c r="B236" s="104"/>
      <c r="C236" s="187" t="s">
        <v>500</v>
      </c>
      <c r="D236" s="187" t="s">
        <v>759</v>
      </c>
      <c r="E236" s="188" t="s">
        <v>501</v>
      </c>
      <c r="F236" s="189" t="s">
        <v>502</v>
      </c>
      <c r="G236" s="190" t="s">
        <v>825</v>
      </c>
      <c r="H236" s="191">
        <v>317</v>
      </c>
      <c r="I236" s="1"/>
      <c r="J236" s="192">
        <f>ROUND(I236*H236,2)</f>
        <v>0</v>
      </c>
      <c r="K236" s="189" t="s">
        <v>763</v>
      </c>
      <c r="L236" s="104"/>
      <c r="M236" s="193" t="s">
        <v>641</v>
      </c>
      <c r="N236" s="194" t="s">
        <v>682</v>
      </c>
      <c r="O236" s="105"/>
      <c r="P236" s="195">
        <f>O236*H236</f>
        <v>0</v>
      </c>
      <c r="Q236" s="195">
        <v>0</v>
      </c>
      <c r="R236" s="195">
        <f>Q236*H236</f>
        <v>0</v>
      </c>
      <c r="S236" s="195">
        <v>0</v>
      </c>
      <c r="T236" s="196">
        <f>S236*H236</f>
        <v>0</v>
      </c>
      <c r="AR236" s="93" t="s">
        <v>764</v>
      </c>
      <c r="AT236" s="93" t="s">
        <v>759</v>
      </c>
      <c r="AU236" s="93" t="s">
        <v>719</v>
      </c>
      <c r="AY236" s="93" t="s">
        <v>757</v>
      </c>
      <c r="BE236" s="197">
        <f>IF(N236="základní",J236,0)</f>
        <v>0</v>
      </c>
      <c r="BF236" s="197">
        <f>IF(N236="snížená",J236,0)</f>
        <v>0</v>
      </c>
      <c r="BG236" s="197">
        <f>IF(N236="zákl. přenesená",J236,0)</f>
        <v>0</v>
      </c>
      <c r="BH236" s="197">
        <f>IF(N236="sníž. přenesená",J236,0)</f>
        <v>0</v>
      </c>
      <c r="BI236" s="197">
        <f>IF(N236="nulová",J236,0)</f>
        <v>0</v>
      </c>
      <c r="BJ236" s="93" t="s">
        <v>660</v>
      </c>
      <c r="BK236" s="197">
        <f>ROUND(I236*H236,2)</f>
        <v>0</v>
      </c>
      <c r="BL236" s="93" t="s">
        <v>764</v>
      </c>
      <c r="BM236" s="93" t="s">
        <v>503</v>
      </c>
    </row>
    <row r="237" spans="2:47" s="103" customFormat="1" ht="30" customHeight="1">
      <c r="B237" s="104"/>
      <c r="D237" s="198" t="s">
        <v>766</v>
      </c>
      <c r="F237" s="199" t="s">
        <v>504</v>
      </c>
      <c r="L237" s="104"/>
      <c r="M237" s="200"/>
      <c r="N237" s="105"/>
      <c r="O237" s="105"/>
      <c r="P237" s="105"/>
      <c r="Q237" s="105"/>
      <c r="R237" s="105"/>
      <c r="S237" s="105"/>
      <c r="T237" s="201"/>
      <c r="AT237" s="93" t="s">
        <v>766</v>
      </c>
      <c r="AU237" s="93" t="s">
        <v>719</v>
      </c>
    </row>
    <row r="238" spans="2:47" s="103" customFormat="1" ht="402" customHeight="1">
      <c r="B238" s="104"/>
      <c r="D238" s="198" t="s">
        <v>768</v>
      </c>
      <c r="F238" s="202" t="s">
        <v>481</v>
      </c>
      <c r="L238" s="104"/>
      <c r="M238" s="200"/>
      <c r="N238" s="105"/>
      <c r="O238" s="105"/>
      <c r="P238" s="105"/>
      <c r="Q238" s="105"/>
      <c r="R238" s="105"/>
      <c r="S238" s="105"/>
      <c r="T238" s="201"/>
      <c r="AT238" s="93" t="s">
        <v>768</v>
      </c>
      <c r="AU238" s="93" t="s">
        <v>719</v>
      </c>
    </row>
    <row r="239" spans="2:51" s="204" customFormat="1" ht="22.5" customHeight="1">
      <c r="B239" s="203"/>
      <c r="D239" s="198" t="s">
        <v>770</v>
      </c>
      <c r="E239" s="212" t="s">
        <v>641</v>
      </c>
      <c r="F239" s="214" t="s">
        <v>0</v>
      </c>
      <c r="H239" s="215">
        <v>152</v>
      </c>
      <c r="L239" s="203"/>
      <c r="M239" s="209"/>
      <c r="N239" s="210"/>
      <c r="O239" s="210"/>
      <c r="P239" s="210"/>
      <c r="Q239" s="210"/>
      <c r="R239" s="210"/>
      <c r="S239" s="210"/>
      <c r="T239" s="211"/>
      <c r="AT239" s="212" t="s">
        <v>770</v>
      </c>
      <c r="AU239" s="212" t="s">
        <v>719</v>
      </c>
      <c r="AV239" s="204" t="s">
        <v>719</v>
      </c>
      <c r="AW239" s="204" t="s">
        <v>675</v>
      </c>
      <c r="AX239" s="204" t="s">
        <v>711</v>
      </c>
      <c r="AY239" s="212" t="s">
        <v>757</v>
      </c>
    </row>
    <row r="240" spans="2:51" s="204" customFormat="1" ht="22.5" customHeight="1">
      <c r="B240" s="203"/>
      <c r="D240" s="198" t="s">
        <v>770</v>
      </c>
      <c r="E240" s="212" t="s">
        <v>641</v>
      </c>
      <c r="F240" s="214" t="s">
        <v>1</v>
      </c>
      <c r="H240" s="215">
        <v>55</v>
      </c>
      <c r="L240" s="203"/>
      <c r="M240" s="209"/>
      <c r="N240" s="210"/>
      <c r="O240" s="210"/>
      <c r="P240" s="210"/>
      <c r="Q240" s="210"/>
      <c r="R240" s="210"/>
      <c r="S240" s="210"/>
      <c r="T240" s="211"/>
      <c r="AT240" s="212" t="s">
        <v>770</v>
      </c>
      <c r="AU240" s="212" t="s">
        <v>719</v>
      </c>
      <c r="AV240" s="204" t="s">
        <v>719</v>
      </c>
      <c r="AW240" s="204" t="s">
        <v>675</v>
      </c>
      <c r="AX240" s="204" t="s">
        <v>711</v>
      </c>
      <c r="AY240" s="212" t="s">
        <v>757</v>
      </c>
    </row>
    <row r="241" spans="2:51" s="204" customFormat="1" ht="22.5" customHeight="1">
      <c r="B241" s="203"/>
      <c r="D241" s="205" t="s">
        <v>770</v>
      </c>
      <c r="E241" s="206" t="s">
        <v>641</v>
      </c>
      <c r="F241" s="207" t="s">
        <v>2</v>
      </c>
      <c r="H241" s="208">
        <v>110</v>
      </c>
      <c r="L241" s="203"/>
      <c r="M241" s="209"/>
      <c r="N241" s="210"/>
      <c r="O241" s="210"/>
      <c r="P241" s="210"/>
      <c r="Q241" s="210"/>
      <c r="R241" s="210"/>
      <c r="S241" s="210"/>
      <c r="T241" s="211"/>
      <c r="AT241" s="212" t="s">
        <v>770</v>
      </c>
      <c r="AU241" s="212" t="s">
        <v>719</v>
      </c>
      <c r="AV241" s="204" t="s">
        <v>719</v>
      </c>
      <c r="AW241" s="204" t="s">
        <v>675</v>
      </c>
      <c r="AX241" s="204" t="s">
        <v>711</v>
      </c>
      <c r="AY241" s="212" t="s">
        <v>757</v>
      </c>
    </row>
    <row r="242" spans="2:65" s="103" customFormat="1" ht="22.5" customHeight="1">
      <c r="B242" s="104"/>
      <c r="C242" s="187" t="s">
        <v>3</v>
      </c>
      <c r="D242" s="187" t="s">
        <v>759</v>
      </c>
      <c r="E242" s="188" t="s">
        <v>4</v>
      </c>
      <c r="F242" s="189" t="s">
        <v>5</v>
      </c>
      <c r="G242" s="190" t="s">
        <v>762</v>
      </c>
      <c r="H242" s="191">
        <v>150</v>
      </c>
      <c r="I242" s="1"/>
      <c r="J242" s="192">
        <f>ROUND(I242*H242,2)</f>
        <v>0</v>
      </c>
      <c r="K242" s="189" t="s">
        <v>763</v>
      </c>
      <c r="L242" s="104"/>
      <c r="M242" s="193" t="s">
        <v>641</v>
      </c>
      <c r="N242" s="194" t="s">
        <v>682</v>
      </c>
      <c r="O242" s="105"/>
      <c r="P242" s="195">
        <f>O242*H242</f>
        <v>0</v>
      </c>
      <c r="Q242" s="195">
        <v>0</v>
      </c>
      <c r="R242" s="195">
        <f>Q242*H242</f>
        <v>0</v>
      </c>
      <c r="S242" s="195">
        <v>0</v>
      </c>
      <c r="T242" s="196">
        <f>S242*H242</f>
        <v>0</v>
      </c>
      <c r="AR242" s="93" t="s">
        <v>764</v>
      </c>
      <c r="AT242" s="93" t="s">
        <v>759</v>
      </c>
      <c r="AU242" s="93" t="s">
        <v>719</v>
      </c>
      <c r="AY242" s="93" t="s">
        <v>757</v>
      </c>
      <c r="BE242" s="197">
        <f>IF(N242="základní",J242,0)</f>
        <v>0</v>
      </c>
      <c r="BF242" s="197">
        <f>IF(N242="snížená",J242,0)</f>
        <v>0</v>
      </c>
      <c r="BG242" s="197">
        <f>IF(N242="zákl. přenesená",J242,0)</f>
        <v>0</v>
      </c>
      <c r="BH242" s="197">
        <f>IF(N242="sníž. přenesená",J242,0)</f>
        <v>0</v>
      </c>
      <c r="BI242" s="197">
        <f>IF(N242="nulová",J242,0)</f>
        <v>0</v>
      </c>
      <c r="BJ242" s="93" t="s">
        <v>660</v>
      </c>
      <c r="BK242" s="197">
        <f>ROUND(I242*H242,2)</f>
        <v>0</v>
      </c>
      <c r="BL242" s="93" t="s">
        <v>764</v>
      </c>
      <c r="BM242" s="93" t="s">
        <v>6</v>
      </c>
    </row>
    <row r="243" spans="2:47" s="103" customFormat="1" ht="30" customHeight="1">
      <c r="B243" s="104"/>
      <c r="D243" s="198" t="s">
        <v>766</v>
      </c>
      <c r="F243" s="199" t="s">
        <v>7</v>
      </c>
      <c r="L243" s="104"/>
      <c r="M243" s="200"/>
      <c r="N243" s="105"/>
      <c r="O243" s="105"/>
      <c r="P243" s="105"/>
      <c r="Q243" s="105"/>
      <c r="R243" s="105"/>
      <c r="S243" s="105"/>
      <c r="T243" s="201"/>
      <c r="AT243" s="93" t="s">
        <v>766</v>
      </c>
      <c r="AU243" s="93" t="s">
        <v>719</v>
      </c>
    </row>
    <row r="244" spans="2:47" s="103" customFormat="1" ht="114" customHeight="1">
      <c r="B244" s="104"/>
      <c r="D244" s="198" t="s">
        <v>768</v>
      </c>
      <c r="F244" s="202" t="s">
        <v>8</v>
      </c>
      <c r="L244" s="104"/>
      <c r="M244" s="200"/>
      <c r="N244" s="105"/>
      <c r="O244" s="105"/>
      <c r="P244" s="105"/>
      <c r="Q244" s="105"/>
      <c r="R244" s="105"/>
      <c r="S244" s="105"/>
      <c r="T244" s="201"/>
      <c r="AT244" s="93" t="s">
        <v>768</v>
      </c>
      <c r="AU244" s="93" t="s">
        <v>719</v>
      </c>
    </row>
    <row r="245" spans="2:51" s="204" customFormat="1" ht="22.5" customHeight="1">
      <c r="B245" s="203"/>
      <c r="D245" s="205" t="s">
        <v>770</v>
      </c>
      <c r="E245" s="206" t="s">
        <v>641</v>
      </c>
      <c r="F245" s="207" t="s">
        <v>9</v>
      </c>
      <c r="H245" s="208">
        <v>150</v>
      </c>
      <c r="L245" s="203"/>
      <c r="M245" s="209"/>
      <c r="N245" s="210"/>
      <c r="O245" s="210"/>
      <c r="P245" s="210"/>
      <c r="Q245" s="210"/>
      <c r="R245" s="210"/>
      <c r="S245" s="210"/>
      <c r="T245" s="211"/>
      <c r="AT245" s="212" t="s">
        <v>770</v>
      </c>
      <c r="AU245" s="212" t="s">
        <v>719</v>
      </c>
      <c r="AV245" s="204" t="s">
        <v>719</v>
      </c>
      <c r="AW245" s="204" t="s">
        <v>675</v>
      </c>
      <c r="AX245" s="204" t="s">
        <v>711</v>
      </c>
      <c r="AY245" s="212" t="s">
        <v>757</v>
      </c>
    </row>
    <row r="246" spans="2:65" s="103" customFormat="1" ht="22.5" customHeight="1">
      <c r="B246" s="104"/>
      <c r="C246" s="187" t="s">
        <v>10</v>
      </c>
      <c r="D246" s="187" t="s">
        <v>759</v>
      </c>
      <c r="E246" s="188" t="s">
        <v>11</v>
      </c>
      <c r="F246" s="189" t="s">
        <v>12</v>
      </c>
      <c r="G246" s="190" t="s">
        <v>762</v>
      </c>
      <c r="H246" s="191">
        <v>1261.1</v>
      </c>
      <c r="I246" s="1"/>
      <c r="J246" s="192">
        <f>ROUND(I246*H246,2)</f>
        <v>0</v>
      </c>
      <c r="K246" s="189" t="s">
        <v>763</v>
      </c>
      <c r="L246" s="104"/>
      <c r="M246" s="193" t="s">
        <v>641</v>
      </c>
      <c r="N246" s="194" t="s">
        <v>682</v>
      </c>
      <c r="O246" s="105"/>
      <c r="P246" s="195">
        <f>O246*H246</f>
        <v>0</v>
      </c>
      <c r="Q246" s="195">
        <v>0</v>
      </c>
      <c r="R246" s="195">
        <f>Q246*H246</f>
        <v>0</v>
      </c>
      <c r="S246" s="195">
        <v>0</v>
      </c>
      <c r="T246" s="196">
        <f>S246*H246</f>
        <v>0</v>
      </c>
      <c r="AR246" s="93" t="s">
        <v>764</v>
      </c>
      <c r="AT246" s="93" t="s">
        <v>759</v>
      </c>
      <c r="AU246" s="93" t="s">
        <v>719</v>
      </c>
      <c r="AY246" s="93" t="s">
        <v>757</v>
      </c>
      <c r="BE246" s="197">
        <f>IF(N246="základní",J246,0)</f>
        <v>0</v>
      </c>
      <c r="BF246" s="197">
        <f>IF(N246="snížená",J246,0)</f>
        <v>0</v>
      </c>
      <c r="BG246" s="197">
        <f>IF(N246="zákl. přenesená",J246,0)</f>
        <v>0</v>
      </c>
      <c r="BH246" s="197">
        <f>IF(N246="sníž. přenesená",J246,0)</f>
        <v>0</v>
      </c>
      <c r="BI246" s="197">
        <f>IF(N246="nulová",J246,0)</f>
        <v>0</v>
      </c>
      <c r="BJ246" s="93" t="s">
        <v>660</v>
      </c>
      <c r="BK246" s="197">
        <f>ROUND(I246*H246,2)</f>
        <v>0</v>
      </c>
      <c r="BL246" s="93" t="s">
        <v>764</v>
      </c>
      <c r="BM246" s="93" t="s">
        <v>13</v>
      </c>
    </row>
    <row r="247" spans="2:47" s="103" customFormat="1" ht="30" customHeight="1">
      <c r="B247" s="104"/>
      <c r="D247" s="198" t="s">
        <v>766</v>
      </c>
      <c r="F247" s="199" t="s">
        <v>14</v>
      </c>
      <c r="L247" s="104"/>
      <c r="M247" s="200"/>
      <c r="N247" s="105"/>
      <c r="O247" s="105"/>
      <c r="P247" s="105"/>
      <c r="Q247" s="105"/>
      <c r="R247" s="105"/>
      <c r="S247" s="105"/>
      <c r="T247" s="201"/>
      <c r="AT247" s="93" t="s">
        <v>766</v>
      </c>
      <c r="AU247" s="93" t="s">
        <v>719</v>
      </c>
    </row>
    <row r="248" spans="2:47" s="103" customFormat="1" ht="114" customHeight="1">
      <c r="B248" s="104"/>
      <c r="D248" s="198" t="s">
        <v>768</v>
      </c>
      <c r="F248" s="202" t="s">
        <v>8</v>
      </c>
      <c r="L248" s="104"/>
      <c r="M248" s="200"/>
      <c r="N248" s="105"/>
      <c r="O248" s="105"/>
      <c r="P248" s="105"/>
      <c r="Q248" s="105"/>
      <c r="R248" s="105"/>
      <c r="S248" s="105"/>
      <c r="T248" s="201"/>
      <c r="AT248" s="93" t="s">
        <v>768</v>
      </c>
      <c r="AU248" s="93" t="s">
        <v>719</v>
      </c>
    </row>
    <row r="249" spans="2:51" s="204" customFormat="1" ht="22.5" customHeight="1">
      <c r="B249" s="203"/>
      <c r="D249" s="205" t="s">
        <v>770</v>
      </c>
      <c r="E249" s="206" t="s">
        <v>641</v>
      </c>
      <c r="F249" s="207" t="s">
        <v>15</v>
      </c>
      <c r="H249" s="208">
        <v>1261.1</v>
      </c>
      <c r="L249" s="203"/>
      <c r="M249" s="209"/>
      <c r="N249" s="210"/>
      <c r="O249" s="210"/>
      <c r="P249" s="210"/>
      <c r="Q249" s="210"/>
      <c r="R249" s="210"/>
      <c r="S249" s="210"/>
      <c r="T249" s="211"/>
      <c r="AT249" s="212" t="s">
        <v>770</v>
      </c>
      <c r="AU249" s="212" t="s">
        <v>719</v>
      </c>
      <c r="AV249" s="204" t="s">
        <v>719</v>
      </c>
      <c r="AW249" s="204" t="s">
        <v>675</v>
      </c>
      <c r="AX249" s="204" t="s">
        <v>711</v>
      </c>
      <c r="AY249" s="212" t="s">
        <v>757</v>
      </c>
    </row>
    <row r="250" spans="2:65" s="103" customFormat="1" ht="22.5" customHeight="1">
      <c r="B250" s="104"/>
      <c r="C250" s="187" t="s">
        <v>16</v>
      </c>
      <c r="D250" s="187" t="s">
        <v>759</v>
      </c>
      <c r="E250" s="188" t="s">
        <v>17</v>
      </c>
      <c r="F250" s="189" t="s">
        <v>18</v>
      </c>
      <c r="G250" s="190" t="s">
        <v>762</v>
      </c>
      <c r="H250" s="191">
        <v>858.6</v>
      </c>
      <c r="I250" s="1"/>
      <c r="J250" s="192">
        <f>ROUND(I250*H250,2)</f>
        <v>0</v>
      </c>
      <c r="K250" s="189" t="s">
        <v>763</v>
      </c>
      <c r="L250" s="104"/>
      <c r="M250" s="193" t="s">
        <v>641</v>
      </c>
      <c r="N250" s="194" t="s">
        <v>682</v>
      </c>
      <c r="O250" s="105"/>
      <c r="P250" s="195">
        <f>O250*H250</f>
        <v>0</v>
      </c>
      <c r="Q250" s="195">
        <v>0</v>
      </c>
      <c r="R250" s="195">
        <f>Q250*H250</f>
        <v>0</v>
      </c>
      <c r="S250" s="195">
        <v>0</v>
      </c>
      <c r="T250" s="196">
        <f>S250*H250</f>
        <v>0</v>
      </c>
      <c r="AR250" s="93" t="s">
        <v>764</v>
      </c>
      <c r="AT250" s="93" t="s">
        <v>759</v>
      </c>
      <c r="AU250" s="93" t="s">
        <v>719</v>
      </c>
      <c r="AY250" s="93" t="s">
        <v>757</v>
      </c>
      <c r="BE250" s="197">
        <f>IF(N250="základní",J250,0)</f>
        <v>0</v>
      </c>
      <c r="BF250" s="197">
        <f>IF(N250="snížená",J250,0)</f>
        <v>0</v>
      </c>
      <c r="BG250" s="197">
        <f>IF(N250="zákl. přenesená",J250,0)</f>
        <v>0</v>
      </c>
      <c r="BH250" s="197">
        <f>IF(N250="sníž. přenesená",J250,0)</f>
        <v>0</v>
      </c>
      <c r="BI250" s="197">
        <f>IF(N250="nulová",J250,0)</f>
        <v>0</v>
      </c>
      <c r="BJ250" s="93" t="s">
        <v>660</v>
      </c>
      <c r="BK250" s="197">
        <f>ROUND(I250*H250,2)</f>
        <v>0</v>
      </c>
      <c r="BL250" s="93" t="s">
        <v>764</v>
      </c>
      <c r="BM250" s="93" t="s">
        <v>19</v>
      </c>
    </row>
    <row r="251" spans="2:47" s="103" customFormat="1" ht="30" customHeight="1">
      <c r="B251" s="104"/>
      <c r="D251" s="198" t="s">
        <v>766</v>
      </c>
      <c r="F251" s="199" t="s">
        <v>20</v>
      </c>
      <c r="L251" s="104"/>
      <c r="M251" s="200"/>
      <c r="N251" s="105"/>
      <c r="O251" s="105"/>
      <c r="P251" s="105"/>
      <c r="Q251" s="105"/>
      <c r="R251" s="105"/>
      <c r="S251" s="105"/>
      <c r="T251" s="201"/>
      <c r="AT251" s="93" t="s">
        <v>766</v>
      </c>
      <c r="AU251" s="93" t="s">
        <v>719</v>
      </c>
    </row>
    <row r="252" spans="2:47" s="103" customFormat="1" ht="114" customHeight="1">
      <c r="B252" s="104"/>
      <c r="D252" s="198" t="s">
        <v>768</v>
      </c>
      <c r="F252" s="202" t="s">
        <v>21</v>
      </c>
      <c r="L252" s="104"/>
      <c r="M252" s="200"/>
      <c r="N252" s="105"/>
      <c r="O252" s="105"/>
      <c r="P252" s="105"/>
      <c r="Q252" s="105"/>
      <c r="R252" s="105"/>
      <c r="S252" s="105"/>
      <c r="T252" s="201"/>
      <c r="AT252" s="93" t="s">
        <v>768</v>
      </c>
      <c r="AU252" s="93" t="s">
        <v>719</v>
      </c>
    </row>
    <row r="253" spans="2:51" s="204" customFormat="1" ht="22.5" customHeight="1">
      <c r="B253" s="203"/>
      <c r="D253" s="198" t="s">
        <v>770</v>
      </c>
      <c r="E253" s="212" t="s">
        <v>641</v>
      </c>
      <c r="F253" s="214" t="s">
        <v>22</v>
      </c>
      <c r="H253" s="215">
        <v>1411.1</v>
      </c>
      <c r="L253" s="203"/>
      <c r="M253" s="209"/>
      <c r="N253" s="210"/>
      <c r="O253" s="210"/>
      <c r="P253" s="210"/>
      <c r="Q253" s="210"/>
      <c r="R253" s="210"/>
      <c r="S253" s="210"/>
      <c r="T253" s="211"/>
      <c r="AT253" s="212" t="s">
        <v>770</v>
      </c>
      <c r="AU253" s="212" t="s">
        <v>719</v>
      </c>
      <c r="AV253" s="204" t="s">
        <v>719</v>
      </c>
      <c r="AW253" s="204" t="s">
        <v>675</v>
      </c>
      <c r="AX253" s="204" t="s">
        <v>711</v>
      </c>
      <c r="AY253" s="212" t="s">
        <v>757</v>
      </c>
    </row>
    <row r="254" spans="2:51" s="204" customFormat="1" ht="22.5" customHeight="1">
      <c r="B254" s="203"/>
      <c r="D254" s="205" t="s">
        <v>770</v>
      </c>
      <c r="E254" s="206" t="s">
        <v>641</v>
      </c>
      <c r="F254" s="207" t="s">
        <v>23</v>
      </c>
      <c r="H254" s="208">
        <v>-552.5</v>
      </c>
      <c r="L254" s="203"/>
      <c r="M254" s="209"/>
      <c r="N254" s="210"/>
      <c r="O254" s="210"/>
      <c r="P254" s="210"/>
      <c r="Q254" s="210"/>
      <c r="R254" s="210"/>
      <c r="S254" s="210"/>
      <c r="T254" s="211"/>
      <c r="AT254" s="212" t="s">
        <v>770</v>
      </c>
      <c r="AU254" s="212" t="s">
        <v>719</v>
      </c>
      <c r="AV254" s="204" t="s">
        <v>719</v>
      </c>
      <c r="AW254" s="204" t="s">
        <v>675</v>
      </c>
      <c r="AX254" s="204" t="s">
        <v>711</v>
      </c>
      <c r="AY254" s="212" t="s">
        <v>757</v>
      </c>
    </row>
    <row r="255" spans="2:65" s="103" customFormat="1" ht="22.5" customHeight="1">
      <c r="B255" s="104"/>
      <c r="C255" s="216" t="s">
        <v>24</v>
      </c>
      <c r="D255" s="216" t="s">
        <v>25</v>
      </c>
      <c r="E255" s="217" t="s">
        <v>26</v>
      </c>
      <c r="F255" s="218" t="s">
        <v>27</v>
      </c>
      <c r="G255" s="219" t="s">
        <v>28</v>
      </c>
      <c r="H255" s="220">
        <v>21.465</v>
      </c>
      <c r="I255" s="2"/>
      <c r="J255" s="221">
        <f>ROUND(I255*H255,2)</f>
        <v>0</v>
      </c>
      <c r="K255" s="218" t="s">
        <v>763</v>
      </c>
      <c r="L255" s="222"/>
      <c r="M255" s="223" t="s">
        <v>641</v>
      </c>
      <c r="N255" s="224" t="s">
        <v>682</v>
      </c>
      <c r="O255" s="105"/>
      <c r="P255" s="195">
        <f>O255*H255</f>
        <v>0</v>
      </c>
      <c r="Q255" s="195">
        <v>0.001</v>
      </c>
      <c r="R255" s="195">
        <f>Q255*H255</f>
        <v>0.021465</v>
      </c>
      <c r="S255" s="195">
        <v>0</v>
      </c>
      <c r="T255" s="196">
        <f>S255*H255</f>
        <v>0</v>
      </c>
      <c r="AR255" s="93" t="s">
        <v>807</v>
      </c>
      <c r="AT255" s="93" t="s">
        <v>25</v>
      </c>
      <c r="AU255" s="93" t="s">
        <v>719</v>
      </c>
      <c r="AY255" s="93" t="s">
        <v>757</v>
      </c>
      <c r="BE255" s="197">
        <f>IF(N255="základní",J255,0)</f>
        <v>0</v>
      </c>
      <c r="BF255" s="197">
        <f>IF(N255="snížená",J255,0)</f>
        <v>0</v>
      </c>
      <c r="BG255" s="197">
        <f>IF(N255="zákl. přenesená",J255,0)</f>
        <v>0</v>
      </c>
      <c r="BH255" s="197">
        <f>IF(N255="sníž. přenesená",J255,0)</f>
        <v>0</v>
      </c>
      <c r="BI255" s="197">
        <f>IF(N255="nulová",J255,0)</f>
        <v>0</v>
      </c>
      <c r="BJ255" s="93" t="s">
        <v>660</v>
      </c>
      <c r="BK255" s="197">
        <f>ROUND(I255*H255,2)</f>
        <v>0</v>
      </c>
      <c r="BL255" s="93" t="s">
        <v>764</v>
      </c>
      <c r="BM255" s="93" t="s">
        <v>29</v>
      </c>
    </row>
    <row r="256" spans="2:47" s="103" customFormat="1" ht="22.5" customHeight="1">
      <c r="B256" s="104"/>
      <c r="D256" s="198" t="s">
        <v>766</v>
      </c>
      <c r="F256" s="199" t="s">
        <v>30</v>
      </c>
      <c r="L256" s="104"/>
      <c r="M256" s="200"/>
      <c r="N256" s="105"/>
      <c r="O256" s="105"/>
      <c r="P256" s="105"/>
      <c r="Q256" s="105"/>
      <c r="R256" s="105"/>
      <c r="S256" s="105"/>
      <c r="T256" s="201"/>
      <c r="AT256" s="93" t="s">
        <v>766</v>
      </c>
      <c r="AU256" s="93" t="s">
        <v>719</v>
      </c>
    </row>
    <row r="257" spans="2:51" s="204" customFormat="1" ht="22.5" customHeight="1">
      <c r="B257" s="203"/>
      <c r="D257" s="205" t="s">
        <v>770</v>
      </c>
      <c r="F257" s="207" t="s">
        <v>31</v>
      </c>
      <c r="H257" s="208">
        <v>21.465</v>
      </c>
      <c r="L257" s="203"/>
      <c r="M257" s="209"/>
      <c r="N257" s="210"/>
      <c r="O257" s="210"/>
      <c r="P257" s="210"/>
      <c r="Q257" s="210"/>
      <c r="R257" s="210"/>
      <c r="S257" s="210"/>
      <c r="T257" s="211"/>
      <c r="AT257" s="212" t="s">
        <v>770</v>
      </c>
      <c r="AU257" s="212" t="s">
        <v>719</v>
      </c>
      <c r="AV257" s="204" t="s">
        <v>719</v>
      </c>
      <c r="AW257" s="204" t="s">
        <v>642</v>
      </c>
      <c r="AX257" s="204" t="s">
        <v>660</v>
      </c>
      <c r="AY257" s="212" t="s">
        <v>757</v>
      </c>
    </row>
    <row r="258" spans="2:65" s="103" customFormat="1" ht="22.5" customHeight="1">
      <c r="B258" s="104"/>
      <c r="C258" s="187" t="s">
        <v>32</v>
      </c>
      <c r="D258" s="187" t="s">
        <v>759</v>
      </c>
      <c r="E258" s="188" t="s">
        <v>33</v>
      </c>
      <c r="F258" s="189" t="s">
        <v>34</v>
      </c>
      <c r="G258" s="190" t="s">
        <v>762</v>
      </c>
      <c r="H258" s="191">
        <v>42.5</v>
      </c>
      <c r="I258" s="1"/>
      <c r="J258" s="192">
        <f>ROUND(I258*H258,2)</f>
        <v>0</v>
      </c>
      <c r="K258" s="189" t="s">
        <v>763</v>
      </c>
      <c r="L258" s="104"/>
      <c r="M258" s="193" t="s">
        <v>641</v>
      </c>
      <c r="N258" s="194" t="s">
        <v>682</v>
      </c>
      <c r="O258" s="105"/>
      <c r="P258" s="195">
        <f>O258*H258</f>
        <v>0</v>
      </c>
      <c r="Q258" s="195">
        <v>0</v>
      </c>
      <c r="R258" s="195">
        <f>Q258*H258</f>
        <v>0</v>
      </c>
      <c r="S258" s="195">
        <v>0</v>
      </c>
      <c r="T258" s="196">
        <f>S258*H258</f>
        <v>0</v>
      </c>
      <c r="AR258" s="93" t="s">
        <v>764</v>
      </c>
      <c r="AT258" s="93" t="s">
        <v>759</v>
      </c>
      <c r="AU258" s="93" t="s">
        <v>719</v>
      </c>
      <c r="AY258" s="93" t="s">
        <v>757</v>
      </c>
      <c r="BE258" s="197">
        <f>IF(N258="základní",J258,0)</f>
        <v>0</v>
      </c>
      <c r="BF258" s="197">
        <f>IF(N258="snížená",J258,0)</f>
        <v>0</v>
      </c>
      <c r="BG258" s="197">
        <f>IF(N258="zákl. přenesená",J258,0)</f>
        <v>0</v>
      </c>
      <c r="BH258" s="197">
        <f>IF(N258="sníž. přenesená",J258,0)</f>
        <v>0</v>
      </c>
      <c r="BI258" s="197">
        <f>IF(N258="nulová",J258,0)</f>
        <v>0</v>
      </c>
      <c r="BJ258" s="93" t="s">
        <v>660</v>
      </c>
      <c r="BK258" s="197">
        <f>ROUND(I258*H258,2)</f>
        <v>0</v>
      </c>
      <c r="BL258" s="93" t="s">
        <v>764</v>
      </c>
      <c r="BM258" s="93" t="s">
        <v>35</v>
      </c>
    </row>
    <row r="259" spans="2:47" s="103" customFormat="1" ht="22.5" customHeight="1">
      <c r="B259" s="104"/>
      <c r="D259" s="198" t="s">
        <v>766</v>
      </c>
      <c r="F259" s="199" t="s">
        <v>36</v>
      </c>
      <c r="L259" s="104"/>
      <c r="M259" s="200"/>
      <c r="N259" s="105"/>
      <c r="O259" s="105"/>
      <c r="P259" s="105"/>
      <c r="Q259" s="105"/>
      <c r="R259" s="105"/>
      <c r="S259" s="105"/>
      <c r="T259" s="201"/>
      <c r="AT259" s="93" t="s">
        <v>766</v>
      </c>
      <c r="AU259" s="93" t="s">
        <v>719</v>
      </c>
    </row>
    <row r="260" spans="2:47" s="103" customFormat="1" ht="150" customHeight="1">
      <c r="B260" s="104"/>
      <c r="D260" s="198" t="s">
        <v>768</v>
      </c>
      <c r="F260" s="202" t="s">
        <v>37</v>
      </c>
      <c r="L260" s="104"/>
      <c r="M260" s="200"/>
      <c r="N260" s="105"/>
      <c r="O260" s="105"/>
      <c r="P260" s="105"/>
      <c r="Q260" s="105"/>
      <c r="R260" s="105"/>
      <c r="S260" s="105"/>
      <c r="T260" s="201"/>
      <c r="AT260" s="93" t="s">
        <v>768</v>
      </c>
      <c r="AU260" s="93" t="s">
        <v>719</v>
      </c>
    </row>
    <row r="261" spans="2:51" s="204" customFormat="1" ht="22.5" customHeight="1">
      <c r="B261" s="203"/>
      <c r="D261" s="205" t="s">
        <v>770</v>
      </c>
      <c r="E261" s="206" t="s">
        <v>641</v>
      </c>
      <c r="F261" s="207" t="s">
        <v>38</v>
      </c>
      <c r="H261" s="208">
        <v>42.5</v>
      </c>
      <c r="L261" s="203"/>
      <c r="M261" s="209"/>
      <c r="N261" s="210"/>
      <c r="O261" s="210"/>
      <c r="P261" s="210"/>
      <c r="Q261" s="210"/>
      <c r="R261" s="210"/>
      <c r="S261" s="210"/>
      <c r="T261" s="211"/>
      <c r="AT261" s="212" t="s">
        <v>770</v>
      </c>
      <c r="AU261" s="212" t="s">
        <v>719</v>
      </c>
      <c r="AV261" s="204" t="s">
        <v>719</v>
      </c>
      <c r="AW261" s="204" t="s">
        <v>675</v>
      </c>
      <c r="AX261" s="204" t="s">
        <v>711</v>
      </c>
      <c r="AY261" s="212" t="s">
        <v>757</v>
      </c>
    </row>
    <row r="262" spans="2:65" s="103" customFormat="1" ht="22.5" customHeight="1">
      <c r="B262" s="104"/>
      <c r="C262" s="187" t="s">
        <v>39</v>
      </c>
      <c r="D262" s="187" t="s">
        <v>759</v>
      </c>
      <c r="E262" s="188" t="s">
        <v>40</v>
      </c>
      <c r="F262" s="189" t="s">
        <v>41</v>
      </c>
      <c r="G262" s="190" t="s">
        <v>762</v>
      </c>
      <c r="H262" s="191">
        <v>42.5</v>
      </c>
      <c r="I262" s="1"/>
      <c r="J262" s="192">
        <f>ROUND(I262*H262,2)</f>
        <v>0</v>
      </c>
      <c r="K262" s="189" t="s">
        <v>763</v>
      </c>
      <c r="L262" s="104"/>
      <c r="M262" s="193" t="s">
        <v>641</v>
      </c>
      <c r="N262" s="194" t="s">
        <v>682</v>
      </c>
      <c r="O262" s="105"/>
      <c r="P262" s="195">
        <f>O262*H262</f>
        <v>0</v>
      </c>
      <c r="Q262" s="195">
        <v>0</v>
      </c>
      <c r="R262" s="195">
        <f>Q262*H262</f>
        <v>0</v>
      </c>
      <c r="S262" s="195">
        <v>0</v>
      </c>
      <c r="T262" s="196">
        <f>S262*H262</f>
        <v>0</v>
      </c>
      <c r="AR262" s="93" t="s">
        <v>764</v>
      </c>
      <c r="AT262" s="93" t="s">
        <v>759</v>
      </c>
      <c r="AU262" s="93" t="s">
        <v>719</v>
      </c>
      <c r="AY262" s="93" t="s">
        <v>757</v>
      </c>
      <c r="BE262" s="197">
        <f>IF(N262="základní",J262,0)</f>
        <v>0</v>
      </c>
      <c r="BF262" s="197">
        <f>IF(N262="snížená",J262,0)</f>
        <v>0</v>
      </c>
      <c r="BG262" s="197">
        <f>IF(N262="zákl. přenesená",J262,0)</f>
        <v>0</v>
      </c>
      <c r="BH262" s="197">
        <f>IF(N262="sníž. přenesená",J262,0)</f>
        <v>0</v>
      </c>
      <c r="BI262" s="197">
        <f>IF(N262="nulová",J262,0)</f>
        <v>0</v>
      </c>
      <c r="BJ262" s="93" t="s">
        <v>660</v>
      </c>
      <c r="BK262" s="197">
        <f>ROUND(I262*H262,2)</f>
        <v>0</v>
      </c>
      <c r="BL262" s="93" t="s">
        <v>764</v>
      </c>
      <c r="BM262" s="93" t="s">
        <v>42</v>
      </c>
    </row>
    <row r="263" spans="2:47" s="103" customFormat="1" ht="22.5" customHeight="1">
      <c r="B263" s="104"/>
      <c r="D263" s="198" t="s">
        <v>766</v>
      </c>
      <c r="F263" s="199" t="s">
        <v>43</v>
      </c>
      <c r="L263" s="104"/>
      <c r="M263" s="200"/>
      <c r="N263" s="105"/>
      <c r="O263" s="105"/>
      <c r="P263" s="105"/>
      <c r="Q263" s="105"/>
      <c r="R263" s="105"/>
      <c r="S263" s="105"/>
      <c r="T263" s="201"/>
      <c r="AT263" s="93" t="s">
        <v>766</v>
      </c>
      <c r="AU263" s="93" t="s">
        <v>719</v>
      </c>
    </row>
    <row r="264" spans="2:47" s="103" customFormat="1" ht="150" customHeight="1">
      <c r="B264" s="104"/>
      <c r="D264" s="198" t="s">
        <v>768</v>
      </c>
      <c r="F264" s="202" t="s">
        <v>37</v>
      </c>
      <c r="L264" s="104"/>
      <c r="M264" s="200"/>
      <c r="N264" s="105"/>
      <c r="O264" s="105"/>
      <c r="P264" s="105"/>
      <c r="Q264" s="105"/>
      <c r="R264" s="105"/>
      <c r="S264" s="105"/>
      <c r="T264" s="201"/>
      <c r="AT264" s="93" t="s">
        <v>768</v>
      </c>
      <c r="AU264" s="93" t="s">
        <v>719</v>
      </c>
    </row>
    <row r="265" spans="2:51" s="204" customFormat="1" ht="22.5" customHeight="1">
      <c r="B265" s="203"/>
      <c r="D265" s="205" t="s">
        <v>770</v>
      </c>
      <c r="E265" s="206" t="s">
        <v>641</v>
      </c>
      <c r="F265" s="207" t="s">
        <v>38</v>
      </c>
      <c r="H265" s="208">
        <v>42.5</v>
      </c>
      <c r="L265" s="203"/>
      <c r="M265" s="209"/>
      <c r="N265" s="210"/>
      <c r="O265" s="210"/>
      <c r="P265" s="210"/>
      <c r="Q265" s="210"/>
      <c r="R265" s="210"/>
      <c r="S265" s="210"/>
      <c r="T265" s="211"/>
      <c r="AT265" s="212" t="s">
        <v>770</v>
      </c>
      <c r="AU265" s="212" t="s">
        <v>719</v>
      </c>
      <c r="AV265" s="204" t="s">
        <v>719</v>
      </c>
      <c r="AW265" s="204" t="s">
        <v>675</v>
      </c>
      <c r="AX265" s="204" t="s">
        <v>711</v>
      </c>
      <c r="AY265" s="212" t="s">
        <v>757</v>
      </c>
    </row>
    <row r="266" spans="2:65" s="103" customFormat="1" ht="22.5" customHeight="1">
      <c r="B266" s="104"/>
      <c r="C266" s="187" t="s">
        <v>44</v>
      </c>
      <c r="D266" s="187" t="s">
        <v>759</v>
      </c>
      <c r="E266" s="188" t="s">
        <v>45</v>
      </c>
      <c r="F266" s="189" t="s">
        <v>46</v>
      </c>
      <c r="G266" s="190" t="s">
        <v>762</v>
      </c>
      <c r="H266" s="191">
        <v>1537.6</v>
      </c>
      <c r="I266" s="1"/>
      <c r="J266" s="192">
        <f>ROUND(I266*H266,2)</f>
        <v>0</v>
      </c>
      <c r="K266" s="189" t="s">
        <v>763</v>
      </c>
      <c r="L266" s="104"/>
      <c r="M266" s="193" t="s">
        <v>641</v>
      </c>
      <c r="N266" s="194" t="s">
        <v>682</v>
      </c>
      <c r="O266" s="105"/>
      <c r="P266" s="195">
        <f>O266*H266</f>
        <v>0</v>
      </c>
      <c r="Q266" s="195">
        <v>0</v>
      </c>
      <c r="R266" s="195">
        <f>Q266*H266</f>
        <v>0</v>
      </c>
      <c r="S266" s="195">
        <v>0</v>
      </c>
      <c r="T266" s="196">
        <f>S266*H266</f>
        <v>0</v>
      </c>
      <c r="AR266" s="93" t="s">
        <v>764</v>
      </c>
      <c r="AT266" s="93" t="s">
        <v>759</v>
      </c>
      <c r="AU266" s="93" t="s">
        <v>719</v>
      </c>
      <c r="AY266" s="93" t="s">
        <v>757</v>
      </c>
      <c r="BE266" s="197">
        <f>IF(N266="základní",J266,0)</f>
        <v>0</v>
      </c>
      <c r="BF266" s="197">
        <f>IF(N266="snížená",J266,0)</f>
        <v>0</v>
      </c>
      <c r="BG266" s="197">
        <f>IF(N266="zákl. přenesená",J266,0)</f>
        <v>0</v>
      </c>
      <c r="BH266" s="197">
        <f>IF(N266="sníž. přenesená",J266,0)</f>
        <v>0</v>
      </c>
      <c r="BI266" s="197">
        <f>IF(N266="nulová",J266,0)</f>
        <v>0</v>
      </c>
      <c r="BJ266" s="93" t="s">
        <v>660</v>
      </c>
      <c r="BK266" s="197">
        <f>ROUND(I266*H266,2)</f>
        <v>0</v>
      </c>
      <c r="BL266" s="93" t="s">
        <v>764</v>
      </c>
      <c r="BM266" s="93" t="s">
        <v>47</v>
      </c>
    </row>
    <row r="267" spans="2:47" s="103" customFormat="1" ht="30" customHeight="1">
      <c r="B267" s="104"/>
      <c r="D267" s="198" t="s">
        <v>766</v>
      </c>
      <c r="F267" s="199" t="s">
        <v>48</v>
      </c>
      <c r="L267" s="104"/>
      <c r="M267" s="200"/>
      <c r="N267" s="105"/>
      <c r="O267" s="105"/>
      <c r="P267" s="105"/>
      <c r="Q267" s="105"/>
      <c r="R267" s="105"/>
      <c r="S267" s="105"/>
      <c r="T267" s="201"/>
      <c r="AT267" s="93" t="s">
        <v>766</v>
      </c>
      <c r="AU267" s="93" t="s">
        <v>719</v>
      </c>
    </row>
    <row r="268" spans="2:47" s="103" customFormat="1" ht="114" customHeight="1">
      <c r="B268" s="104"/>
      <c r="D268" s="198" t="s">
        <v>768</v>
      </c>
      <c r="F268" s="202" t="s">
        <v>49</v>
      </c>
      <c r="L268" s="104"/>
      <c r="M268" s="200"/>
      <c r="N268" s="105"/>
      <c r="O268" s="105"/>
      <c r="P268" s="105"/>
      <c r="Q268" s="105"/>
      <c r="R268" s="105"/>
      <c r="S268" s="105"/>
      <c r="T268" s="201"/>
      <c r="AT268" s="93" t="s">
        <v>768</v>
      </c>
      <c r="AU268" s="93" t="s">
        <v>719</v>
      </c>
    </row>
    <row r="269" spans="2:51" s="204" customFormat="1" ht="22.5" customHeight="1">
      <c r="B269" s="203"/>
      <c r="D269" s="198" t="s">
        <v>770</v>
      </c>
      <c r="E269" s="212" t="s">
        <v>641</v>
      </c>
      <c r="F269" s="214" t="s">
        <v>50</v>
      </c>
      <c r="H269" s="215">
        <v>1266.6</v>
      </c>
      <c r="L269" s="203"/>
      <c r="M269" s="209"/>
      <c r="N269" s="210"/>
      <c r="O269" s="210"/>
      <c r="P269" s="210"/>
      <c r="Q269" s="210"/>
      <c r="R269" s="210"/>
      <c r="S269" s="210"/>
      <c r="T269" s="211"/>
      <c r="AT269" s="212" t="s">
        <v>770</v>
      </c>
      <c r="AU269" s="212" t="s">
        <v>719</v>
      </c>
      <c r="AV269" s="204" t="s">
        <v>719</v>
      </c>
      <c r="AW269" s="204" t="s">
        <v>675</v>
      </c>
      <c r="AX269" s="204" t="s">
        <v>711</v>
      </c>
      <c r="AY269" s="212" t="s">
        <v>757</v>
      </c>
    </row>
    <row r="270" spans="2:51" s="204" customFormat="1" ht="22.5" customHeight="1">
      <c r="B270" s="203"/>
      <c r="D270" s="198" t="s">
        <v>770</v>
      </c>
      <c r="E270" s="212" t="s">
        <v>641</v>
      </c>
      <c r="F270" s="214" t="s">
        <v>51</v>
      </c>
      <c r="H270" s="215">
        <v>95</v>
      </c>
      <c r="L270" s="203"/>
      <c r="M270" s="209"/>
      <c r="N270" s="210"/>
      <c r="O270" s="210"/>
      <c r="P270" s="210"/>
      <c r="Q270" s="210"/>
      <c r="R270" s="210"/>
      <c r="S270" s="210"/>
      <c r="T270" s="211"/>
      <c r="AT270" s="212" t="s">
        <v>770</v>
      </c>
      <c r="AU270" s="212" t="s">
        <v>719</v>
      </c>
      <c r="AV270" s="204" t="s">
        <v>719</v>
      </c>
      <c r="AW270" s="204" t="s">
        <v>675</v>
      </c>
      <c r="AX270" s="204" t="s">
        <v>711</v>
      </c>
      <c r="AY270" s="212" t="s">
        <v>757</v>
      </c>
    </row>
    <row r="271" spans="2:51" s="204" customFormat="1" ht="22.5" customHeight="1">
      <c r="B271" s="203"/>
      <c r="D271" s="198" t="s">
        <v>770</v>
      </c>
      <c r="E271" s="212" t="s">
        <v>641</v>
      </c>
      <c r="F271" s="214" t="s">
        <v>52</v>
      </c>
      <c r="H271" s="215">
        <v>60</v>
      </c>
      <c r="L271" s="203"/>
      <c r="M271" s="209"/>
      <c r="N271" s="210"/>
      <c r="O271" s="210"/>
      <c r="P271" s="210"/>
      <c r="Q271" s="210"/>
      <c r="R271" s="210"/>
      <c r="S271" s="210"/>
      <c r="T271" s="211"/>
      <c r="AT271" s="212" t="s">
        <v>770</v>
      </c>
      <c r="AU271" s="212" t="s">
        <v>719</v>
      </c>
      <c r="AV271" s="204" t="s">
        <v>719</v>
      </c>
      <c r="AW271" s="204" t="s">
        <v>675</v>
      </c>
      <c r="AX271" s="204" t="s">
        <v>711</v>
      </c>
      <c r="AY271" s="212" t="s">
        <v>757</v>
      </c>
    </row>
    <row r="272" spans="2:51" s="204" customFormat="1" ht="22.5" customHeight="1">
      <c r="B272" s="203"/>
      <c r="D272" s="198" t="s">
        <v>770</v>
      </c>
      <c r="E272" s="212" t="s">
        <v>641</v>
      </c>
      <c r="F272" s="214" t="s">
        <v>53</v>
      </c>
      <c r="H272" s="215">
        <v>110</v>
      </c>
      <c r="L272" s="203"/>
      <c r="M272" s="209"/>
      <c r="N272" s="210"/>
      <c r="O272" s="210"/>
      <c r="P272" s="210"/>
      <c r="Q272" s="210"/>
      <c r="R272" s="210"/>
      <c r="S272" s="210"/>
      <c r="T272" s="211"/>
      <c r="AT272" s="212" t="s">
        <v>770</v>
      </c>
      <c r="AU272" s="212" t="s">
        <v>719</v>
      </c>
      <c r="AV272" s="204" t="s">
        <v>719</v>
      </c>
      <c r="AW272" s="204" t="s">
        <v>675</v>
      </c>
      <c r="AX272" s="204" t="s">
        <v>711</v>
      </c>
      <c r="AY272" s="212" t="s">
        <v>757</v>
      </c>
    </row>
    <row r="273" spans="2:51" s="204" customFormat="1" ht="22.5" customHeight="1">
      <c r="B273" s="203"/>
      <c r="D273" s="205" t="s">
        <v>770</v>
      </c>
      <c r="E273" s="206" t="s">
        <v>641</v>
      </c>
      <c r="F273" s="207" t="s">
        <v>54</v>
      </c>
      <c r="H273" s="208">
        <v>6</v>
      </c>
      <c r="L273" s="203"/>
      <c r="M273" s="209"/>
      <c r="N273" s="210"/>
      <c r="O273" s="210"/>
      <c r="P273" s="210"/>
      <c r="Q273" s="210"/>
      <c r="R273" s="210"/>
      <c r="S273" s="210"/>
      <c r="T273" s="211"/>
      <c r="AT273" s="212" t="s">
        <v>770</v>
      </c>
      <c r="AU273" s="212" t="s">
        <v>719</v>
      </c>
      <c r="AV273" s="204" t="s">
        <v>719</v>
      </c>
      <c r="AW273" s="204" t="s">
        <v>675</v>
      </c>
      <c r="AX273" s="204" t="s">
        <v>711</v>
      </c>
      <c r="AY273" s="212" t="s">
        <v>757</v>
      </c>
    </row>
    <row r="274" spans="2:65" s="103" customFormat="1" ht="22.5" customHeight="1">
      <c r="B274" s="104"/>
      <c r="C274" s="187" t="s">
        <v>55</v>
      </c>
      <c r="D274" s="187" t="s">
        <v>759</v>
      </c>
      <c r="E274" s="188" t="s">
        <v>56</v>
      </c>
      <c r="F274" s="189" t="s">
        <v>57</v>
      </c>
      <c r="G274" s="190" t="s">
        <v>762</v>
      </c>
      <c r="H274" s="191">
        <v>1537.6</v>
      </c>
      <c r="I274" s="1"/>
      <c r="J274" s="192">
        <f>ROUND(I274*H274,2)</f>
        <v>0</v>
      </c>
      <c r="K274" s="189" t="s">
        <v>763</v>
      </c>
      <c r="L274" s="104"/>
      <c r="M274" s="193" t="s">
        <v>641</v>
      </c>
      <c r="N274" s="194" t="s">
        <v>682</v>
      </c>
      <c r="O274" s="105"/>
      <c r="P274" s="195">
        <f>O274*H274</f>
        <v>0</v>
      </c>
      <c r="Q274" s="195">
        <v>0</v>
      </c>
      <c r="R274" s="195">
        <f>Q274*H274</f>
        <v>0</v>
      </c>
      <c r="S274" s="195">
        <v>0</v>
      </c>
      <c r="T274" s="196">
        <f>S274*H274</f>
        <v>0</v>
      </c>
      <c r="AR274" s="93" t="s">
        <v>764</v>
      </c>
      <c r="AT274" s="93" t="s">
        <v>759</v>
      </c>
      <c r="AU274" s="93" t="s">
        <v>719</v>
      </c>
      <c r="AY274" s="93" t="s">
        <v>757</v>
      </c>
      <c r="BE274" s="197">
        <f>IF(N274="základní",J274,0)</f>
        <v>0</v>
      </c>
      <c r="BF274" s="197">
        <f>IF(N274="snížená",J274,0)</f>
        <v>0</v>
      </c>
      <c r="BG274" s="197">
        <f>IF(N274="zákl. přenesená",J274,0)</f>
        <v>0</v>
      </c>
      <c r="BH274" s="197">
        <f>IF(N274="sníž. přenesená",J274,0)</f>
        <v>0</v>
      </c>
      <c r="BI274" s="197">
        <f>IF(N274="nulová",J274,0)</f>
        <v>0</v>
      </c>
      <c r="BJ274" s="93" t="s">
        <v>660</v>
      </c>
      <c r="BK274" s="197">
        <f>ROUND(I274*H274,2)</f>
        <v>0</v>
      </c>
      <c r="BL274" s="93" t="s">
        <v>764</v>
      </c>
      <c r="BM274" s="93" t="s">
        <v>58</v>
      </c>
    </row>
    <row r="275" spans="2:47" s="103" customFormat="1" ht="30" customHeight="1">
      <c r="B275" s="104"/>
      <c r="D275" s="198" t="s">
        <v>766</v>
      </c>
      <c r="F275" s="199" t="s">
        <v>59</v>
      </c>
      <c r="L275" s="104"/>
      <c r="M275" s="200"/>
      <c r="N275" s="105"/>
      <c r="O275" s="105"/>
      <c r="P275" s="105"/>
      <c r="Q275" s="105"/>
      <c r="R275" s="105"/>
      <c r="S275" s="105"/>
      <c r="T275" s="201"/>
      <c r="AT275" s="93" t="s">
        <v>766</v>
      </c>
      <c r="AU275" s="93" t="s">
        <v>719</v>
      </c>
    </row>
    <row r="276" spans="2:47" s="103" customFormat="1" ht="114" customHeight="1">
      <c r="B276" s="104"/>
      <c r="D276" s="198" t="s">
        <v>768</v>
      </c>
      <c r="F276" s="202" t="s">
        <v>49</v>
      </c>
      <c r="L276" s="104"/>
      <c r="M276" s="200"/>
      <c r="N276" s="105"/>
      <c r="O276" s="105"/>
      <c r="P276" s="105"/>
      <c r="Q276" s="105"/>
      <c r="R276" s="105"/>
      <c r="S276" s="105"/>
      <c r="T276" s="201"/>
      <c r="AT276" s="93" t="s">
        <v>768</v>
      </c>
      <c r="AU276" s="93" t="s">
        <v>719</v>
      </c>
    </row>
    <row r="277" spans="2:51" s="204" customFormat="1" ht="22.5" customHeight="1">
      <c r="B277" s="203"/>
      <c r="D277" s="198" t="s">
        <v>770</v>
      </c>
      <c r="E277" s="212" t="s">
        <v>641</v>
      </c>
      <c r="F277" s="214" t="s">
        <v>50</v>
      </c>
      <c r="H277" s="215">
        <v>1266.6</v>
      </c>
      <c r="L277" s="203"/>
      <c r="M277" s="209"/>
      <c r="N277" s="210"/>
      <c r="O277" s="210"/>
      <c r="P277" s="210"/>
      <c r="Q277" s="210"/>
      <c r="R277" s="210"/>
      <c r="S277" s="210"/>
      <c r="T277" s="211"/>
      <c r="AT277" s="212" t="s">
        <v>770</v>
      </c>
      <c r="AU277" s="212" t="s">
        <v>719</v>
      </c>
      <c r="AV277" s="204" t="s">
        <v>719</v>
      </c>
      <c r="AW277" s="204" t="s">
        <v>675</v>
      </c>
      <c r="AX277" s="204" t="s">
        <v>711</v>
      </c>
      <c r="AY277" s="212" t="s">
        <v>757</v>
      </c>
    </row>
    <row r="278" spans="2:51" s="204" customFormat="1" ht="22.5" customHeight="1">
      <c r="B278" s="203"/>
      <c r="D278" s="198" t="s">
        <v>770</v>
      </c>
      <c r="E278" s="212" t="s">
        <v>641</v>
      </c>
      <c r="F278" s="214" t="s">
        <v>51</v>
      </c>
      <c r="H278" s="215">
        <v>95</v>
      </c>
      <c r="L278" s="203"/>
      <c r="M278" s="209"/>
      <c r="N278" s="210"/>
      <c r="O278" s="210"/>
      <c r="P278" s="210"/>
      <c r="Q278" s="210"/>
      <c r="R278" s="210"/>
      <c r="S278" s="210"/>
      <c r="T278" s="211"/>
      <c r="AT278" s="212" t="s">
        <v>770</v>
      </c>
      <c r="AU278" s="212" t="s">
        <v>719</v>
      </c>
      <c r="AV278" s="204" t="s">
        <v>719</v>
      </c>
      <c r="AW278" s="204" t="s">
        <v>675</v>
      </c>
      <c r="AX278" s="204" t="s">
        <v>711</v>
      </c>
      <c r="AY278" s="212" t="s">
        <v>757</v>
      </c>
    </row>
    <row r="279" spans="2:51" s="204" customFormat="1" ht="22.5" customHeight="1">
      <c r="B279" s="203"/>
      <c r="D279" s="198" t="s">
        <v>770</v>
      </c>
      <c r="E279" s="212" t="s">
        <v>641</v>
      </c>
      <c r="F279" s="214" t="s">
        <v>52</v>
      </c>
      <c r="H279" s="215">
        <v>60</v>
      </c>
      <c r="L279" s="203"/>
      <c r="M279" s="209"/>
      <c r="N279" s="210"/>
      <c r="O279" s="210"/>
      <c r="P279" s="210"/>
      <c r="Q279" s="210"/>
      <c r="R279" s="210"/>
      <c r="S279" s="210"/>
      <c r="T279" s="211"/>
      <c r="AT279" s="212" t="s">
        <v>770</v>
      </c>
      <c r="AU279" s="212" t="s">
        <v>719</v>
      </c>
      <c r="AV279" s="204" t="s">
        <v>719</v>
      </c>
      <c r="AW279" s="204" t="s">
        <v>675</v>
      </c>
      <c r="AX279" s="204" t="s">
        <v>711</v>
      </c>
      <c r="AY279" s="212" t="s">
        <v>757</v>
      </c>
    </row>
    <row r="280" spans="2:51" s="204" customFormat="1" ht="22.5" customHeight="1">
      <c r="B280" s="203"/>
      <c r="D280" s="198" t="s">
        <v>770</v>
      </c>
      <c r="E280" s="212" t="s">
        <v>641</v>
      </c>
      <c r="F280" s="214" t="s">
        <v>53</v>
      </c>
      <c r="H280" s="215">
        <v>110</v>
      </c>
      <c r="L280" s="203"/>
      <c r="M280" s="209"/>
      <c r="N280" s="210"/>
      <c r="O280" s="210"/>
      <c r="P280" s="210"/>
      <c r="Q280" s="210"/>
      <c r="R280" s="210"/>
      <c r="S280" s="210"/>
      <c r="T280" s="211"/>
      <c r="AT280" s="212" t="s">
        <v>770</v>
      </c>
      <c r="AU280" s="212" t="s">
        <v>719</v>
      </c>
      <c r="AV280" s="204" t="s">
        <v>719</v>
      </c>
      <c r="AW280" s="204" t="s">
        <v>675</v>
      </c>
      <c r="AX280" s="204" t="s">
        <v>711</v>
      </c>
      <c r="AY280" s="212" t="s">
        <v>757</v>
      </c>
    </row>
    <row r="281" spans="2:51" s="204" customFormat="1" ht="22.5" customHeight="1">
      <c r="B281" s="203"/>
      <c r="D281" s="205" t="s">
        <v>770</v>
      </c>
      <c r="E281" s="206" t="s">
        <v>641</v>
      </c>
      <c r="F281" s="207" t="s">
        <v>54</v>
      </c>
      <c r="H281" s="208">
        <v>6</v>
      </c>
      <c r="L281" s="203"/>
      <c r="M281" s="209"/>
      <c r="N281" s="210"/>
      <c r="O281" s="210"/>
      <c r="P281" s="210"/>
      <c r="Q281" s="210"/>
      <c r="R281" s="210"/>
      <c r="S281" s="210"/>
      <c r="T281" s="211"/>
      <c r="AT281" s="212" t="s">
        <v>770</v>
      </c>
      <c r="AU281" s="212" t="s">
        <v>719</v>
      </c>
      <c r="AV281" s="204" t="s">
        <v>719</v>
      </c>
      <c r="AW281" s="204" t="s">
        <v>675</v>
      </c>
      <c r="AX281" s="204" t="s">
        <v>711</v>
      </c>
      <c r="AY281" s="212" t="s">
        <v>757</v>
      </c>
    </row>
    <row r="282" spans="2:65" s="103" customFormat="1" ht="22.5" customHeight="1">
      <c r="B282" s="104"/>
      <c r="C282" s="187" t="s">
        <v>60</v>
      </c>
      <c r="D282" s="187" t="s">
        <v>759</v>
      </c>
      <c r="E282" s="188" t="s">
        <v>61</v>
      </c>
      <c r="F282" s="189" t="s">
        <v>62</v>
      </c>
      <c r="G282" s="190" t="s">
        <v>762</v>
      </c>
      <c r="H282" s="191">
        <v>5803.7</v>
      </c>
      <c r="I282" s="1"/>
      <c r="J282" s="192">
        <f>ROUND(I282*H282,2)</f>
        <v>0</v>
      </c>
      <c r="K282" s="189" t="s">
        <v>763</v>
      </c>
      <c r="L282" s="104"/>
      <c r="M282" s="193" t="s">
        <v>641</v>
      </c>
      <c r="N282" s="194" t="s">
        <v>682</v>
      </c>
      <c r="O282" s="105"/>
      <c r="P282" s="195">
        <f>O282*H282</f>
        <v>0</v>
      </c>
      <c r="Q282" s="195">
        <v>0</v>
      </c>
      <c r="R282" s="195">
        <f>Q282*H282</f>
        <v>0</v>
      </c>
      <c r="S282" s="195">
        <v>0</v>
      </c>
      <c r="T282" s="196">
        <f>S282*H282</f>
        <v>0</v>
      </c>
      <c r="AR282" s="93" t="s">
        <v>764</v>
      </c>
      <c r="AT282" s="93" t="s">
        <v>759</v>
      </c>
      <c r="AU282" s="93" t="s">
        <v>719</v>
      </c>
      <c r="AY282" s="93" t="s">
        <v>757</v>
      </c>
      <c r="BE282" s="197">
        <f>IF(N282="základní",J282,0)</f>
        <v>0</v>
      </c>
      <c r="BF282" s="197">
        <f>IF(N282="snížená",J282,0)</f>
        <v>0</v>
      </c>
      <c r="BG282" s="197">
        <f>IF(N282="zákl. přenesená",J282,0)</f>
        <v>0</v>
      </c>
      <c r="BH282" s="197">
        <f>IF(N282="sníž. přenesená",J282,0)</f>
        <v>0</v>
      </c>
      <c r="BI282" s="197">
        <f>IF(N282="nulová",J282,0)</f>
        <v>0</v>
      </c>
      <c r="BJ282" s="93" t="s">
        <v>660</v>
      </c>
      <c r="BK282" s="197">
        <f>ROUND(I282*H282,2)</f>
        <v>0</v>
      </c>
      <c r="BL282" s="93" t="s">
        <v>764</v>
      </c>
      <c r="BM282" s="93" t="s">
        <v>63</v>
      </c>
    </row>
    <row r="283" spans="2:47" s="103" customFormat="1" ht="30" customHeight="1">
      <c r="B283" s="104"/>
      <c r="D283" s="198" t="s">
        <v>766</v>
      </c>
      <c r="F283" s="199" t="s">
        <v>64</v>
      </c>
      <c r="L283" s="104"/>
      <c r="M283" s="200"/>
      <c r="N283" s="105"/>
      <c r="O283" s="105"/>
      <c r="P283" s="105"/>
      <c r="Q283" s="105"/>
      <c r="R283" s="105"/>
      <c r="S283" s="105"/>
      <c r="T283" s="201"/>
      <c r="AT283" s="93" t="s">
        <v>766</v>
      </c>
      <c r="AU283" s="93" t="s">
        <v>719</v>
      </c>
    </row>
    <row r="284" spans="2:47" s="103" customFormat="1" ht="114" customHeight="1">
      <c r="B284" s="104"/>
      <c r="D284" s="198" t="s">
        <v>768</v>
      </c>
      <c r="F284" s="202" t="s">
        <v>49</v>
      </c>
      <c r="L284" s="104"/>
      <c r="M284" s="200"/>
      <c r="N284" s="105"/>
      <c r="O284" s="105"/>
      <c r="P284" s="105"/>
      <c r="Q284" s="105"/>
      <c r="R284" s="105"/>
      <c r="S284" s="105"/>
      <c r="T284" s="201"/>
      <c r="AT284" s="93" t="s">
        <v>768</v>
      </c>
      <c r="AU284" s="93" t="s">
        <v>719</v>
      </c>
    </row>
    <row r="285" spans="2:51" s="204" customFormat="1" ht="22.5" customHeight="1">
      <c r="B285" s="203"/>
      <c r="D285" s="198" t="s">
        <v>770</v>
      </c>
      <c r="E285" s="212" t="s">
        <v>641</v>
      </c>
      <c r="F285" s="214" t="s">
        <v>65</v>
      </c>
      <c r="H285" s="215">
        <v>5803.7</v>
      </c>
      <c r="L285" s="203"/>
      <c r="M285" s="209"/>
      <c r="N285" s="210"/>
      <c r="O285" s="210"/>
      <c r="P285" s="210"/>
      <c r="Q285" s="210"/>
      <c r="R285" s="210"/>
      <c r="S285" s="210"/>
      <c r="T285" s="211"/>
      <c r="AT285" s="212" t="s">
        <v>770</v>
      </c>
      <c r="AU285" s="212" t="s">
        <v>719</v>
      </c>
      <c r="AV285" s="204" t="s">
        <v>719</v>
      </c>
      <c r="AW285" s="204" t="s">
        <v>675</v>
      </c>
      <c r="AX285" s="204" t="s">
        <v>711</v>
      </c>
      <c r="AY285" s="212" t="s">
        <v>757</v>
      </c>
    </row>
    <row r="286" spans="2:63" s="174" customFormat="1" ht="29.25" customHeight="1">
      <c r="B286" s="172"/>
      <c r="D286" s="184" t="s">
        <v>710</v>
      </c>
      <c r="E286" s="185" t="s">
        <v>719</v>
      </c>
      <c r="F286" s="185" t="s">
        <v>66</v>
      </c>
      <c r="J286" s="186">
        <f>BK286</f>
        <v>0</v>
      </c>
      <c r="L286" s="172"/>
      <c r="M286" s="178"/>
      <c r="N286" s="179"/>
      <c r="O286" s="179"/>
      <c r="P286" s="180">
        <f>SUM(P287:P306)</f>
        <v>0</v>
      </c>
      <c r="Q286" s="179"/>
      <c r="R286" s="180">
        <f>SUM(R287:R306)</f>
        <v>29.25901154</v>
      </c>
      <c r="S286" s="179"/>
      <c r="T286" s="181">
        <f>SUM(T287:T306)</f>
        <v>0</v>
      </c>
      <c r="AR286" s="175" t="s">
        <v>660</v>
      </c>
      <c r="AT286" s="182" t="s">
        <v>710</v>
      </c>
      <c r="AU286" s="182" t="s">
        <v>660</v>
      </c>
      <c r="AY286" s="175" t="s">
        <v>757</v>
      </c>
      <c r="BK286" s="183">
        <f>SUM(BK287:BK306)</f>
        <v>0</v>
      </c>
    </row>
    <row r="287" spans="2:65" s="103" customFormat="1" ht="22.5" customHeight="1">
      <c r="B287" s="104"/>
      <c r="C287" s="187" t="s">
        <v>67</v>
      </c>
      <c r="D287" s="187" t="s">
        <v>759</v>
      </c>
      <c r="E287" s="188" t="s">
        <v>68</v>
      </c>
      <c r="F287" s="189" t="s">
        <v>69</v>
      </c>
      <c r="G287" s="190" t="s">
        <v>762</v>
      </c>
      <c r="H287" s="191">
        <v>2023.6</v>
      </c>
      <c r="I287" s="1"/>
      <c r="J287" s="192">
        <f>ROUND(I287*H287,2)</f>
        <v>0</v>
      </c>
      <c r="K287" s="189" t="s">
        <v>763</v>
      </c>
      <c r="L287" s="104"/>
      <c r="M287" s="193" t="s">
        <v>641</v>
      </c>
      <c r="N287" s="194" t="s">
        <v>682</v>
      </c>
      <c r="O287" s="105"/>
      <c r="P287" s="195">
        <f>O287*H287</f>
        <v>0</v>
      </c>
      <c r="Q287" s="195">
        <v>0.00014</v>
      </c>
      <c r="R287" s="195">
        <f>Q287*H287</f>
        <v>0.28330399999999994</v>
      </c>
      <c r="S287" s="195">
        <v>0</v>
      </c>
      <c r="T287" s="196">
        <f>S287*H287</f>
        <v>0</v>
      </c>
      <c r="AR287" s="93" t="s">
        <v>764</v>
      </c>
      <c r="AT287" s="93" t="s">
        <v>759</v>
      </c>
      <c r="AU287" s="93" t="s">
        <v>719</v>
      </c>
      <c r="AY287" s="93" t="s">
        <v>757</v>
      </c>
      <c r="BE287" s="197">
        <f>IF(N287="základní",J287,0)</f>
        <v>0</v>
      </c>
      <c r="BF287" s="197">
        <f>IF(N287="snížená",J287,0)</f>
        <v>0</v>
      </c>
      <c r="BG287" s="197">
        <f>IF(N287="zákl. přenesená",J287,0)</f>
        <v>0</v>
      </c>
      <c r="BH287" s="197">
        <f>IF(N287="sníž. přenesená",J287,0)</f>
        <v>0</v>
      </c>
      <c r="BI287" s="197">
        <f>IF(N287="nulová",J287,0)</f>
        <v>0</v>
      </c>
      <c r="BJ287" s="93" t="s">
        <v>660</v>
      </c>
      <c r="BK287" s="197">
        <f>ROUND(I287*H287,2)</f>
        <v>0</v>
      </c>
      <c r="BL287" s="93" t="s">
        <v>764</v>
      </c>
      <c r="BM287" s="93" t="s">
        <v>70</v>
      </c>
    </row>
    <row r="288" spans="2:47" s="103" customFormat="1" ht="30" customHeight="1">
      <c r="B288" s="104"/>
      <c r="D288" s="198" t="s">
        <v>766</v>
      </c>
      <c r="F288" s="199" t="s">
        <v>71</v>
      </c>
      <c r="L288" s="104"/>
      <c r="M288" s="200"/>
      <c r="N288" s="105"/>
      <c r="O288" s="105"/>
      <c r="P288" s="105"/>
      <c r="Q288" s="105"/>
      <c r="R288" s="105"/>
      <c r="S288" s="105"/>
      <c r="T288" s="201"/>
      <c r="AT288" s="93" t="s">
        <v>766</v>
      </c>
      <c r="AU288" s="93" t="s">
        <v>719</v>
      </c>
    </row>
    <row r="289" spans="2:47" s="103" customFormat="1" ht="66" customHeight="1">
      <c r="B289" s="104"/>
      <c r="D289" s="198" t="s">
        <v>768</v>
      </c>
      <c r="F289" s="202" t="s">
        <v>72</v>
      </c>
      <c r="L289" s="104"/>
      <c r="M289" s="200"/>
      <c r="N289" s="105"/>
      <c r="O289" s="105"/>
      <c r="P289" s="105"/>
      <c r="Q289" s="105"/>
      <c r="R289" s="105"/>
      <c r="S289" s="105"/>
      <c r="T289" s="201"/>
      <c r="AT289" s="93" t="s">
        <v>768</v>
      </c>
      <c r="AU289" s="93" t="s">
        <v>719</v>
      </c>
    </row>
    <row r="290" spans="2:51" s="204" customFormat="1" ht="22.5" customHeight="1">
      <c r="B290" s="203"/>
      <c r="D290" s="205" t="s">
        <v>770</v>
      </c>
      <c r="E290" s="206" t="s">
        <v>641</v>
      </c>
      <c r="F290" s="207" t="s">
        <v>73</v>
      </c>
      <c r="H290" s="208">
        <v>2023.6</v>
      </c>
      <c r="L290" s="203"/>
      <c r="M290" s="209"/>
      <c r="N290" s="210"/>
      <c r="O290" s="210"/>
      <c r="P290" s="210"/>
      <c r="Q290" s="210"/>
      <c r="R290" s="210"/>
      <c r="S290" s="210"/>
      <c r="T290" s="211"/>
      <c r="AT290" s="212" t="s">
        <v>770</v>
      </c>
      <c r="AU290" s="212" t="s">
        <v>719</v>
      </c>
      <c r="AV290" s="204" t="s">
        <v>719</v>
      </c>
      <c r="AW290" s="204" t="s">
        <v>675</v>
      </c>
      <c r="AX290" s="204" t="s">
        <v>711</v>
      </c>
      <c r="AY290" s="212" t="s">
        <v>757</v>
      </c>
    </row>
    <row r="291" spans="2:65" s="103" customFormat="1" ht="31.5" customHeight="1">
      <c r="B291" s="104"/>
      <c r="C291" s="216" t="s">
        <v>74</v>
      </c>
      <c r="D291" s="216" t="s">
        <v>25</v>
      </c>
      <c r="E291" s="217" t="s">
        <v>75</v>
      </c>
      <c r="F291" s="218" t="s">
        <v>76</v>
      </c>
      <c r="G291" s="219" t="s">
        <v>762</v>
      </c>
      <c r="H291" s="220">
        <v>2124.78</v>
      </c>
      <c r="I291" s="2"/>
      <c r="J291" s="221">
        <f>ROUND(I291*H291,2)</f>
        <v>0</v>
      </c>
      <c r="K291" s="218" t="s">
        <v>763</v>
      </c>
      <c r="L291" s="222"/>
      <c r="M291" s="223" t="s">
        <v>641</v>
      </c>
      <c r="N291" s="224" t="s">
        <v>682</v>
      </c>
      <c r="O291" s="105"/>
      <c r="P291" s="195">
        <f>O291*H291</f>
        <v>0</v>
      </c>
      <c r="Q291" s="195">
        <v>0.0005</v>
      </c>
      <c r="R291" s="195">
        <f>Q291*H291</f>
        <v>1.0623900000000002</v>
      </c>
      <c r="S291" s="195">
        <v>0</v>
      </c>
      <c r="T291" s="196">
        <f>S291*H291</f>
        <v>0</v>
      </c>
      <c r="AR291" s="93" t="s">
        <v>807</v>
      </c>
      <c r="AT291" s="93" t="s">
        <v>25</v>
      </c>
      <c r="AU291" s="93" t="s">
        <v>719</v>
      </c>
      <c r="AY291" s="93" t="s">
        <v>757</v>
      </c>
      <c r="BE291" s="197">
        <f>IF(N291="základní",J291,0)</f>
        <v>0</v>
      </c>
      <c r="BF291" s="197">
        <f>IF(N291="snížená",J291,0)</f>
        <v>0</v>
      </c>
      <c r="BG291" s="197">
        <f>IF(N291="zákl. přenesená",J291,0)</f>
        <v>0</v>
      </c>
      <c r="BH291" s="197">
        <f>IF(N291="sníž. přenesená",J291,0)</f>
        <v>0</v>
      </c>
      <c r="BI291" s="197">
        <f>IF(N291="nulová",J291,0)</f>
        <v>0</v>
      </c>
      <c r="BJ291" s="93" t="s">
        <v>660</v>
      </c>
      <c r="BK291" s="197">
        <f>ROUND(I291*H291,2)</f>
        <v>0</v>
      </c>
      <c r="BL291" s="93" t="s">
        <v>764</v>
      </c>
      <c r="BM291" s="93" t="s">
        <v>77</v>
      </c>
    </row>
    <row r="292" spans="2:47" s="103" customFormat="1" ht="22.5" customHeight="1">
      <c r="B292" s="104"/>
      <c r="D292" s="198" t="s">
        <v>766</v>
      </c>
      <c r="F292" s="199" t="s">
        <v>76</v>
      </c>
      <c r="L292" s="104"/>
      <c r="M292" s="200"/>
      <c r="N292" s="105"/>
      <c r="O292" s="105"/>
      <c r="P292" s="105"/>
      <c r="Q292" s="105"/>
      <c r="R292" s="105"/>
      <c r="S292" s="105"/>
      <c r="T292" s="201"/>
      <c r="AT292" s="93" t="s">
        <v>766</v>
      </c>
      <c r="AU292" s="93" t="s">
        <v>719</v>
      </c>
    </row>
    <row r="293" spans="2:51" s="204" customFormat="1" ht="22.5" customHeight="1">
      <c r="B293" s="203"/>
      <c r="D293" s="205" t="s">
        <v>770</v>
      </c>
      <c r="F293" s="207" t="s">
        <v>78</v>
      </c>
      <c r="H293" s="208">
        <v>2124.78</v>
      </c>
      <c r="L293" s="203"/>
      <c r="M293" s="209"/>
      <c r="N293" s="210"/>
      <c r="O293" s="210"/>
      <c r="P293" s="210"/>
      <c r="Q293" s="210"/>
      <c r="R293" s="210"/>
      <c r="S293" s="210"/>
      <c r="T293" s="211"/>
      <c r="AT293" s="212" t="s">
        <v>770</v>
      </c>
      <c r="AU293" s="212" t="s">
        <v>719</v>
      </c>
      <c r="AV293" s="204" t="s">
        <v>719</v>
      </c>
      <c r="AW293" s="204" t="s">
        <v>642</v>
      </c>
      <c r="AX293" s="204" t="s">
        <v>660</v>
      </c>
      <c r="AY293" s="212" t="s">
        <v>757</v>
      </c>
    </row>
    <row r="294" spans="2:65" s="103" customFormat="1" ht="22.5" customHeight="1">
      <c r="B294" s="104"/>
      <c r="C294" s="187" t="s">
        <v>79</v>
      </c>
      <c r="D294" s="187" t="s">
        <v>759</v>
      </c>
      <c r="E294" s="188" t="s">
        <v>80</v>
      </c>
      <c r="F294" s="189" t="s">
        <v>81</v>
      </c>
      <c r="G294" s="190" t="s">
        <v>825</v>
      </c>
      <c r="H294" s="191">
        <v>11.2</v>
      </c>
      <c r="I294" s="1"/>
      <c r="J294" s="192">
        <f>ROUND(I294*H294,2)</f>
        <v>0</v>
      </c>
      <c r="K294" s="189" t="s">
        <v>763</v>
      </c>
      <c r="L294" s="104"/>
      <c r="M294" s="193" t="s">
        <v>641</v>
      </c>
      <c r="N294" s="194" t="s">
        <v>682</v>
      </c>
      <c r="O294" s="105"/>
      <c r="P294" s="195">
        <f>O294*H294</f>
        <v>0</v>
      </c>
      <c r="Q294" s="195">
        <v>2.45329</v>
      </c>
      <c r="R294" s="195">
        <f>Q294*H294</f>
        <v>27.476847999999997</v>
      </c>
      <c r="S294" s="195">
        <v>0</v>
      </c>
      <c r="T294" s="196">
        <f>S294*H294</f>
        <v>0</v>
      </c>
      <c r="AR294" s="93" t="s">
        <v>764</v>
      </c>
      <c r="AT294" s="93" t="s">
        <v>759</v>
      </c>
      <c r="AU294" s="93" t="s">
        <v>719</v>
      </c>
      <c r="AY294" s="93" t="s">
        <v>757</v>
      </c>
      <c r="BE294" s="197">
        <f>IF(N294="základní",J294,0)</f>
        <v>0</v>
      </c>
      <c r="BF294" s="197">
        <f>IF(N294="snížená",J294,0)</f>
        <v>0</v>
      </c>
      <c r="BG294" s="197">
        <f>IF(N294="zákl. přenesená",J294,0)</f>
        <v>0</v>
      </c>
      <c r="BH294" s="197">
        <f>IF(N294="sníž. přenesená",J294,0)</f>
        <v>0</v>
      </c>
      <c r="BI294" s="197">
        <f>IF(N294="nulová",J294,0)</f>
        <v>0</v>
      </c>
      <c r="BJ294" s="93" t="s">
        <v>660</v>
      </c>
      <c r="BK294" s="197">
        <f>ROUND(I294*H294,2)</f>
        <v>0</v>
      </c>
      <c r="BL294" s="93" t="s">
        <v>764</v>
      </c>
      <c r="BM294" s="93" t="s">
        <v>82</v>
      </c>
    </row>
    <row r="295" spans="2:47" s="103" customFormat="1" ht="30" customHeight="1">
      <c r="B295" s="104"/>
      <c r="D295" s="198" t="s">
        <v>766</v>
      </c>
      <c r="F295" s="199" t="s">
        <v>83</v>
      </c>
      <c r="L295" s="104"/>
      <c r="M295" s="200"/>
      <c r="N295" s="105"/>
      <c r="O295" s="105"/>
      <c r="P295" s="105"/>
      <c r="Q295" s="105"/>
      <c r="R295" s="105"/>
      <c r="S295" s="105"/>
      <c r="T295" s="201"/>
      <c r="AT295" s="93" t="s">
        <v>766</v>
      </c>
      <c r="AU295" s="93" t="s">
        <v>719</v>
      </c>
    </row>
    <row r="296" spans="2:47" s="103" customFormat="1" ht="90" customHeight="1">
      <c r="B296" s="104"/>
      <c r="D296" s="198" t="s">
        <v>768</v>
      </c>
      <c r="F296" s="202" t="s">
        <v>84</v>
      </c>
      <c r="L296" s="104"/>
      <c r="M296" s="200"/>
      <c r="N296" s="105"/>
      <c r="O296" s="105"/>
      <c r="P296" s="105"/>
      <c r="Q296" s="105"/>
      <c r="R296" s="105"/>
      <c r="S296" s="105"/>
      <c r="T296" s="201"/>
      <c r="AT296" s="93" t="s">
        <v>768</v>
      </c>
      <c r="AU296" s="93" t="s">
        <v>719</v>
      </c>
    </row>
    <row r="297" spans="2:51" s="204" customFormat="1" ht="22.5" customHeight="1">
      <c r="B297" s="203"/>
      <c r="D297" s="205" t="s">
        <v>770</v>
      </c>
      <c r="E297" s="206" t="s">
        <v>641</v>
      </c>
      <c r="F297" s="207" t="s">
        <v>85</v>
      </c>
      <c r="H297" s="208">
        <v>11.2</v>
      </c>
      <c r="L297" s="203"/>
      <c r="M297" s="209"/>
      <c r="N297" s="210"/>
      <c r="O297" s="210"/>
      <c r="P297" s="210"/>
      <c r="Q297" s="210"/>
      <c r="R297" s="210"/>
      <c r="S297" s="210"/>
      <c r="T297" s="211"/>
      <c r="AT297" s="212" t="s">
        <v>770</v>
      </c>
      <c r="AU297" s="212" t="s">
        <v>719</v>
      </c>
      <c r="AV297" s="204" t="s">
        <v>719</v>
      </c>
      <c r="AW297" s="204" t="s">
        <v>675</v>
      </c>
      <c r="AX297" s="204" t="s">
        <v>711</v>
      </c>
      <c r="AY297" s="212" t="s">
        <v>757</v>
      </c>
    </row>
    <row r="298" spans="2:65" s="103" customFormat="1" ht="22.5" customHeight="1">
      <c r="B298" s="104"/>
      <c r="C298" s="187" t="s">
        <v>86</v>
      </c>
      <c r="D298" s="187" t="s">
        <v>759</v>
      </c>
      <c r="E298" s="188" t="s">
        <v>87</v>
      </c>
      <c r="F298" s="189" t="s">
        <v>88</v>
      </c>
      <c r="G298" s="190" t="s">
        <v>762</v>
      </c>
      <c r="H298" s="191">
        <v>5.6</v>
      </c>
      <c r="I298" s="1"/>
      <c r="J298" s="192">
        <f>ROUND(I298*H298,2)</f>
        <v>0</v>
      </c>
      <c r="K298" s="189" t="s">
        <v>763</v>
      </c>
      <c r="L298" s="104"/>
      <c r="M298" s="193" t="s">
        <v>641</v>
      </c>
      <c r="N298" s="194" t="s">
        <v>682</v>
      </c>
      <c r="O298" s="105"/>
      <c r="P298" s="195">
        <f>O298*H298</f>
        <v>0</v>
      </c>
      <c r="Q298" s="195">
        <v>0.00103</v>
      </c>
      <c r="R298" s="195">
        <f>Q298*H298</f>
        <v>0.0057680000000000006</v>
      </c>
      <c r="S298" s="195">
        <v>0</v>
      </c>
      <c r="T298" s="196">
        <f>S298*H298</f>
        <v>0</v>
      </c>
      <c r="AR298" s="93" t="s">
        <v>764</v>
      </c>
      <c r="AT298" s="93" t="s">
        <v>759</v>
      </c>
      <c r="AU298" s="93" t="s">
        <v>719</v>
      </c>
      <c r="AY298" s="93" t="s">
        <v>757</v>
      </c>
      <c r="BE298" s="197">
        <f>IF(N298="základní",J298,0)</f>
        <v>0</v>
      </c>
      <c r="BF298" s="197">
        <f>IF(N298="snížená",J298,0)</f>
        <v>0</v>
      </c>
      <c r="BG298" s="197">
        <f>IF(N298="zákl. přenesená",J298,0)</f>
        <v>0</v>
      </c>
      <c r="BH298" s="197">
        <f>IF(N298="sníž. přenesená",J298,0)</f>
        <v>0</v>
      </c>
      <c r="BI298" s="197">
        <f>IF(N298="nulová",J298,0)</f>
        <v>0</v>
      </c>
      <c r="BJ298" s="93" t="s">
        <v>660</v>
      </c>
      <c r="BK298" s="197">
        <f>ROUND(I298*H298,2)</f>
        <v>0</v>
      </c>
      <c r="BL298" s="93" t="s">
        <v>764</v>
      </c>
      <c r="BM298" s="93" t="s">
        <v>89</v>
      </c>
    </row>
    <row r="299" spans="2:47" s="103" customFormat="1" ht="30" customHeight="1">
      <c r="B299" s="104"/>
      <c r="D299" s="198" t="s">
        <v>766</v>
      </c>
      <c r="F299" s="199" t="s">
        <v>90</v>
      </c>
      <c r="L299" s="104"/>
      <c r="M299" s="200"/>
      <c r="N299" s="105"/>
      <c r="O299" s="105"/>
      <c r="P299" s="105"/>
      <c r="Q299" s="105"/>
      <c r="R299" s="105"/>
      <c r="S299" s="105"/>
      <c r="T299" s="201"/>
      <c r="AT299" s="93" t="s">
        <v>766</v>
      </c>
      <c r="AU299" s="93" t="s">
        <v>719</v>
      </c>
    </row>
    <row r="300" spans="2:51" s="204" customFormat="1" ht="22.5" customHeight="1">
      <c r="B300" s="203"/>
      <c r="D300" s="205" t="s">
        <v>770</v>
      </c>
      <c r="E300" s="206" t="s">
        <v>641</v>
      </c>
      <c r="F300" s="207" t="s">
        <v>91</v>
      </c>
      <c r="H300" s="208">
        <v>5.6</v>
      </c>
      <c r="L300" s="203"/>
      <c r="M300" s="209"/>
      <c r="N300" s="210"/>
      <c r="O300" s="210"/>
      <c r="P300" s="210"/>
      <c r="Q300" s="210"/>
      <c r="R300" s="210"/>
      <c r="S300" s="210"/>
      <c r="T300" s="211"/>
      <c r="AT300" s="212" t="s">
        <v>770</v>
      </c>
      <c r="AU300" s="212" t="s">
        <v>719</v>
      </c>
      <c r="AV300" s="204" t="s">
        <v>719</v>
      </c>
      <c r="AW300" s="204" t="s">
        <v>675</v>
      </c>
      <c r="AX300" s="204" t="s">
        <v>711</v>
      </c>
      <c r="AY300" s="212" t="s">
        <v>757</v>
      </c>
    </row>
    <row r="301" spans="2:65" s="103" customFormat="1" ht="22.5" customHeight="1">
      <c r="B301" s="104"/>
      <c r="C301" s="187" t="s">
        <v>92</v>
      </c>
      <c r="D301" s="187" t="s">
        <v>759</v>
      </c>
      <c r="E301" s="188" t="s">
        <v>93</v>
      </c>
      <c r="F301" s="189" t="s">
        <v>94</v>
      </c>
      <c r="G301" s="190" t="s">
        <v>762</v>
      </c>
      <c r="H301" s="191">
        <v>5.6</v>
      </c>
      <c r="I301" s="1"/>
      <c r="J301" s="192">
        <f>ROUND(I301*H301,2)</f>
        <v>0</v>
      </c>
      <c r="K301" s="189" t="s">
        <v>763</v>
      </c>
      <c r="L301" s="104"/>
      <c r="M301" s="193" t="s">
        <v>641</v>
      </c>
      <c r="N301" s="194" t="s">
        <v>682</v>
      </c>
      <c r="O301" s="105"/>
      <c r="P301" s="195">
        <f>O301*H301</f>
        <v>0</v>
      </c>
      <c r="Q301" s="195">
        <v>0</v>
      </c>
      <c r="R301" s="195">
        <f>Q301*H301</f>
        <v>0</v>
      </c>
      <c r="S301" s="195">
        <v>0</v>
      </c>
      <c r="T301" s="196">
        <f>S301*H301</f>
        <v>0</v>
      </c>
      <c r="AR301" s="93" t="s">
        <v>764</v>
      </c>
      <c r="AT301" s="93" t="s">
        <v>759</v>
      </c>
      <c r="AU301" s="93" t="s">
        <v>719</v>
      </c>
      <c r="AY301" s="93" t="s">
        <v>757</v>
      </c>
      <c r="BE301" s="197">
        <f>IF(N301="základní",J301,0)</f>
        <v>0</v>
      </c>
      <c r="BF301" s="197">
        <f>IF(N301="snížená",J301,0)</f>
        <v>0</v>
      </c>
      <c r="BG301" s="197">
        <f>IF(N301="zákl. přenesená",J301,0)</f>
        <v>0</v>
      </c>
      <c r="BH301" s="197">
        <f>IF(N301="sníž. přenesená",J301,0)</f>
        <v>0</v>
      </c>
      <c r="BI301" s="197">
        <f>IF(N301="nulová",J301,0)</f>
        <v>0</v>
      </c>
      <c r="BJ301" s="93" t="s">
        <v>660</v>
      </c>
      <c r="BK301" s="197">
        <f>ROUND(I301*H301,2)</f>
        <v>0</v>
      </c>
      <c r="BL301" s="93" t="s">
        <v>764</v>
      </c>
      <c r="BM301" s="93" t="s">
        <v>95</v>
      </c>
    </row>
    <row r="302" spans="2:47" s="103" customFormat="1" ht="30" customHeight="1">
      <c r="B302" s="104"/>
      <c r="D302" s="205" t="s">
        <v>766</v>
      </c>
      <c r="F302" s="225" t="s">
        <v>96</v>
      </c>
      <c r="L302" s="104"/>
      <c r="M302" s="200"/>
      <c r="N302" s="105"/>
      <c r="O302" s="105"/>
      <c r="P302" s="105"/>
      <c r="Q302" s="105"/>
      <c r="R302" s="105"/>
      <c r="S302" s="105"/>
      <c r="T302" s="201"/>
      <c r="AT302" s="93" t="s">
        <v>766</v>
      </c>
      <c r="AU302" s="93" t="s">
        <v>719</v>
      </c>
    </row>
    <row r="303" spans="2:65" s="103" customFormat="1" ht="22.5" customHeight="1">
      <c r="B303" s="104"/>
      <c r="C303" s="187" t="s">
        <v>97</v>
      </c>
      <c r="D303" s="187" t="s">
        <v>759</v>
      </c>
      <c r="E303" s="188" t="s">
        <v>98</v>
      </c>
      <c r="F303" s="189" t="s">
        <v>99</v>
      </c>
      <c r="G303" s="190" t="s">
        <v>100</v>
      </c>
      <c r="H303" s="191">
        <v>0.409</v>
      </c>
      <c r="I303" s="1"/>
      <c r="J303" s="192">
        <f>ROUND(I303*H303,2)</f>
        <v>0</v>
      </c>
      <c r="K303" s="189" t="s">
        <v>763</v>
      </c>
      <c r="L303" s="104"/>
      <c r="M303" s="193" t="s">
        <v>641</v>
      </c>
      <c r="N303" s="194" t="s">
        <v>682</v>
      </c>
      <c r="O303" s="105"/>
      <c r="P303" s="195">
        <f>O303*H303</f>
        <v>0</v>
      </c>
      <c r="Q303" s="195">
        <v>1.05306</v>
      </c>
      <c r="R303" s="195">
        <f>Q303*H303</f>
        <v>0.43070154</v>
      </c>
      <c r="S303" s="195">
        <v>0</v>
      </c>
      <c r="T303" s="196">
        <f>S303*H303</f>
        <v>0</v>
      </c>
      <c r="AR303" s="93" t="s">
        <v>764</v>
      </c>
      <c r="AT303" s="93" t="s">
        <v>759</v>
      </c>
      <c r="AU303" s="93" t="s">
        <v>719</v>
      </c>
      <c r="AY303" s="93" t="s">
        <v>757</v>
      </c>
      <c r="BE303" s="197">
        <f>IF(N303="základní",J303,0)</f>
        <v>0</v>
      </c>
      <c r="BF303" s="197">
        <f>IF(N303="snížená",J303,0)</f>
        <v>0</v>
      </c>
      <c r="BG303" s="197">
        <f>IF(N303="zákl. přenesená",J303,0)</f>
        <v>0</v>
      </c>
      <c r="BH303" s="197">
        <f>IF(N303="sníž. přenesená",J303,0)</f>
        <v>0</v>
      </c>
      <c r="BI303" s="197">
        <f>IF(N303="nulová",J303,0)</f>
        <v>0</v>
      </c>
      <c r="BJ303" s="93" t="s">
        <v>660</v>
      </c>
      <c r="BK303" s="197">
        <f>ROUND(I303*H303,2)</f>
        <v>0</v>
      </c>
      <c r="BL303" s="93" t="s">
        <v>764</v>
      </c>
      <c r="BM303" s="93" t="s">
        <v>101</v>
      </c>
    </row>
    <row r="304" spans="2:47" s="103" customFormat="1" ht="22.5" customHeight="1">
      <c r="B304" s="104"/>
      <c r="D304" s="198" t="s">
        <v>766</v>
      </c>
      <c r="F304" s="199" t="s">
        <v>102</v>
      </c>
      <c r="L304" s="104"/>
      <c r="M304" s="200"/>
      <c r="N304" s="105"/>
      <c r="O304" s="105"/>
      <c r="P304" s="105"/>
      <c r="Q304" s="105"/>
      <c r="R304" s="105"/>
      <c r="S304" s="105"/>
      <c r="T304" s="201"/>
      <c r="AT304" s="93" t="s">
        <v>766</v>
      </c>
      <c r="AU304" s="93" t="s">
        <v>719</v>
      </c>
    </row>
    <row r="305" spans="2:47" s="103" customFormat="1" ht="30" customHeight="1">
      <c r="B305" s="104"/>
      <c r="D305" s="198" t="s">
        <v>768</v>
      </c>
      <c r="F305" s="202" t="s">
        <v>103</v>
      </c>
      <c r="L305" s="104"/>
      <c r="M305" s="200"/>
      <c r="N305" s="105"/>
      <c r="O305" s="105"/>
      <c r="P305" s="105"/>
      <c r="Q305" s="105"/>
      <c r="R305" s="105"/>
      <c r="S305" s="105"/>
      <c r="T305" s="201"/>
      <c r="AT305" s="93" t="s">
        <v>768</v>
      </c>
      <c r="AU305" s="93" t="s">
        <v>719</v>
      </c>
    </row>
    <row r="306" spans="2:51" s="204" customFormat="1" ht="31.5" customHeight="1">
      <c r="B306" s="203"/>
      <c r="D306" s="198" t="s">
        <v>770</v>
      </c>
      <c r="E306" s="212" t="s">
        <v>641</v>
      </c>
      <c r="F306" s="214" t="s">
        <v>104</v>
      </c>
      <c r="H306" s="215">
        <v>0.409</v>
      </c>
      <c r="L306" s="203"/>
      <c r="M306" s="209"/>
      <c r="N306" s="210"/>
      <c r="O306" s="210"/>
      <c r="P306" s="210"/>
      <c r="Q306" s="210"/>
      <c r="R306" s="210"/>
      <c r="S306" s="210"/>
      <c r="T306" s="211"/>
      <c r="AT306" s="212" t="s">
        <v>770</v>
      </c>
      <c r="AU306" s="212" t="s">
        <v>719</v>
      </c>
      <c r="AV306" s="204" t="s">
        <v>719</v>
      </c>
      <c r="AW306" s="204" t="s">
        <v>675</v>
      </c>
      <c r="AX306" s="204" t="s">
        <v>711</v>
      </c>
      <c r="AY306" s="212" t="s">
        <v>757</v>
      </c>
    </row>
    <row r="307" spans="2:63" s="174" customFormat="1" ht="29.25" customHeight="1">
      <c r="B307" s="172"/>
      <c r="D307" s="184" t="s">
        <v>710</v>
      </c>
      <c r="E307" s="185" t="s">
        <v>777</v>
      </c>
      <c r="F307" s="185" t="s">
        <v>105</v>
      </c>
      <c r="J307" s="186">
        <f>BK307</f>
        <v>0</v>
      </c>
      <c r="L307" s="172"/>
      <c r="M307" s="178"/>
      <c r="N307" s="179"/>
      <c r="O307" s="179"/>
      <c r="P307" s="180">
        <f>SUM(P308:P320)</f>
        <v>0</v>
      </c>
      <c r="Q307" s="179"/>
      <c r="R307" s="180">
        <f>SUM(R308:R320)</f>
        <v>272.14173</v>
      </c>
      <c r="S307" s="179"/>
      <c r="T307" s="181">
        <f>SUM(T308:T320)</f>
        <v>0</v>
      </c>
      <c r="AR307" s="175" t="s">
        <v>660</v>
      </c>
      <c r="AT307" s="182" t="s">
        <v>710</v>
      </c>
      <c r="AU307" s="182" t="s">
        <v>660</v>
      </c>
      <c r="AY307" s="175" t="s">
        <v>757</v>
      </c>
      <c r="BK307" s="183">
        <f>SUM(BK308:BK320)</f>
        <v>0</v>
      </c>
    </row>
    <row r="308" spans="2:65" s="103" customFormat="1" ht="22.5" customHeight="1">
      <c r="B308" s="104"/>
      <c r="C308" s="187" t="s">
        <v>106</v>
      </c>
      <c r="D308" s="187" t="s">
        <v>759</v>
      </c>
      <c r="E308" s="188" t="s">
        <v>107</v>
      </c>
      <c r="F308" s="189" t="s">
        <v>108</v>
      </c>
      <c r="G308" s="190" t="s">
        <v>825</v>
      </c>
      <c r="H308" s="191">
        <v>85.5</v>
      </c>
      <c r="I308" s="1"/>
      <c r="J308" s="192">
        <f>ROUND(I308*H308,2)</f>
        <v>0</v>
      </c>
      <c r="K308" s="189" t="s">
        <v>763</v>
      </c>
      <c r="L308" s="104"/>
      <c r="M308" s="193" t="s">
        <v>641</v>
      </c>
      <c r="N308" s="194" t="s">
        <v>682</v>
      </c>
      <c r="O308" s="105"/>
      <c r="P308" s="195">
        <f>O308*H308</f>
        <v>0</v>
      </c>
      <c r="Q308" s="195">
        <v>3.11388</v>
      </c>
      <c r="R308" s="195">
        <f>Q308*H308</f>
        <v>266.23674</v>
      </c>
      <c r="S308" s="195">
        <v>0</v>
      </c>
      <c r="T308" s="196">
        <f>S308*H308</f>
        <v>0</v>
      </c>
      <c r="AR308" s="93" t="s">
        <v>764</v>
      </c>
      <c r="AT308" s="93" t="s">
        <v>759</v>
      </c>
      <c r="AU308" s="93" t="s">
        <v>719</v>
      </c>
      <c r="AY308" s="93" t="s">
        <v>757</v>
      </c>
      <c r="BE308" s="197">
        <f>IF(N308="základní",J308,0)</f>
        <v>0</v>
      </c>
      <c r="BF308" s="197">
        <f>IF(N308="snížená",J308,0)</f>
        <v>0</v>
      </c>
      <c r="BG308" s="197">
        <f>IF(N308="zákl. přenesená",J308,0)</f>
        <v>0</v>
      </c>
      <c r="BH308" s="197">
        <f>IF(N308="sníž. přenesená",J308,0)</f>
        <v>0</v>
      </c>
      <c r="BI308" s="197">
        <f>IF(N308="nulová",J308,0)</f>
        <v>0</v>
      </c>
      <c r="BJ308" s="93" t="s">
        <v>660</v>
      </c>
      <c r="BK308" s="197">
        <f>ROUND(I308*H308,2)</f>
        <v>0</v>
      </c>
      <c r="BL308" s="93" t="s">
        <v>764</v>
      </c>
      <c r="BM308" s="93" t="s">
        <v>109</v>
      </c>
    </row>
    <row r="309" spans="2:47" s="103" customFormat="1" ht="54" customHeight="1">
      <c r="B309" s="104"/>
      <c r="D309" s="198" t="s">
        <v>766</v>
      </c>
      <c r="F309" s="199" t="s">
        <v>110</v>
      </c>
      <c r="L309" s="104"/>
      <c r="M309" s="200"/>
      <c r="N309" s="105"/>
      <c r="O309" s="105"/>
      <c r="P309" s="105"/>
      <c r="Q309" s="105"/>
      <c r="R309" s="105"/>
      <c r="S309" s="105"/>
      <c r="T309" s="201"/>
      <c r="AT309" s="93" t="s">
        <v>766</v>
      </c>
      <c r="AU309" s="93" t="s">
        <v>719</v>
      </c>
    </row>
    <row r="310" spans="2:47" s="103" customFormat="1" ht="54" customHeight="1">
      <c r="B310" s="104"/>
      <c r="D310" s="198" t="s">
        <v>768</v>
      </c>
      <c r="F310" s="202" t="s">
        <v>111</v>
      </c>
      <c r="L310" s="104"/>
      <c r="M310" s="200"/>
      <c r="N310" s="105"/>
      <c r="O310" s="105"/>
      <c r="P310" s="105"/>
      <c r="Q310" s="105"/>
      <c r="R310" s="105"/>
      <c r="S310" s="105"/>
      <c r="T310" s="201"/>
      <c r="AT310" s="93" t="s">
        <v>768</v>
      </c>
      <c r="AU310" s="93" t="s">
        <v>719</v>
      </c>
    </row>
    <row r="311" spans="2:47" s="103" customFormat="1" ht="30" customHeight="1">
      <c r="B311" s="104"/>
      <c r="D311" s="198" t="s">
        <v>112</v>
      </c>
      <c r="F311" s="202" t="s">
        <v>113</v>
      </c>
      <c r="L311" s="104"/>
      <c r="M311" s="200"/>
      <c r="N311" s="105"/>
      <c r="O311" s="105"/>
      <c r="P311" s="105"/>
      <c r="Q311" s="105"/>
      <c r="R311" s="105"/>
      <c r="S311" s="105"/>
      <c r="T311" s="201"/>
      <c r="AT311" s="93" t="s">
        <v>112</v>
      </c>
      <c r="AU311" s="93" t="s">
        <v>719</v>
      </c>
    </row>
    <row r="312" spans="2:51" s="204" customFormat="1" ht="22.5" customHeight="1">
      <c r="B312" s="203"/>
      <c r="D312" s="198" t="s">
        <v>770</v>
      </c>
      <c r="E312" s="212" t="s">
        <v>641</v>
      </c>
      <c r="F312" s="214" t="s">
        <v>114</v>
      </c>
      <c r="H312" s="215">
        <v>20.5</v>
      </c>
      <c r="L312" s="203"/>
      <c r="M312" s="209"/>
      <c r="N312" s="210"/>
      <c r="O312" s="210"/>
      <c r="P312" s="210"/>
      <c r="Q312" s="210"/>
      <c r="R312" s="210"/>
      <c r="S312" s="210"/>
      <c r="T312" s="211"/>
      <c r="AT312" s="212" t="s">
        <v>770</v>
      </c>
      <c r="AU312" s="212" t="s">
        <v>719</v>
      </c>
      <c r="AV312" s="204" t="s">
        <v>719</v>
      </c>
      <c r="AW312" s="204" t="s">
        <v>675</v>
      </c>
      <c r="AX312" s="204" t="s">
        <v>711</v>
      </c>
      <c r="AY312" s="212" t="s">
        <v>757</v>
      </c>
    </row>
    <row r="313" spans="2:51" s="204" customFormat="1" ht="22.5" customHeight="1">
      <c r="B313" s="203"/>
      <c r="D313" s="205" t="s">
        <v>770</v>
      </c>
      <c r="E313" s="206" t="s">
        <v>641</v>
      </c>
      <c r="F313" s="207" t="s">
        <v>115</v>
      </c>
      <c r="H313" s="208">
        <v>65</v>
      </c>
      <c r="L313" s="203"/>
      <c r="M313" s="209"/>
      <c r="N313" s="210"/>
      <c r="O313" s="210"/>
      <c r="P313" s="210"/>
      <c r="Q313" s="210"/>
      <c r="R313" s="210"/>
      <c r="S313" s="210"/>
      <c r="T313" s="211"/>
      <c r="AT313" s="212" t="s">
        <v>770</v>
      </c>
      <c r="AU313" s="212" t="s">
        <v>719</v>
      </c>
      <c r="AV313" s="204" t="s">
        <v>719</v>
      </c>
      <c r="AW313" s="204" t="s">
        <v>675</v>
      </c>
      <c r="AX313" s="204" t="s">
        <v>711</v>
      </c>
      <c r="AY313" s="212" t="s">
        <v>757</v>
      </c>
    </row>
    <row r="314" spans="2:65" s="103" customFormat="1" ht="22.5" customHeight="1">
      <c r="B314" s="104"/>
      <c r="C314" s="187" t="s">
        <v>116</v>
      </c>
      <c r="D314" s="187" t="s">
        <v>759</v>
      </c>
      <c r="E314" s="188" t="s">
        <v>117</v>
      </c>
      <c r="F314" s="189" t="s">
        <v>118</v>
      </c>
      <c r="G314" s="190" t="s">
        <v>780</v>
      </c>
      <c r="H314" s="191">
        <v>13</v>
      </c>
      <c r="I314" s="1"/>
      <c r="J314" s="192">
        <f>ROUND(I314*H314,2)</f>
        <v>0</v>
      </c>
      <c r="K314" s="189" t="s">
        <v>763</v>
      </c>
      <c r="L314" s="104"/>
      <c r="M314" s="193" t="s">
        <v>641</v>
      </c>
      <c r="N314" s="194" t="s">
        <v>682</v>
      </c>
      <c r="O314" s="105"/>
      <c r="P314" s="195">
        <f>O314*H314</f>
        <v>0</v>
      </c>
      <c r="Q314" s="195">
        <v>0.45423</v>
      </c>
      <c r="R314" s="195">
        <f>Q314*H314</f>
        <v>5.904990000000001</v>
      </c>
      <c r="S314" s="195">
        <v>0</v>
      </c>
      <c r="T314" s="196">
        <f>S314*H314</f>
        <v>0</v>
      </c>
      <c r="AR314" s="93" t="s">
        <v>764</v>
      </c>
      <c r="AT314" s="93" t="s">
        <v>759</v>
      </c>
      <c r="AU314" s="93" t="s">
        <v>719</v>
      </c>
      <c r="AY314" s="93" t="s">
        <v>757</v>
      </c>
      <c r="BE314" s="197">
        <f>IF(N314="základní",J314,0)</f>
        <v>0</v>
      </c>
      <c r="BF314" s="197">
        <f>IF(N314="snížená",J314,0)</f>
        <v>0</v>
      </c>
      <c r="BG314" s="197">
        <f>IF(N314="zákl. přenesená",J314,0)</f>
        <v>0</v>
      </c>
      <c r="BH314" s="197">
        <f>IF(N314="sníž. přenesená",J314,0)</f>
        <v>0</v>
      </c>
      <c r="BI314" s="197">
        <f>IF(N314="nulová",J314,0)</f>
        <v>0</v>
      </c>
      <c r="BJ314" s="93" t="s">
        <v>660</v>
      </c>
      <c r="BK314" s="197">
        <f>ROUND(I314*H314,2)</f>
        <v>0</v>
      </c>
      <c r="BL314" s="93" t="s">
        <v>764</v>
      </c>
      <c r="BM314" s="93" t="s">
        <v>119</v>
      </c>
    </row>
    <row r="315" spans="2:47" s="103" customFormat="1" ht="30" customHeight="1">
      <c r="B315" s="104"/>
      <c r="D315" s="198" t="s">
        <v>766</v>
      </c>
      <c r="F315" s="199" t="s">
        <v>120</v>
      </c>
      <c r="L315" s="104"/>
      <c r="M315" s="200"/>
      <c r="N315" s="105"/>
      <c r="O315" s="105"/>
      <c r="P315" s="105"/>
      <c r="Q315" s="105"/>
      <c r="R315" s="105"/>
      <c r="S315" s="105"/>
      <c r="T315" s="201"/>
      <c r="AT315" s="93" t="s">
        <v>766</v>
      </c>
      <c r="AU315" s="93" t="s">
        <v>719</v>
      </c>
    </row>
    <row r="316" spans="2:47" s="103" customFormat="1" ht="30" customHeight="1">
      <c r="B316" s="104"/>
      <c r="D316" s="198" t="s">
        <v>768</v>
      </c>
      <c r="F316" s="202" t="s">
        <v>121</v>
      </c>
      <c r="L316" s="104"/>
      <c r="M316" s="200"/>
      <c r="N316" s="105"/>
      <c r="O316" s="105"/>
      <c r="P316" s="105"/>
      <c r="Q316" s="105"/>
      <c r="R316" s="105"/>
      <c r="S316" s="105"/>
      <c r="T316" s="201"/>
      <c r="AT316" s="93" t="s">
        <v>768</v>
      </c>
      <c r="AU316" s="93" t="s">
        <v>719</v>
      </c>
    </row>
    <row r="317" spans="2:51" s="204" customFormat="1" ht="22.5" customHeight="1">
      <c r="B317" s="203"/>
      <c r="D317" s="205" t="s">
        <v>770</v>
      </c>
      <c r="E317" s="206" t="s">
        <v>641</v>
      </c>
      <c r="F317" s="207" t="s">
        <v>122</v>
      </c>
      <c r="H317" s="208">
        <v>13</v>
      </c>
      <c r="L317" s="203"/>
      <c r="M317" s="209"/>
      <c r="N317" s="210"/>
      <c r="O317" s="210"/>
      <c r="P317" s="210"/>
      <c r="Q317" s="210"/>
      <c r="R317" s="210"/>
      <c r="S317" s="210"/>
      <c r="T317" s="211"/>
      <c r="AT317" s="212" t="s">
        <v>770</v>
      </c>
      <c r="AU317" s="212" t="s">
        <v>719</v>
      </c>
      <c r="AV317" s="204" t="s">
        <v>719</v>
      </c>
      <c r="AW317" s="204" t="s">
        <v>675</v>
      </c>
      <c r="AX317" s="204" t="s">
        <v>711</v>
      </c>
      <c r="AY317" s="212" t="s">
        <v>757</v>
      </c>
    </row>
    <row r="318" spans="2:65" s="103" customFormat="1" ht="22.5" customHeight="1">
      <c r="B318" s="104"/>
      <c r="C318" s="216" t="s">
        <v>123</v>
      </c>
      <c r="D318" s="216" t="s">
        <v>25</v>
      </c>
      <c r="E318" s="217" t="s">
        <v>124</v>
      </c>
      <c r="F318" s="218" t="s">
        <v>125</v>
      </c>
      <c r="G318" s="219" t="s">
        <v>780</v>
      </c>
      <c r="H318" s="220">
        <v>13</v>
      </c>
      <c r="I318" s="2"/>
      <c r="J318" s="221">
        <f>ROUND(I318*H318,2)</f>
        <v>0</v>
      </c>
      <c r="K318" s="218" t="s">
        <v>763</v>
      </c>
      <c r="L318" s="222"/>
      <c r="M318" s="223" t="s">
        <v>641</v>
      </c>
      <c r="N318" s="224" t="s">
        <v>682</v>
      </c>
      <c r="O318" s="105"/>
      <c r="P318" s="195">
        <f>O318*H318</f>
        <v>0</v>
      </c>
      <c r="Q318" s="195">
        <v>0</v>
      </c>
      <c r="R318" s="195">
        <f>Q318*H318</f>
        <v>0</v>
      </c>
      <c r="S318" s="195">
        <v>0</v>
      </c>
      <c r="T318" s="196">
        <f>S318*H318</f>
        <v>0</v>
      </c>
      <c r="AR318" s="93" t="s">
        <v>807</v>
      </c>
      <c r="AT318" s="93" t="s">
        <v>25</v>
      </c>
      <c r="AU318" s="93" t="s">
        <v>719</v>
      </c>
      <c r="AY318" s="93" t="s">
        <v>757</v>
      </c>
      <c r="BE318" s="197">
        <f>IF(N318="základní",J318,0)</f>
        <v>0</v>
      </c>
      <c r="BF318" s="197">
        <f>IF(N318="snížená",J318,0)</f>
        <v>0</v>
      </c>
      <c r="BG318" s="197">
        <f>IF(N318="zákl. přenesená",J318,0)</f>
        <v>0</v>
      </c>
      <c r="BH318" s="197">
        <f>IF(N318="sníž. přenesená",J318,0)</f>
        <v>0</v>
      </c>
      <c r="BI318" s="197">
        <f>IF(N318="nulová",J318,0)</f>
        <v>0</v>
      </c>
      <c r="BJ318" s="93" t="s">
        <v>660</v>
      </c>
      <c r="BK318" s="197">
        <f>ROUND(I318*H318,2)</f>
        <v>0</v>
      </c>
      <c r="BL318" s="93" t="s">
        <v>764</v>
      </c>
      <c r="BM318" s="93" t="s">
        <v>126</v>
      </c>
    </row>
    <row r="319" spans="2:47" s="103" customFormat="1" ht="30" customHeight="1">
      <c r="B319" s="104"/>
      <c r="D319" s="198" t="s">
        <v>766</v>
      </c>
      <c r="F319" s="199" t="s">
        <v>127</v>
      </c>
      <c r="L319" s="104"/>
      <c r="M319" s="200"/>
      <c r="N319" s="105"/>
      <c r="O319" s="105"/>
      <c r="P319" s="105"/>
      <c r="Q319" s="105"/>
      <c r="R319" s="105"/>
      <c r="S319" s="105"/>
      <c r="T319" s="201"/>
      <c r="AT319" s="93" t="s">
        <v>766</v>
      </c>
      <c r="AU319" s="93" t="s">
        <v>719</v>
      </c>
    </row>
    <row r="320" spans="2:51" s="204" customFormat="1" ht="22.5" customHeight="1">
      <c r="B320" s="203"/>
      <c r="D320" s="198" t="s">
        <v>770</v>
      </c>
      <c r="E320" s="212" t="s">
        <v>641</v>
      </c>
      <c r="F320" s="214" t="s">
        <v>122</v>
      </c>
      <c r="H320" s="215">
        <v>13</v>
      </c>
      <c r="L320" s="203"/>
      <c r="M320" s="209"/>
      <c r="N320" s="210"/>
      <c r="O320" s="210"/>
      <c r="P320" s="210"/>
      <c r="Q320" s="210"/>
      <c r="R320" s="210"/>
      <c r="S320" s="210"/>
      <c r="T320" s="211"/>
      <c r="AT320" s="212" t="s">
        <v>770</v>
      </c>
      <c r="AU320" s="212" t="s">
        <v>719</v>
      </c>
      <c r="AV320" s="204" t="s">
        <v>719</v>
      </c>
      <c r="AW320" s="204" t="s">
        <v>675</v>
      </c>
      <c r="AX320" s="204" t="s">
        <v>711</v>
      </c>
      <c r="AY320" s="212" t="s">
        <v>757</v>
      </c>
    </row>
    <row r="321" spans="2:63" s="174" customFormat="1" ht="29.25" customHeight="1">
      <c r="B321" s="172"/>
      <c r="D321" s="184" t="s">
        <v>710</v>
      </c>
      <c r="E321" s="185" t="s">
        <v>764</v>
      </c>
      <c r="F321" s="185" t="s">
        <v>128</v>
      </c>
      <c r="J321" s="186">
        <f>BK321</f>
        <v>0</v>
      </c>
      <c r="L321" s="172"/>
      <c r="M321" s="178"/>
      <c r="N321" s="179"/>
      <c r="O321" s="179"/>
      <c r="P321" s="180">
        <f>SUM(P322:P354)</f>
        <v>0</v>
      </c>
      <c r="Q321" s="179"/>
      <c r="R321" s="180">
        <f>SUM(R322:R354)</f>
        <v>2111.5415005</v>
      </c>
      <c r="S321" s="179"/>
      <c r="T321" s="181">
        <f>SUM(T322:T354)</f>
        <v>0</v>
      </c>
      <c r="AR321" s="175" t="s">
        <v>660</v>
      </c>
      <c r="AT321" s="182" t="s">
        <v>710</v>
      </c>
      <c r="AU321" s="182" t="s">
        <v>660</v>
      </c>
      <c r="AY321" s="175" t="s">
        <v>757</v>
      </c>
      <c r="BK321" s="183">
        <f>SUM(BK322:BK354)</f>
        <v>0</v>
      </c>
    </row>
    <row r="322" spans="2:65" s="103" customFormat="1" ht="31.5" customHeight="1">
      <c r="B322" s="104"/>
      <c r="C322" s="187" t="s">
        <v>129</v>
      </c>
      <c r="D322" s="187" t="s">
        <v>759</v>
      </c>
      <c r="E322" s="188" t="s">
        <v>130</v>
      </c>
      <c r="F322" s="189" t="s">
        <v>131</v>
      </c>
      <c r="G322" s="190" t="s">
        <v>762</v>
      </c>
      <c r="H322" s="191">
        <v>193.7</v>
      </c>
      <c r="I322" s="1"/>
      <c r="J322" s="192">
        <f>ROUND(I322*H322,2)</f>
        <v>0</v>
      </c>
      <c r="K322" s="189" t="s">
        <v>763</v>
      </c>
      <c r="L322" s="104"/>
      <c r="M322" s="193" t="s">
        <v>641</v>
      </c>
      <c r="N322" s="194" t="s">
        <v>682</v>
      </c>
      <c r="O322" s="105"/>
      <c r="P322" s="195">
        <f>O322*H322</f>
        <v>0</v>
      </c>
      <c r="Q322" s="195">
        <v>0</v>
      </c>
      <c r="R322" s="195">
        <f>Q322*H322</f>
        <v>0</v>
      </c>
      <c r="S322" s="195">
        <v>0</v>
      </c>
      <c r="T322" s="196">
        <f>S322*H322</f>
        <v>0</v>
      </c>
      <c r="AR322" s="93" t="s">
        <v>764</v>
      </c>
      <c r="AT322" s="93" t="s">
        <v>759</v>
      </c>
      <c r="AU322" s="93" t="s">
        <v>719</v>
      </c>
      <c r="AY322" s="93" t="s">
        <v>757</v>
      </c>
      <c r="BE322" s="197">
        <f>IF(N322="základní",J322,0)</f>
        <v>0</v>
      </c>
      <c r="BF322" s="197">
        <f>IF(N322="snížená",J322,0)</f>
        <v>0</v>
      </c>
      <c r="BG322" s="197">
        <f>IF(N322="zákl. přenesená",J322,0)</f>
        <v>0</v>
      </c>
      <c r="BH322" s="197">
        <f>IF(N322="sníž. přenesená",J322,0)</f>
        <v>0</v>
      </c>
      <c r="BI322" s="197">
        <f>IF(N322="nulová",J322,0)</f>
        <v>0</v>
      </c>
      <c r="BJ322" s="93" t="s">
        <v>660</v>
      </c>
      <c r="BK322" s="197">
        <f>ROUND(I322*H322,2)</f>
        <v>0</v>
      </c>
      <c r="BL322" s="93" t="s">
        <v>764</v>
      </c>
      <c r="BM322" s="93" t="s">
        <v>132</v>
      </c>
    </row>
    <row r="323" spans="2:47" s="103" customFormat="1" ht="22.5" customHeight="1">
      <c r="B323" s="104"/>
      <c r="D323" s="198" t="s">
        <v>766</v>
      </c>
      <c r="F323" s="199" t="s">
        <v>133</v>
      </c>
      <c r="L323" s="104"/>
      <c r="M323" s="200"/>
      <c r="N323" s="105"/>
      <c r="O323" s="105"/>
      <c r="P323" s="105"/>
      <c r="Q323" s="105"/>
      <c r="R323" s="105"/>
      <c r="S323" s="105"/>
      <c r="T323" s="201"/>
      <c r="AT323" s="93" t="s">
        <v>766</v>
      </c>
      <c r="AU323" s="93" t="s">
        <v>719</v>
      </c>
    </row>
    <row r="324" spans="2:47" s="103" customFormat="1" ht="102" customHeight="1">
      <c r="B324" s="104"/>
      <c r="D324" s="198" t="s">
        <v>768</v>
      </c>
      <c r="F324" s="202" t="s">
        <v>134</v>
      </c>
      <c r="L324" s="104"/>
      <c r="M324" s="200"/>
      <c r="N324" s="105"/>
      <c r="O324" s="105"/>
      <c r="P324" s="105"/>
      <c r="Q324" s="105"/>
      <c r="R324" s="105"/>
      <c r="S324" s="105"/>
      <c r="T324" s="201"/>
      <c r="AT324" s="93" t="s">
        <v>768</v>
      </c>
      <c r="AU324" s="93" t="s">
        <v>719</v>
      </c>
    </row>
    <row r="325" spans="2:51" s="204" customFormat="1" ht="22.5" customHeight="1">
      <c r="B325" s="203"/>
      <c r="D325" s="205" t="s">
        <v>770</v>
      </c>
      <c r="E325" s="206" t="s">
        <v>641</v>
      </c>
      <c r="F325" s="207" t="s">
        <v>135</v>
      </c>
      <c r="H325" s="208">
        <v>193.7</v>
      </c>
      <c r="L325" s="203"/>
      <c r="M325" s="209"/>
      <c r="N325" s="210"/>
      <c r="O325" s="210"/>
      <c r="P325" s="210"/>
      <c r="Q325" s="210"/>
      <c r="R325" s="210"/>
      <c r="S325" s="210"/>
      <c r="T325" s="211"/>
      <c r="AT325" s="212" t="s">
        <v>770</v>
      </c>
      <c r="AU325" s="212" t="s">
        <v>719</v>
      </c>
      <c r="AV325" s="204" t="s">
        <v>719</v>
      </c>
      <c r="AW325" s="204" t="s">
        <v>675</v>
      </c>
      <c r="AX325" s="204" t="s">
        <v>711</v>
      </c>
      <c r="AY325" s="212" t="s">
        <v>757</v>
      </c>
    </row>
    <row r="326" spans="2:65" s="103" customFormat="1" ht="22.5" customHeight="1">
      <c r="B326" s="104"/>
      <c r="C326" s="187" t="s">
        <v>136</v>
      </c>
      <c r="D326" s="187" t="s">
        <v>759</v>
      </c>
      <c r="E326" s="188" t="s">
        <v>137</v>
      </c>
      <c r="F326" s="189" t="s">
        <v>138</v>
      </c>
      <c r="G326" s="190" t="s">
        <v>762</v>
      </c>
      <c r="H326" s="191">
        <v>1542.4</v>
      </c>
      <c r="I326" s="1"/>
      <c r="J326" s="192">
        <f>ROUND(I326*H326,2)</f>
        <v>0</v>
      </c>
      <c r="K326" s="189" t="s">
        <v>763</v>
      </c>
      <c r="L326" s="104"/>
      <c r="M326" s="193" t="s">
        <v>641</v>
      </c>
      <c r="N326" s="194" t="s">
        <v>682</v>
      </c>
      <c r="O326" s="105"/>
      <c r="P326" s="195">
        <f>O326*H326</f>
        <v>0</v>
      </c>
      <c r="Q326" s="195">
        <v>0.21252</v>
      </c>
      <c r="R326" s="195">
        <f>Q326*H326</f>
        <v>327.790848</v>
      </c>
      <c r="S326" s="195">
        <v>0</v>
      </c>
      <c r="T326" s="196">
        <f>S326*H326</f>
        <v>0</v>
      </c>
      <c r="AR326" s="93" t="s">
        <v>764</v>
      </c>
      <c r="AT326" s="93" t="s">
        <v>759</v>
      </c>
      <c r="AU326" s="93" t="s">
        <v>719</v>
      </c>
      <c r="AY326" s="93" t="s">
        <v>757</v>
      </c>
      <c r="BE326" s="197">
        <f>IF(N326="základní",J326,0)</f>
        <v>0</v>
      </c>
      <c r="BF326" s="197">
        <f>IF(N326="snížená",J326,0)</f>
        <v>0</v>
      </c>
      <c r="BG326" s="197">
        <f>IF(N326="zákl. přenesená",J326,0)</f>
        <v>0</v>
      </c>
      <c r="BH326" s="197">
        <f>IF(N326="sníž. přenesená",J326,0)</f>
        <v>0</v>
      </c>
      <c r="BI326" s="197">
        <f>IF(N326="nulová",J326,0)</f>
        <v>0</v>
      </c>
      <c r="BJ326" s="93" t="s">
        <v>660</v>
      </c>
      <c r="BK326" s="197">
        <f>ROUND(I326*H326,2)</f>
        <v>0</v>
      </c>
      <c r="BL326" s="93" t="s">
        <v>764</v>
      </c>
      <c r="BM326" s="93" t="s">
        <v>139</v>
      </c>
    </row>
    <row r="327" spans="2:47" s="103" customFormat="1" ht="22.5" customHeight="1">
      <c r="B327" s="104"/>
      <c r="D327" s="198" t="s">
        <v>766</v>
      </c>
      <c r="F327" s="199" t="s">
        <v>140</v>
      </c>
      <c r="L327" s="104"/>
      <c r="M327" s="200"/>
      <c r="N327" s="105"/>
      <c r="O327" s="105"/>
      <c r="P327" s="105"/>
      <c r="Q327" s="105"/>
      <c r="R327" s="105"/>
      <c r="S327" s="105"/>
      <c r="T327" s="201"/>
      <c r="AT327" s="93" t="s">
        <v>766</v>
      </c>
      <c r="AU327" s="93" t="s">
        <v>719</v>
      </c>
    </row>
    <row r="328" spans="2:47" s="103" customFormat="1" ht="54" customHeight="1">
      <c r="B328" s="104"/>
      <c r="D328" s="198" t="s">
        <v>768</v>
      </c>
      <c r="F328" s="202" t="s">
        <v>141</v>
      </c>
      <c r="L328" s="104"/>
      <c r="M328" s="200"/>
      <c r="N328" s="105"/>
      <c r="O328" s="105"/>
      <c r="P328" s="105"/>
      <c r="Q328" s="105"/>
      <c r="R328" s="105"/>
      <c r="S328" s="105"/>
      <c r="T328" s="201"/>
      <c r="AT328" s="93" t="s">
        <v>768</v>
      </c>
      <c r="AU328" s="93" t="s">
        <v>719</v>
      </c>
    </row>
    <row r="329" spans="2:51" s="204" customFormat="1" ht="22.5" customHeight="1">
      <c r="B329" s="203"/>
      <c r="D329" s="198" t="s">
        <v>770</v>
      </c>
      <c r="E329" s="212" t="s">
        <v>641</v>
      </c>
      <c r="F329" s="214" t="s">
        <v>142</v>
      </c>
      <c r="H329" s="215">
        <v>1433</v>
      </c>
      <c r="L329" s="203"/>
      <c r="M329" s="209"/>
      <c r="N329" s="210"/>
      <c r="O329" s="210"/>
      <c r="P329" s="210"/>
      <c r="Q329" s="210"/>
      <c r="R329" s="210"/>
      <c r="S329" s="210"/>
      <c r="T329" s="211"/>
      <c r="AT329" s="212" t="s">
        <v>770</v>
      </c>
      <c r="AU329" s="212" t="s">
        <v>719</v>
      </c>
      <c r="AV329" s="204" t="s">
        <v>719</v>
      </c>
      <c r="AW329" s="204" t="s">
        <v>675</v>
      </c>
      <c r="AX329" s="204" t="s">
        <v>711</v>
      </c>
      <c r="AY329" s="212" t="s">
        <v>757</v>
      </c>
    </row>
    <row r="330" spans="2:51" s="204" customFormat="1" ht="22.5" customHeight="1">
      <c r="B330" s="203"/>
      <c r="D330" s="198" t="s">
        <v>770</v>
      </c>
      <c r="E330" s="212" t="s">
        <v>641</v>
      </c>
      <c r="F330" s="214" t="s">
        <v>143</v>
      </c>
      <c r="H330" s="215">
        <v>76.8</v>
      </c>
      <c r="L330" s="203"/>
      <c r="M330" s="209"/>
      <c r="N330" s="210"/>
      <c r="O330" s="210"/>
      <c r="P330" s="210"/>
      <c r="Q330" s="210"/>
      <c r="R330" s="210"/>
      <c r="S330" s="210"/>
      <c r="T330" s="211"/>
      <c r="AT330" s="212" t="s">
        <v>770</v>
      </c>
      <c r="AU330" s="212" t="s">
        <v>719</v>
      </c>
      <c r="AV330" s="204" t="s">
        <v>719</v>
      </c>
      <c r="AW330" s="204" t="s">
        <v>675</v>
      </c>
      <c r="AX330" s="204" t="s">
        <v>711</v>
      </c>
      <c r="AY330" s="212" t="s">
        <v>757</v>
      </c>
    </row>
    <row r="331" spans="2:51" s="204" customFormat="1" ht="22.5" customHeight="1">
      <c r="B331" s="203"/>
      <c r="D331" s="198" t="s">
        <v>770</v>
      </c>
      <c r="E331" s="212" t="s">
        <v>641</v>
      </c>
      <c r="F331" s="214" t="s">
        <v>144</v>
      </c>
      <c r="H331" s="215">
        <v>11</v>
      </c>
      <c r="L331" s="203"/>
      <c r="M331" s="209"/>
      <c r="N331" s="210"/>
      <c r="O331" s="210"/>
      <c r="P331" s="210"/>
      <c r="Q331" s="210"/>
      <c r="R331" s="210"/>
      <c r="S331" s="210"/>
      <c r="T331" s="211"/>
      <c r="AT331" s="212" t="s">
        <v>770</v>
      </c>
      <c r="AU331" s="212" t="s">
        <v>719</v>
      </c>
      <c r="AV331" s="204" t="s">
        <v>719</v>
      </c>
      <c r="AW331" s="204" t="s">
        <v>675</v>
      </c>
      <c r="AX331" s="204" t="s">
        <v>711</v>
      </c>
      <c r="AY331" s="212" t="s">
        <v>757</v>
      </c>
    </row>
    <row r="332" spans="2:51" s="204" customFormat="1" ht="22.5" customHeight="1">
      <c r="B332" s="203"/>
      <c r="D332" s="205" t="s">
        <v>770</v>
      </c>
      <c r="E332" s="206" t="s">
        <v>641</v>
      </c>
      <c r="F332" s="207" t="s">
        <v>145</v>
      </c>
      <c r="H332" s="208">
        <v>21.6</v>
      </c>
      <c r="L332" s="203"/>
      <c r="M332" s="209"/>
      <c r="N332" s="210"/>
      <c r="O332" s="210"/>
      <c r="P332" s="210"/>
      <c r="Q332" s="210"/>
      <c r="R332" s="210"/>
      <c r="S332" s="210"/>
      <c r="T332" s="211"/>
      <c r="AT332" s="212" t="s">
        <v>770</v>
      </c>
      <c r="AU332" s="212" t="s">
        <v>719</v>
      </c>
      <c r="AV332" s="204" t="s">
        <v>719</v>
      </c>
      <c r="AW332" s="204" t="s">
        <v>675</v>
      </c>
      <c r="AX332" s="204" t="s">
        <v>711</v>
      </c>
      <c r="AY332" s="212" t="s">
        <v>757</v>
      </c>
    </row>
    <row r="333" spans="2:65" s="103" customFormat="1" ht="22.5" customHeight="1">
      <c r="B333" s="104"/>
      <c r="C333" s="187" t="s">
        <v>146</v>
      </c>
      <c r="D333" s="187" t="s">
        <v>759</v>
      </c>
      <c r="E333" s="188" t="s">
        <v>147</v>
      </c>
      <c r="F333" s="189" t="s">
        <v>148</v>
      </c>
      <c r="G333" s="190" t="s">
        <v>825</v>
      </c>
      <c r="H333" s="191">
        <v>8.5</v>
      </c>
      <c r="I333" s="1"/>
      <c r="J333" s="192">
        <f>ROUND(I333*H333,2)</f>
        <v>0</v>
      </c>
      <c r="K333" s="189" t="s">
        <v>763</v>
      </c>
      <c r="L333" s="104"/>
      <c r="M333" s="193" t="s">
        <v>641</v>
      </c>
      <c r="N333" s="194" t="s">
        <v>682</v>
      </c>
      <c r="O333" s="105"/>
      <c r="P333" s="195">
        <f>O333*H333</f>
        <v>0</v>
      </c>
      <c r="Q333" s="195">
        <v>0</v>
      </c>
      <c r="R333" s="195">
        <f>Q333*H333</f>
        <v>0</v>
      </c>
      <c r="S333" s="195">
        <v>0</v>
      </c>
      <c r="T333" s="196">
        <f>S333*H333</f>
        <v>0</v>
      </c>
      <c r="AR333" s="93" t="s">
        <v>764</v>
      </c>
      <c r="AT333" s="93" t="s">
        <v>759</v>
      </c>
      <c r="AU333" s="93" t="s">
        <v>719</v>
      </c>
      <c r="AY333" s="93" t="s">
        <v>757</v>
      </c>
      <c r="BE333" s="197">
        <f>IF(N333="základní",J333,0)</f>
        <v>0</v>
      </c>
      <c r="BF333" s="197">
        <f>IF(N333="snížená",J333,0)</f>
        <v>0</v>
      </c>
      <c r="BG333" s="197">
        <f>IF(N333="zákl. přenesená",J333,0)</f>
        <v>0</v>
      </c>
      <c r="BH333" s="197">
        <f>IF(N333="sníž. přenesená",J333,0)</f>
        <v>0</v>
      </c>
      <c r="BI333" s="197">
        <f>IF(N333="nulová",J333,0)</f>
        <v>0</v>
      </c>
      <c r="BJ333" s="93" t="s">
        <v>660</v>
      </c>
      <c r="BK333" s="197">
        <f>ROUND(I333*H333,2)</f>
        <v>0</v>
      </c>
      <c r="BL333" s="93" t="s">
        <v>764</v>
      </c>
      <c r="BM333" s="93" t="s">
        <v>149</v>
      </c>
    </row>
    <row r="334" spans="2:47" s="103" customFormat="1" ht="22.5" customHeight="1">
      <c r="B334" s="104"/>
      <c r="D334" s="198" t="s">
        <v>766</v>
      </c>
      <c r="F334" s="199" t="s">
        <v>150</v>
      </c>
      <c r="L334" s="104"/>
      <c r="M334" s="200"/>
      <c r="N334" s="105"/>
      <c r="O334" s="105"/>
      <c r="P334" s="105"/>
      <c r="Q334" s="105"/>
      <c r="R334" s="105"/>
      <c r="S334" s="105"/>
      <c r="T334" s="201"/>
      <c r="AT334" s="93" t="s">
        <v>766</v>
      </c>
      <c r="AU334" s="93" t="s">
        <v>719</v>
      </c>
    </row>
    <row r="335" spans="2:47" s="103" customFormat="1" ht="42" customHeight="1">
      <c r="B335" s="104"/>
      <c r="D335" s="198" t="s">
        <v>768</v>
      </c>
      <c r="F335" s="202" t="s">
        <v>151</v>
      </c>
      <c r="L335" s="104"/>
      <c r="M335" s="200"/>
      <c r="N335" s="105"/>
      <c r="O335" s="105"/>
      <c r="P335" s="105"/>
      <c r="Q335" s="105"/>
      <c r="R335" s="105"/>
      <c r="S335" s="105"/>
      <c r="T335" s="201"/>
      <c r="AT335" s="93" t="s">
        <v>768</v>
      </c>
      <c r="AU335" s="93" t="s">
        <v>719</v>
      </c>
    </row>
    <row r="336" spans="2:51" s="204" customFormat="1" ht="22.5" customHeight="1">
      <c r="B336" s="203"/>
      <c r="D336" s="205" t="s">
        <v>770</v>
      </c>
      <c r="E336" s="206" t="s">
        <v>641</v>
      </c>
      <c r="F336" s="207" t="s">
        <v>152</v>
      </c>
      <c r="H336" s="208">
        <v>8.5</v>
      </c>
      <c r="L336" s="203"/>
      <c r="M336" s="209"/>
      <c r="N336" s="210"/>
      <c r="O336" s="210"/>
      <c r="P336" s="210"/>
      <c r="Q336" s="210"/>
      <c r="R336" s="210"/>
      <c r="S336" s="210"/>
      <c r="T336" s="211"/>
      <c r="AT336" s="212" t="s">
        <v>770</v>
      </c>
      <c r="AU336" s="212" t="s">
        <v>719</v>
      </c>
      <c r="AV336" s="204" t="s">
        <v>719</v>
      </c>
      <c r="AW336" s="204" t="s">
        <v>675</v>
      </c>
      <c r="AX336" s="204" t="s">
        <v>711</v>
      </c>
      <c r="AY336" s="212" t="s">
        <v>757</v>
      </c>
    </row>
    <row r="337" spans="2:65" s="103" customFormat="1" ht="22.5" customHeight="1">
      <c r="B337" s="104"/>
      <c r="C337" s="187" t="s">
        <v>153</v>
      </c>
      <c r="D337" s="187" t="s">
        <v>759</v>
      </c>
      <c r="E337" s="188" t="s">
        <v>154</v>
      </c>
      <c r="F337" s="189" t="s">
        <v>155</v>
      </c>
      <c r="G337" s="190" t="s">
        <v>825</v>
      </c>
      <c r="H337" s="191">
        <v>160</v>
      </c>
      <c r="I337" s="1"/>
      <c r="J337" s="192">
        <f>ROUND(I337*H337,2)</f>
        <v>0</v>
      </c>
      <c r="K337" s="189" t="s">
        <v>763</v>
      </c>
      <c r="L337" s="104"/>
      <c r="M337" s="193" t="s">
        <v>641</v>
      </c>
      <c r="N337" s="194" t="s">
        <v>682</v>
      </c>
      <c r="O337" s="105"/>
      <c r="P337" s="195">
        <f>O337*H337</f>
        <v>0</v>
      </c>
      <c r="Q337" s="195">
        <v>2.83331</v>
      </c>
      <c r="R337" s="195">
        <f>Q337*H337</f>
        <v>453.3296</v>
      </c>
      <c r="S337" s="195">
        <v>0</v>
      </c>
      <c r="T337" s="196">
        <f>S337*H337</f>
        <v>0</v>
      </c>
      <c r="AR337" s="93" t="s">
        <v>764</v>
      </c>
      <c r="AT337" s="93" t="s">
        <v>759</v>
      </c>
      <c r="AU337" s="93" t="s">
        <v>719</v>
      </c>
      <c r="AY337" s="93" t="s">
        <v>757</v>
      </c>
      <c r="BE337" s="197">
        <f>IF(N337="základní",J337,0)</f>
        <v>0</v>
      </c>
      <c r="BF337" s="197">
        <f>IF(N337="snížená",J337,0)</f>
        <v>0</v>
      </c>
      <c r="BG337" s="197">
        <f>IF(N337="zákl. přenesená",J337,0)</f>
        <v>0</v>
      </c>
      <c r="BH337" s="197">
        <f>IF(N337="sníž. přenesená",J337,0)</f>
        <v>0</v>
      </c>
      <c r="BI337" s="197">
        <f>IF(N337="nulová",J337,0)</f>
        <v>0</v>
      </c>
      <c r="BJ337" s="93" t="s">
        <v>660</v>
      </c>
      <c r="BK337" s="197">
        <f>ROUND(I337*H337,2)</f>
        <v>0</v>
      </c>
      <c r="BL337" s="93" t="s">
        <v>764</v>
      </c>
      <c r="BM337" s="93" t="s">
        <v>156</v>
      </c>
    </row>
    <row r="338" spans="2:47" s="103" customFormat="1" ht="30" customHeight="1">
      <c r="B338" s="104"/>
      <c r="D338" s="198" t="s">
        <v>766</v>
      </c>
      <c r="F338" s="199" t="s">
        <v>157</v>
      </c>
      <c r="L338" s="104"/>
      <c r="M338" s="200"/>
      <c r="N338" s="105"/>
      <c r="O338" s="105"/>
      <c r="P338" s="105"/>
      <c r="Q338" s="105"/>
      <c r="R338" s="105"/>
      <c r="S338" s="105"/>
      <c r="T338" s="201"/>
      <c r="AT338" s="93" t="s">
        <v>766</v>
      </c>
      <c r="AU338" s="93" t="s">
        <v>719</v>
      </c>
    </row>
    <row r="339" spans="2:47" s="103" customFormat="1" ht="30" customHeight="1">
      <c r="B339" s="104"/>
      <c r="D339" s="198" t="s">
        <v>768</v>
      </c>
      <c r="F339" s="202" t="s">
        <v>158</v>
      </c>
      <c r="L339" s="104"/>
      <c r="M339" s="200"/>
      <c r="N339" s="105"/>
      <c r="O339" s="105"/>
      <c r="P339" s="105"/>
      <c r="Q339" s="105"/>
      <c r="R339" s="105"/>
      <c r="S339" s="105"/>
      <c r="T339" s="201"/>
      <c r="AT339" s="93" t="s">
        <v>768</v>
      </c>
      <c r="AU339" s="93" t="s">
        <v>719</v>
      </c>
    </row>
    <row r="340" spans="2:47" s="103" customFormat="1" ht="30" customHeight="1">
      <c r="B340" s="104"/>
      <c r="D340" s="198" t="s">
        <v>112</v>
      </c>
      <c r="F340" s="202" t="s">
        <v>113</v>
      </c>
      <c r="L340" s="104"/>
      <c r="M340" s="200"/>
      <c r="N340" s="105"/>
      <c r="O340" s="105"/>
      <c r="P340" s="105"/>
      <c r="Q340" s="105"/>
      <c r="R340" s="105"/>
      <c r="S340" s="105"/>
      <c r="T340" s="201"/>
      <c r="AT340" s="93" t="s">
        <v>112</v>
      </c>
      <c r="AU340" s="93" t="s">
        <v>719</v>
      </c>
    </row>
    <row r="341" spans="2:51" s="204" customFormat="1" ht="22.5" customHeight="1">
      <c r="B341" s="203"/>
      <c r="D341" s="205" t="s">
        <v>770</v>
      </c>
      <c r="E341" s="206" t="s">
        <v>641</v>
      </c>
      <c r="F341" s="207" t="s">
        <v>159</v>
      </c>
      <c r="H341" s="208">
        <v>160</v>
      </c>
      <c r="L341" s="203"/>
      <c r="M341" s="209"/>
      <c r="N341" s="210"/>
      <c r="O341" s="210"/>
      <c r="P341" s="210"/>
      <c r="Q341" s="210"/>
      <c r="R341" s="210"/>
      <c r="S341" s="210"/>
      <c r="T341" s="211"/>
      <c r="AT341" s="212" t="s">
        <v>770</v>
      </c>
      <c r="AU341" s="212" t="s">
        <v>719</v>
      </c>
      <c r="AV341" s="204" t="s">
        <v>719</v>
      </c>
      <c r="AW341" s="204" t="s">
        <v>675</v>
      </c>
      <c r="AX341" s="204" t="s">
        <v>711</v>
      </c>
      <c r="AY341" s="212" t="s">
        <v>757</v>
      </c>
    </row>
    <row r="342" spans="2:65" s="103" customFormat="1" ht="22.5" customHeight="1">
      <c r="B342" s="104"/>
      <c r="C342" s="187" t="s">
        <v>160</v>
      </c>
      <c r="D342" s="187" t="s">
        <v>759</v>
      </c>
      <c r="E342" s="188" t="s">
        <v>161</v>
      </c>
      <c r="F342" s="189" t="s">
        <v>162</v>
      </c>
      <c r="G342" s="190" t="s">
        <v>825</v>
      </c>
      <c r="H342" s="191">
        <v>547.9</v>
      </c>
      <c r="I342" s="1"/>
      <c r="J342" s="192">
        <f>ROUND(I342*H342,2)</f>
        <v>0</v>
      </c>
      <c r="K342" s="189" t="s">
        <v>763</v>
      </c>
      <c r="L342" s="104"/>
      <c r="M342" s="193" t="s">
        <v>641</v>
      </c>
      <c r="N342" s="194" t="s">
        <v>682</v>
      </c>
      <c r="O342" s="105"/>
      <c r="P342" s="195">
        <f>O342*H342</f>
        <v>0</v>
      </c>
      <c r="Q342" s="195">
        <v>2.4143</v>
      </c>
      <c r="R342" s="195">
        <f>Q342*H342</f>
        <v>1322.79497</v>
      </c>
      <c r="S342" s="195">
        <v>0</v>
      </c>
      <c r="T342" s="196">
        <f>S342*H342</f>
        <v>0</v>
      </c>
      <c r="AR342" s="93" t="s">
        <v>764</v>
      </c>
      <c r="AT342" s="93" t="s">
        <v>759</v>
      </c>
      <c r="AU342" s="93" t="s">
        <v>719</v>
      </c>
      <c r="AY342" s="93" t="s">
        <v>757</v>
      </c>
      <c r="BE342" s="197">
        <f>IF(N342="základní",J342,0)</f>
        <v>0</v>
      </c>
      <c r="BF342" s="197">
        <f>IF(N342="snížená",J342,0)</f>
        <v>0</v>
      </c>
      <c r="BG342" s="197">
        <f>IF(N342="zákl. přenesená",J342,0)</f>
        <v>0</v>
      </c>
      <c r="BH342" s="197">
        <f>IF(N342="sníž. přenesená",J342,0)</f>
        <v>0</v>
      </c>
      <c r="BI342" s="197">
        <f>IF(N342="nulová",J342,0)</f>
        <v>0</v>
      </c>
      <c r="BJ342" s="93" t="s">
        <v>660</v>
      </c>
      <c r="BK342" s="197">
        <f>ROUND(I342*H342,2)</f>
        <v>0</v>
      </c>
      <c r="BL342" s="93" t="s">
        <v>764</v>
      </c>
      <c r="BM342" s="93" t="s">
        <v>163</v>
      </c>
    </row>
    <row r="343" spans="2:47" s="103" customFormat="1" ht="30" customHeight="1">
      <c r="B343" s="104"/>
      <c r="D343" s="198" t="s">
        <v>766</v>
      </c>
      <c r="F343" s="199" t="s">
        <v>164</v>
      </c>
      <c r="L343" s="104"/>
      <c r="M343" s="200"/>
      <c r="N343" s="105"/>
      <c r="O343" s="105"/>
      <c r="P343" s="105"/>
      <c r="Q343" s="105"/>
      <c r="R343" s="105"/>
      <c r="S343" s="105"/>
      <c r="T343" s="201"/>
      <c r="AT343" s="93" t="s">
        <v>766</v>
      </c>
      <c r="AU343" s="93" t="s">
        <v>719</v>
      </c>
    </row>
    <row r="344" spans="2:47" s="103" customFormat="1" ht="90" customHeight="1">
      <c r="B344" s="104"/>
      <c r="D344" s="198" t="s">
        <v>768</v>
      </c>
      <c r="F344" s="202" t="s">
        <v>165</v>
      </c>
      <c r="L344" s="104"/>
      <c r="M344" s="200"/>
      <c r="N344" s="105"/>
      <c r="O344" s="105"/>
      <c r="P344" s="105"/>
      <c r="Q344" s="105"/>
      <c r="R344" s="105"/>
      <c r="S344" s="105"/>
      <c r="T344" s="201"/>
      <c r="AT344" s="93" t="s">
        <v>768</v>
      </c>
      <c r="AU344" s="93" t="s">
        <v>719</v>
      </c>
    </row>
    <row r="345" spans="2:47" s="103" customFormat="1" ht="30" customHeight="1">
      <c r="B345" s="104"/>
      <c r="D345" s="198" t="s">
        <v>112</v>
      </c>
      <c r="F345" s="202" t="s">
        <v>113</v>
      </c>
      <c r="L345" s="104"/>
      <c r="M345" s="200"/>
      <c r="N345" s="105"/>
      <c r="O345" s="105"/>
      <c r="P345" s="105"/>
      <c r="Q345" s="105"/>
      <c r="R345" s="105"/>
      <c r="S345" s="105"/>
      <c r="T345" s="201"/>
      <c r="AT345" s="93" t="s">
        <v>112</v>
      </c>
      <c r="AU345" s="93" t="s">
        <v>719</v>
      </c>
    </row>
    <row r="346" spans="2:51" s="204" customFormat="1" ht="22.5" customHeight="1">
      <c r="B346" s="203"/>
      <c r="D346" s="205" t="s">
        <v>770</v>
      </c>
      <c r="E346" s="206" t="s">
        <v>641</v>
      </c>
      <c r="F346" s="207" t="s">
        <v>166</v>
      </c>
      <c r="H346" s="208">
        <v>547.9</v>
      </c>
      <c r="L346" s="203"/>
      <c r="M346" s="209"/>
      <c r="N346" s="210"/>
      <c r="O346" s="210"/>
      <c r="P346" s="210"/>
      <c r="Q346" s="210"/>
      <c r="R346" s="210"/>
      <c r="S346" s="210"/>
      <c r="T346" s="211"/>
      <c r="AT346" s="212" t="s">
        <v>770</v>
      </c>
      <c r="AU346" s="212" t="s">
        <v>719</v>
      </c>
      <c r="AV346" s="204" t="s">
        <v>719</v>
      </c>
      <c r="AW346" s="204" t="s">
        <v>675</v>
      </c>
      <c r="AX346" s="204" t="s">
        <v>711</v>
      </c>
      <c r="AY346" s="212" t="s">
        <v>757</v>
      </c>
    </row>
    <row r="347" spans="2:65" s="103" customFormat="1" ht="22.5" customHeight="1">
      <c r="B347" s="104"/>
      <c r="C347" s="187" t="s">
        <v>167</v>
      </c>
      <c r="D347" s="187" t="s">
        <v>759</v>
      </c>
      <c r="E347" s="188" t="s">
        <v>168</v>
      </c>
      <c r="F347" s="189" t="s">
        <v>169</v>
      </c>
      <c r="G347" s="190" t="s">
        <v>762</v>
      </c>
      <c r="H347" s="191">
        <v>1369.75</v>
      </c>
      <c r="I347" s="1"/>
      <c r="J347" s="192">
        <f>ROUND(I347*H347,2)</f>
        <v>0</v>
      </c>
      <c r="K347" s="189" t="s">
        <v>763</v>
      </c>
      <c r="L347" s="104"/>
      <c r="M347" s="193" t="s">
        <v>641</v>
      </c>
      <c r="N347" s="194" t="s">
        <v>682</v>
      </c>
      <c r="O347" s="105"/>
      <c r="P347" s="195">
        <f>O347*H347</f>
        <v>0</v>
      </c>
      <c r="Q347" s="195">
        <v>0</v>
      </c>
      <c r="R347" s="195">
        <f>Q347*H347</f>
        <v>0</v>
      </c>
      <c r="S347" s="195">
        <v>0</v>
      </c>
      <c r="T347" s="196">
        <f>S347*H347</f>
        <v>0</v>
      </c>
      <c r="AR347" s="93" t="s">
        <v>764</v>
      </c>
      <c r="AT347" s="93" t="s">
        <v>759</v>
      </c>
      <c r="AU347" s="93" t="s">
        <v>719</v>
      </c>
      <c r="AY347" s="93" t="s">
        <v>757</v>
      </c>
      <c r="BE347" s="197">
        <f>IF(N347="základní",J347,0)</f>
        <v>0</v>
      </c>
      <c r="BF347" s="197">
        <f>IF(N347="snížená",J347,0)</f>
        <v>0</v>
      </c>
      <c r="BG347" s="197">
        <f>IF(N347="zákl. přenesená",J347,0)</f>
        <v>0</v>
      </c>
      <c r="BH347" s="197">
        <f>IF(N347="sníž. přenesená",J347,0)</f>
        <v>0</v>
      </c>
      <c r="BI347" s="197">
        <f>IF(N347="nulová",J347,0)</f>
        <v>0</v>
      </c>
      <c r="BJ347" s="93" t="s">
        <v>660</v>
      </c>
      <c r="BK347" s="197">
        <f>ROUND(I347*H347,2)</f>
        <v>0</v>
      </c>
      <c r="BL347" s="93" t="s">
        <v>764</v>
      </c>
      <c r="BM347" s="93" t="s">
        <v>170</v>
      </c>
    </row>
    <row r="348" spans="2:47" s="103" customFormat="1" ht="22.5" customHeight="1">
      <c r="B348" s="104"/>
      <c r="D348" s="198" t="s">
        <v>766</v>
      </c>
      <c r="F348" s="199" t="s">
        <v>171</v>
      </c>
      <c r="L348" s="104"/>
      <c r="M348" s="200"/>
      <c r="N348" s="105"/>
      <c r="O348" s="105"/>
      <c r="P348" s="105"/>
      <c r="Q348" s="105"/>
      <c r="R348" s="105"/>
      <c r="S348" s="105"/>
      <c r="T348" s="201"/>
      <c r="AT348" s="93" t="s">
        <v>766</v>
      </c>
      <c r="AU348" s="93" t="s">
        <v>719</v>
      </c>
    </row>
    <row r="349" spans="2:47" s="103" customFormat="1" ht="90" customHeight="1">
      <c r="B349" s="104"/>
      <c r="D349" s="198" t="s">
        <v>768</v>
      </c>
      <c r="F349" s="202" t="s">
        <v>165</v>
      </c>
      <c r="L349" s="104"/>
      <c r="M349" s="200"/>
      <c r="N349" s="105"/>
      <c r="O349" s="105"/>
      <c r="P349" s="105"/>
      <c r="Q349" s="105"/>
      <c r="R349" s="105"/>
      <c r="S349" s="105"/>
      <c r="T349" s="201"/>
      <c r="AT349" s="93" t="s">
        <v>768</v>
      </c>
      <c r="AU349" s="93" t="s">
        <v>719</v>
      </c>
    </row>
    <row r="350" spans="2:51" s="204" customFormat="1" ht="22.5" customHeight="1">
      <c r="B350" s="203"/>
      <c r="D350" s="205" t="s">
        <v>770</v>
      </c>
      <c r="E350" s="206" t="s">
        <v>641</v>
      </c>
      <c r="F350" s="207" t="s">
        <v>172</v>
      </c>
      <c r="H350" s="208">
        <v>1369.75</v>
      </c>
      <c r="L350" s="203"/>
      <c r="M350" s="209"/>
      <c r="N350" s="210"/>
      <c r="O350" s="210"/>
      <c r="P350" s="210"/>
      <c r="Q350" s="210"/>
      <c r="R350" s="210"/>
      <c r="S350" s="210"/>
      <c r="T350" s="211"/>
      <c r="AT350" s="212" t="s">
        <v>770</v>
      </c>
      <c r="AU350" s="212" t="s">
        <v>719</v>
      </c>
      <c r="AV350" s="204" t="s">
        <v>719</v>
      </c>
      <c r="AW350" s="204" t="s">
        <v>675</v>
      </c>
      <c r="AX350" s="204" t="s">
        <v>711</v>
      </c>
      <c r="AY350" s="212" t="s">
        <v>757</v>
      </c>
    </row>
    <row r="351" spans="2:65" s="103" customFormat="1" ht="31.5" customHeight="1">
      <c r="B351" s="104"/>
      <c r="C351" s="187" t="s">
        <v>173</v>
      </c>
      <c r="D351" s="187" t="s">
        <v>759</v>
      </c>
      <c r="E351" s="188" t="s">
        <v>174</v>
      </c>
      <c r="F351" s="189" t="s">
        <v>175</v>
      </c>
      <c r="G351" s="190" t="s">
        <v>762</v>
      </c>
      <c r="H351" s="191">
        <v>6.75</v>
      </c>
      <c r="I351" s="1"/>
      <c r="J351" s="192">
        <f>ROUND(I351*H351,2)</f>
        <v>0</v>
      </c>
      <c r="K351" s="189" t="s">
        <v>763</v>
      </c>
      <c r="L351" s="104"/>
      <c r="M351" s="193" t="s">
        <v>641</v>
      </c>
      <c r="N351" s="194" t="s">
        <v>682</v>
      </c>
      <c r="O351" s="105"/>
      <c r="P351" s="195">
        <f>O351*H351</f>
        <v>0</v>
      </c>
      <c r="Q351" s="195">
        <v>1.12979</v>
      </c>
      <c r="R351" s="195">
        <f>Q351*H351</f>
        <v>7.626082500000001</v>
      </c>
      <c r="S351" s="195">
        <v>0</v>
      </c>
      <c r="T351" s="196">
        <f>S351*H351</f>
        <v>0</v>
      </c>
      <c r="AR351" s="93" t="s">
        <v>764</v>
      </c>
      <c r="AT351" s="93" t="s">
        <v>759</v>
      </c>
      <c r="AU351" s="93" t="s">
        <v>719</v>
      </c>
      <c r="AY351" s="93" t="s">
        <v>757</v>
      </c>
      <c r="BE351" s="197">
        <f>IF(N351="základní",J351,0)</f>
        <v>0</v>
      </c>
      <c r="BF351" s="197">
        <f>IF(N351="snížená",J351,0)</f>
        <v>0</v>
      </c>
      <c r="BG351" s="197">
        <f>IF(N351="zákl. přenesená",J351,0)</f>
        <v>0</v>
      </c>
      <c r="BH351" s="197">
        <f>IF(N351="sníž. přenesená",J351,0)</f>
        <v>0</v>
      </c>
      <c r="BI351" s="197">
        <f>IF(N351="nulová",J351,0)</f>
        <v>0</v>
      </c>
      <c r="BJ351" s="93" t="s">
        <v>660</v>
      </c>
      <c r="BK351" s="197">
        <f>ROUND(I351*H351,2)</f>
        <v>0</v>
      </c>
      <c r="BL351" s="93" t="s">
        <v>764</v>
      </c>
      <c r="BM351" s="93" t="s">
        <v>176</v>
      </c>
    </row>
    <row r="352" spans="2:47" s="103" customFormat="1" ht="30" customHeight="1">
      <c r="B352" s="104"/>
      <c r="D352" s="198" t="s">
        <v>766</v>
      </c>
      <c r="F352" s="199" t="s">
        <v>177</v>
      </c>
      <c r="L352" s="104"/>
      <c r="M352" s="200"/>
      <c r="N352" s="105"/>
      <c r="O352" s="105"/>
      <c r="P352" s="105"/>
      <c r="Q352" s="105"/>
      <c r="R352" s="105"/>
      <c r="S352" s="105"/>
      <c r="T352" s="201"/>
      <c r="AT352" s="93" t="s">
        <v>766</v>
      </c>
      <c r="AU352" s="93" t="s">
        <v>719</v>
      </c>
    </row>
    <row r="353" spans="2:47" s="103" customFormat="1" ht="78" customHeight="1">
      <c r="B353" s="104"/>
      <c r="D353" s="198" t="s">
        <v>768</v>
      </c>
      <c r="F353" s="202" t="s">
        <v>178</v>
      </c>
      <c r="L353" s="104"/>
      <c r="M353" s="200"/>
      <c r="N353" s="105"/>
      <c r="O353" s="105"/>
      <c r="P353" s="105"/>
      <c r="Q353" s="105"/>
      <c r="R353" s="105"/>
      <c r="S353" s="105"/>
      <c r="T353" s="201"/>
      <c r="AT353" s="93" t="s">
        <v>768</v>
      </c>
      <c r="AU353" s="93" t="s">
        <v>719</v>
      </c>
    </row>
    <row r="354" spans="2:51" s="204" customFormat="1" ht="22.5" customHeight="1">
      <c r="B354" s="203"/>
      <c r="D354" s="198" t="s">
        <v>770</v>
      </c>
      <c r="E354" s="212" t="s">
        <v>641</v>
      </c>
      <c r="F354" s="214" t="s">
        <v>179</v>
      </c>
      <c r="H354" s="215">
        <v>6.75</v>
      </c>
      <c r="L354" s="203"/>
      <c r="M354" s="209"/>
      <c r="N354" s="210"/>
      <c r="O354" s="210"/>
      <c r="P354" s="210"/>
      <c r="Q354" s="210"/>
      <c r="R354" s="210"/>
      <c r="S354" s="210"/>
      <c r="T354" s="211"/>
      <c r="AT354" s="212" t="s">
        <v>770</v>
      </c>
      <c r="AU354" s="212" t="s">
        <v>719</v>
      </c>
      <c r="AV354" s="204" t="s">
        <v>719</v>
      </c>
      <c r="AW354" s="204" t="s">
        <v>675</v>
      </c>
      <c r="AX354" s="204" t="s">
        <v>711</v>
      </c>
      <c r="AY354" s="212" t="s">
        <v>757</v>
      </c>
    </row>
    <row r="355" spans="2:63" s="174" customFormat="1" ht="29.25" customHeight="1">
      <c r="B355" s="172"/>
      <c r="D355" s="184" t="s">
        <v>710</v>
      </c>
      <c r="E355" s="185" t="s">
        <v>788</v>
      </c>
      <c r="F355" s="185" t="s">
        <v>180</v>
      </c>
      <c r="J355" s="186">
        <f>BK355</f>
        <v>0</v>
      </c>
      <c r="L355" s="172"/>
      <c r="M355" s="178"/>
      <c r="N355" s="179"/>
      <c r="O355" s="179"/>
      <c r="P355" s="180">
        <f>SUM(P356:P365)</f>
        <v>0</v>
      </c>
      <c r="Q355" s="179"/>
      <c r="R355" s="180">
        <f>SUM(R356:R365)</f>
        <v>40.24</v>
      </c>
      <c r="S355" s="179"/>
      <c r="T355" s="181">
        <f>SUM(T356:T365)</f>
        <v>0</v>
      </c>
      <c r="AR355" s="175" t="s">
        <v>660</v>
      </c>
      <c r="AT355" s="182" t="s">
        <v>710</v>
      </c>
      <c r="AU355" s="182" t="s">
        <v>660</v>
      </c>
      <c r="AY355" s="175" t="s">
        <v>757</v>
      </c>
      <c r="BK355" s="183">
        <f>SUM(BK356:BK365)</f>
        <v>0</v>
      </c>
    </row>
    <row r="356" spans="2:65" s="103" customFormat="1" ht="22.5" customHeight="1">
      <c r="B356" s="104"/>
      <c r="C356" s="187" t="s">
        <v>181</v>
      </c>
      <c r="D356" s="187" t="s">
        <v>759</v>
      </c>
      <c r="E356" s="188" t="s">
        <v>182</v>
      </c>
      <c r="F356" s="189" t="s">
        <v>183</v>
      </c>
      <c r="G356" s="190" t="s">
        <v>762</v>
      </c>
      <c r="H356" s="191">
        <v>90</v>
      </c>
      <c r="I356" s="1"/>
      <c r="J356" s="192">
        <f>ROUND(I356*H356,2)</f>
        <v>0</v>
      </c>
      <c r="K356" s="189" t="s">
        <v>763</v>
      </c>
      <c r="L356" s="104"/>
      <c r="M356" s="193" t="s">
        <v>641</v>
      </c>
      <c r="N356" s="194" t="s">
        <v>682</v>
      </c>
      <c r="O356" s="105"/>
      <c r="P356" s="195">
        <f>O356*H356</f>
        <v>0</v>
      </c>
      <c r="Q356" s="195">
        <v>0</v>
      </c>
      <c r="R356" s="195">
        <f>Q356*H356</f>
        <v>0</v>
      </c>
      <c r="S356" s="195">
        <v>0</v>
      </c>
      <c r="T356" s="196">
        <f>S356*H356</f>
        <v>0</v>
      </c>
      <c r="AR356" s="93" t="s">
        <v>764</v>
      </c>
      <c r="AT356" s="93" t="s">
        <v>759</v>
      </c>
      <c r="AU356" s="93" t="s">
        <v>719</v>
      </c>
      <c r="AY356" s="93" t="s">
        <v>757</v>
      </c>
      <c r="BE356" s="197">
        <f>IF(N356="základní",J356,0)</f>
        <v>0</v>
      </c>
      <c r="BF356" s="197">
        <f>IF(N356="snížená",J356,0)</f>
        <v>0</v>
      </c>
      <c r="BG356" s="197">
        <f>IF(N356="zákl. přenesená",J356,0)</f>
        <v>0</v>
      </c>
      <c r="BH356" s="197">
        <f>IF(N356="sníž. přenesená",J356,0)</f>
        <v>0</v>
      </c>
      <c r="BI356" s="197">
        <f>IF(N356="nulová",J356,0)</f>
        <v>0</v>
      </c>
      <c r="BJ356" s="93" t="s">
        <v>660</v>
      </c>
      <c r="BK356" s="197">
        <f>ROUND(I356*H356,2)</f>
        <v>0</v>
      </c>
      <c r="BL356" s="93" t="s">
        <v>764</v>
      </c>
      <c r="BM356" s="93" t="s">
        <v>184</v>
      </c>
    </row>
    <row r="357" spans="2:47" s="103" customFormat="1" ht="22.5" customHeight="1">
      <c r="B357" s="104"/>
      <c r="D357" s="198" t="s">
        <v>766</v>
      </c>
      <c r="F357" s="199" t="s">
        <v>185</v>
      </c>
      <c r="L357" s="104"/>
      <c r="M357" s="200"/>
      <c r="N357" s="105"/>
      <c r="O357" s="105"/>
      <c r="P357" s="105"/>
      <c r="Q357" s="105"/>
      <c r="R357" s="105"/>
      <c r="S357" s="105"/>
      <c r="T357" s="201"/>
      <c r="AT357" s="93" t="s">
        <v>766</v>
      </c>
      <c r="AU357" s="93" t="s">
        <v>719</v>
      </c>
    </row>
    <row r="358" spans="2:51" s="204" customFormat="1" ht="22.5" customHeight="1">
      <c r="B358" s="203"/>
      <c r="D358" s="205" t="s">
        <v>770</v>
      </c>
      <c r="E358" s="206" t="s">
        <v>641</v>
      </c>
      <c r="F358" s="207" t="s">
        <v>186</v>
      </c>
      <c r="H358" s="208">
        <v>90</v>
      </c>
      <c r="L358" s="203"/>
      <c r="M358" s="209"/>
      <c r="N358" s="210"/>
      <c r="O358" s="210"/>
      <c r="P358" s="210"/>
      <c r="Q358" s="210"/>
      <c r="R358" s="210"/>
      <c r="S358" s="210"/>
      <c r="T358" s="211"/>
      <c r="AT358" s="212" t="s">
        <v>770</v>
      </c>
      <c r="AU358" s="212" t="s">
        <v>719</v>
      </c>
      <c r="AV358" s="204" t="s">
        <v>719</v>
      </c>
      <c r="AW358" s="204" t="s">
        <v>675</v>
      </c>
      <c r="AX358" s="204" t="s">
        <v>711</v>
      </c>
      <c r="AY358" s="212" t="s">
        <v>757</v>
      </c>
    </row>
    <row r="359" spans="2:65" s="103" customFormat="1" ht="22.5" customHeight="1">
      <c r="B359" s="104"/>
      <c r="C359" s="187" t="s">
        <v>187</v>
      </c>
      <c r="D359" s="187" t="s">
        <v>759</v>
      </c>
      <c r="E359" s="188" t="s">
        <v>188</v>
      </c>
      <c r="F359" s="189" t="s">
        <v>189</v>
      </c>
      <c r="G359" s="190" t="s">
        <v>762</v>
      </c>
      <c r="H359" s="191">
        <v>90</v>
      </c>
      <c r="I359" s="1"/>
      <c r="J359" s="192">
        <f>ROUND(I359*H359,2)</f>
        <v>0</v>
      </c>
      <c r="K359" s="189" t="s">
        <v>763</v>
      </c>
      <c r="L359" s="104"/>
      <c r="M359" s="193" t="s">
        <v>641</v>
      </c>
      <c r="N359" s="194" t="s">
        <v>682</v>
      </c>
      <c r="O359" s="105"/>
      <c r="P359" s="195">
        <f>O359*H359</f>
        <v>0</v>
      </c>
      <c r="Q359" s="195">
        <v>0.0835</v>
      </c>
      <c r="R359" s="195">
        <f>Q359*H359</f>
        <v>7.515000000000001</v>
      </c>
      <c r="S359" s="195">
        <v>0</v>
      </c>
      <c r="T359" s="196">
        <f>S359*H359</f>
        <v>0</v>
      </c>
      <c r="AR359" s="93" t="s">
        <v>764</v>
      </c>
      <c r="AT359" s="93" t="s">
        <v>759</v>
      </c>
      <c r="AU359" s="93" t="s">
        <v>719</v>
      </c>
      <c r="AY359" s="93" t="s">
        <v>757</v>
      </c>
      <c r="BE359" s="197">
        <f>IF(N359="základní",J359,0)</f>
        <v>0</v>
      </c>
      <c r="BF359" s="197">
        <f>IF(N359="snížená",J359,0)</f>
        <v>0</v>
      </c>
      <c r="BG359" s="197">
        <f>IF(N359="zákl. přenesená",J359,0)</f>
        <v>0</v>
      </c>
      <c r="BH359" s="197">
        <f>IF(N359="sníž. přenesená",J359,0)</f>
        <v>0</v>
      </c>
      <c r="BI359" s="197">
        <f>IF(N359="nulová",J359,0)</f>
        <v>0</v>
      </c>
      <c r="BJ359" s="93" t="s">
        <v>660</v>
      </c>
      <c r="BK359" s="197">
        <f>ROUND(I359*H359,2)</f>
        <v>0</v>
      </c>
      <c r="BL359" s="93" t="s">
        <v>764</v>
      </c>
      <c r="BM359" s="93" t="s">
        <v>190</v>
      </c>
    </row>
    <row r="360" spans="2:47" s="103" customFormat="1" ht="30" customHeight="1">
      <c r="B360" s="104"/>
      <c r="D360" s="198" t="s">
        <v>766</v>
      </c>
      <c r="F360" s="199" t="s">
        <v>191</v>
      </c>
      <c r="L360" s="104"/>
      <c r="M360" s="200"/>
      <c r="N360" s="105"/>
      <c r="O360" s="105"/>
      <c r="P360" s="105"/>
      <c r="Q360" s="105"/>
      <c r="R360" s="105"/>
      <c r="S360" s="105"/>
      <c r="T360" s="201"/>
      <c r="AT360" s="93" t="s">
        <v>766</v>
      </c>
      <c r="AU360" s="93" t="s">
        <v>719</v>
      </c>
    </row>
    <row r="361" spans="2:47" s="103" customFormat="1" ht="66" customHeight="1">
      <c r="B361" s="104"/>
      <c r="D361" s="198" t="s">
        <v>768</v>
      </c>
      <c r="F361" s="202" t="s">
        <v>192</v>
      </c>
      <c r="L361" s="104"/>
      <c r="M361" s="200"/>
      <c r="N361" s="105"/>
      <c r="O361" s="105"/>
      <c r="P361" s="105"/>
      <c r="Q361" s="105"/>
      <c r="R361" s="105"/>
      <c r="S361" s="105"/>
      <c r="T361" s="201"/>
      <c r="AT361" s="93" t="s">
        <v>768</v>
      </c>
      <c r="AU361" s="93" t="s">
        <v>719</v>
      </c>
    </row>
    <row r="362" spans="2:51" s="204" customFormat="1" ht="22.5" customHeight="1">
      <c r="B362" s="203"/>
      <c r="D362" s="205" t="s">
        <v>770</v>
      </c>
      <c r="E362" s="206" t="s">
        <v>641</v>
      </c>
      <c r="F362" s="207" t="s">
        <v>186</v>
      </c>
      <c r="H362" s="208">
        <v>90</v>
      </c>
      <c r="L362" s="203"/>
      <c r="M362" s="209"/>
      <c r="N362" s="210"/>
      <c r="O362" s="210"/>
      <c r="P362" s="210"/>
      <c r="Q362" s="210"/>
      <c r="R362" s="210"/>
      <c r="S362" s="210"/>
      <c r="T362" s="211"/>
      <c r="AT362" s="212" t="s">
        <v>770</v>
      </c>
      <c r="AU362" s="212" t="s">
        <v>719</v>
      </c>
      <c r="AV362" s="204" t="s">
        <v>719</v>
      </c>
      <c r="AW362" s="204" t="s">
        <v>675</v>
      </c>
      <c r="AX362" s="204" t="s">
        <v>711</v>
      </c>
      <c r="AY362" s="212" t="s">
        <v>757</v>
      </c>
    </row>
    <row r="363" spans="2:65" s="103" customFormat="1" ht="22.5" customHeight="1">
      <c r="B363" s="104"/>
      <c r="C363" s="216" t="s">
        <v>193</v>
      </c>
      <c r="D363" s="216" t="s">
        <v>25</v>
      </c>
      <c r="E363" s="217" t="s">
        <v>194</v>
      </c>
      <c r="F363" s="218" t="s">
        <v>195</v>
      </c>
      <c r="G363" s="219" t="s">
        <v>780</v>
      </c>
      <c r="H363" s="220">
        <v>25</v>
      </c>
      <c r="I363" s="2"/>
      <c r="J363" s="221">
        <f>ROUND(I363*H363,2)</f>
        <v>0</v>
      </c>
      <c r="K363" s="218" t="s">
        <v>763</v>
      </c>
      <c r="L363" s="222"/>
      <c r="M363" s="223" t="s">
        <v>641</v>
      </c>
      <c r="N363" s="224" t="s">
        <v>682</v>
      </c>
      <c r="O363" s="105"/>
      <c r="P363" s="195">
        <f>O363*H363</f>
        <v>0</v>
      </c>
      <c r="Q363" s="195">
        <v>1.309</v>
      </c>
      <c r="R363" s="195">
        <f>Q363*H363</f>
        <v>32.725</v>
      </c>
      <c r="S363" s="195">
        <v>0</v>
      </c>
      <c r="T363" s="196">
        <f>S363*H363</f>
        <v>0</v>
      </c>
      <c r="AR363" s="93" t="s">
        <v>807</v>
      </c>
      <c r="AT363" s="93" t="s">
        <v>25</v>
      </c>
      <c r="AU363" s="93" t="s">
        <v>719</v>
      </c>
      <c r="AY363" s="93" t="s">
        <v>757</v>
      </c>
      <c r="BE363" s="197">
        <f>IF(N363="základní",J363,0)</f>
        <v>0</v>
      </c>
      <c r="BF363" s="197">
        <f>IF(N363="snížená",J363,0)</f>
        <v>0</v>
      </c>
      <c r="BG363" s="197">
        <f>IF(N363="zákl. přenesená",J363,0)</f>
        <v>0</v>
      </c>
      <c r="BH363" s="197">
        <f>IF(N363="sníž. přenesená",J363,0)</f>
        <v>0</v>
      </c>
      <c r="BI363" s="197">
        <f>IF(N363="nulová",J363,0)</f>
        <v>0</v>
      </c>
      <c r="BJ363" s="93" t="s">
        <v>660</v>
      </c>
      <c r="BK363" s="197">
        <f>ROUND(I363*H363,2)</f>
        <v>0</v>
      </c>
      <c r="BL363" s="93" t="s">
        <v>764</v>
      </c>
      <c r="BM363" s="93" t="s">
        <v>196</v>
      </c>
    </row>
    <row r="364" spans="2:47" s="103" customFormat="1" ht="22.5" customHeight="1">
      <c r="B364" s="104"/>
      <c r="D364" s="198" t="s">
        <v>766</v>
      </c>
      <c r="F364" s="199" t="s">
        <v>197</v>
      </c>
      <c r="L364" s="104"/>
      <c r="M364" s="200"/>
      <c r="N364" s="105"/>
      <c r="O364" s="105"/>
      <c r="P364" s="105"/>
      <c r="Q364" s="105"/>
      <c r="R364" s="105"/>
      <c r="S364" s="105"/>
      <c r="T364" s="201"/>
      <c r="AT364" s="93" t="s">
        <v>766</v>
      </c>
      <c r="AU364" s="93" t="s">
        <v>719</v>
      </c>
    </row>
    <row r="365" spans="2:51" s="204" customFormat="1" ht="22.5" customHeight="1">
      <c r="B365" s="203"/>
      <c r="D365" s="198" t="s">
        <v>770</v>
      </c>
      <c r="E365" s="212" t="s">
        <v>641</v>
      </c>
      <c r="F365" s="214" t="s">
        <v>198</v>
      </c>
      <c r="H365" s="215">
        <v>25</v>
      </c>
      <c r="L365" s="203"/>
      <c r="M365" s="209"/>
      <c r="N365" s="210"/>
      <c r="O365" s="210"/>
      <c r="P365" s="210"/>
      <c r="Q365" s="210"/>
      <c r="R365" s="210"/>
      <c r="S365" s="210"/>
      <c r="T365" s="211"/>
      <c r="AT365" s="212" t="s">
        <v>770</v>
      </c>
      <c r="AU365" s="212" t="s">
        <v>719</v>
      </c>
      <c r="AV365" s="204" t="s">
        <v>719</v>
      </c>
      <c r="AW365" s="204" t="s">
        <v>675</v>
      </c>
      <c r="AX365" s="204" t="s">
        <v>711</v>
      </c>
      <c r="AY365" s="212" t="s">
        <v>757</v>
      </c>
    </row>
    <row r="366" spans="2:63" s="174" customFormat="1" ht="29.25" customHeight="1">
      <c r="B366" s="172"/>
      <c r="D366" s="184" t="s">
        <v>710</v>
      </c>
      <c r="E366" s="185" t="s">
        <v>813</v>
      </c>
      <c r="F366" s="185" t="s">
        <v>199</v>
      </c>
      <c r="J366" s="186">
        <f>BK366</f>
        <v>0</v>
      </c>
      <c r="L366" s="172"/>
      <c r="M366" s="178"/>
      <c r="N366" s="179"/>
      <c r="O366" s="179"/>
      <c r="P366" s="180">
        <f>SUM(P367:P373)</f>
        <v>0</v>
      </c>
      <c r="Q366" s="179"/>
      <c r="R366" s="180">
        <f>SUM(R367:R373)</f>
        <v>0.9619199999999999</v>
      </c>
      <c r="S366" s="179"/>
      <c r="T366" s="181">
        <f>SUM(T367:T373)</f>
        <v>0</v>
      </c>
      <c r="AR366" s="175" t="s">
        <v>660</v>
      </c>
      <c r="AT366" s="182" t="s">
        <v>710</v>
      </c>
      <c r="AU366" s="182" t="s">
        <v>660</v>
      </c>
      <c r="AY366" s="175" t="s">
        <v>757</v>
      </c>
      <c r="BK366" s="183">
        <f>SUM(BK367:BK373)</f>
        <v>0</v>
      </c>
    </row>
    <row r="367" spans="2:65" s="103" customFormat="1" ht="22.5" customHeight="1">
      <c r="B367" s="104"/>
      <c r="C367" s="187" t="s">
        <v>200</v>
      </c>
      <c r="D367" s="187" t="s">
        <v>759</v>
      </c>
      <c r="E367" s="188" t="s">
        <v>201</v>
      </c>
      <c r="F367" s="189" t="s">
        <v>202</v>
      </c>
      <c r="G367" s="190" t="s">
        <v>203</v>
      </c>
      <c r="H367" s="191">
        <v>24</v>
      </c>
      <c r="I367" s="1"/>
      <c r="J367" s="192">
        <f>ROUND(I367*H367,2)</f>
        <v>0</v>
      </c>
      <c r="K367" s="189" t="s">
        <v>763</v>
      </c>
      <c r="L367" s="104"/>
      <c r="M367" s="193" t="s">
        <v>641</v>
      </c>
      <c r="N367" s="194" t="s">
        <v>682</v>
      </c>
      <c r="O367" s="105"/>
      <c r="P367" s="195">
        <f>O367*H367</f>
        <v>0</v>
      </c>
      <c r="Q367" s="195">
        <v>0.04008</v>
      </c>
      <c r="R367" s="195">
        <f>Q367*H367</f>
        <v>0.9619199999999999</v>
      </c>
      <c r="S367" s="195">
        <v>0</v>
      </c>
      <c r="T367" s="196">
        <f>S367*H367</f>
        <v>0</v>
      </c>
      <c r="AR367" s="93" t="s">
        <v>764</v>
      </c>
      <c r="AT367" s="93" t="s">
        <v>759</v>
      </c>
      <c r="AU367" s="93" t="s">
        <v>719</v>
      </c>
      <c r="AY367" s="93" t="s">
        <v>757</v>
      </c>
      <c r="BE367" s="197">
        <f>IF(N367="základní",J367,0)</f>
        <v>0</v>
      </c>
      <c r="BF367" s="197">
        <f>IF(N367="snížená",J367,0)</f>
        <v>0</v>
      </c>
      <c r="BG367" s="197">
        <f>IF(N367="zákl. přenesená",J367,0)</f>
        <v>0</v>
      </c>
      <c r="BH367" s="197">
        <f>IF(N367="sníž. přenesená",J367,0)</f>
        <v>0</v>
      </c>
      <c r="BI367" s="197">
        <f>IF(N367="nulová",J367,0)</f>
        <v>0</v>
      </c>
      <c r="BJ367" s="93" t="s">
        <v>660</v>
      </c>
      <c r="BK367" s="197">
        <f>ROUND(I367*H367,2)</f>
        <v>0</v>
      </c>
      <c r="BL367" s="93" t="s">
        <v>764</v>
      </c>
      <c r="BM367" s="93" t="s">
        <v>204</v>
      </c>
    </row>
    <row r="368" spans="2:47" s="103" customFormat="1" ht="22.5" customHeight="1">
      <c r="B368" s="104"/>
      <c r="D368" s="198" t="s">
        <v>766</v>
      </c>
      <c r="F368" s="199" t="s">
        <v>202</v>
      </c>
      <c r="L368" s="104"/>
      <c r="M368" s="200"/>
      <c r="N368" s="105"/>
      <c r="O368" s="105"/>
      <c r="P368" s="105"/>
      <c r="Q368" s="105"/>
      <c r="R368" s="105"/>
      <c r="S368" s="105"/>
      <c r="T368" s="201"/>
      <c r="AT368" s="93" t="s">
        <v>766</v>
      </c>
      <c r="AU368" s="93" t="s">
        <v>719</v>
      </c>
    </row>
    <row r="369" spans="2:47" s="103" customFormat="1" ht="90" customHeight="1">
      <c r="B369" s="104"/>
      <c r="D369" s="198" t="s">
        <v>768</v>
      </c>
      <c r="F369" s="202" t="s">
        <v>205</v>
      </c>
      <c r="L369" s="104"/>
      <c r="M369" s="200"/>
      <c r="N369" s="105"/>
      <c r="O369" s="105"/>
      <c r="P369" s="105"/>
      <c r="Q369" s="105"/>
      <c r="R369" s="105"/>
      <c r="S369" s="105"/>
      <c r="T369" s="201"/>
      <c r="AT369" s="93" t="s">
        <v>768</v>
      </c>
      <c r="AU369" s="93" t="s">
        <v>719</v>
      </c>
    </row>
    <row r="370" spans="2:51" s="204" customFormat="1" ht="22.5" customHeight="1">
      <c r="B370" s="203"/>
      <c r="D370" s="205" t="s">
        <v>770</v>
      </c>
      <c r="E370" s="206" t="s">
        <v>641</v>
      </c>
      <c r="F370" s="207" t="s">
        <v>206</v>
      </c>
      <c r="H370" s="208">
        <v>24</v>
      </c>
      <c r="L370" s="203"/>
      <c r="M370" s="209"/>
      <c r="N370" s="210"/>
      <c r="O370" s="210"/>
      <c r="P370" s="210"/>
      <c r="Q370" s="210"/>
      <c r="R370" s="210"/>
      <c r="S370" s="210"/>
      <c r="T370" s="211"/>
      <c r="AT370" s="212" t="s">
        <v>770</v>
      </c>
      <c r="AU370" s="212" t="s">
        <v>719</v>
      </c>
      <c r="AV370" s="204" t="s">
        <v>719</v>
      </c>
      <c r="AW370" s="204" t="s">
        <v>675</v>
      </c>
      <c r="AX370" s="204" t="s">
        <v>711</v>
      </c>
      <c r="AY370" s="212" t="s">
        <v>757</v>
      </c>
    </row>
    <row r="371" spans="2:65" s="103" customFormat="1" ht="31.5" customHeight="1">
      <c r="B371" s="104"/>
      <c r="C371" s="216" t="s">
        <v>207</v>
      </c>
      <c r="D371" s="216" t="s">
        <v>25</v>
      </c>
      <c r="E371" s="217" t="s">
        <v>208</v>
      </c>
      <c r="F371" s="218" t="s">
        <v>209</v>
      </c>
      <c r="G371" s="219" t="s">
        <v>210</v>
      </c>
      <c r="H371" s="220">
        <v>2</v>
      </c>
      <c r="I371" s="2"/>
      <c r="J371" s="221">
        <f>ROUND(I371*H371,2)</f>
        <v>0</v>
      </c>
      <c r="K371" s="218" t="s">
        <v>641</v>
      </c>
      <c r="L371" s="222"/>
      <c r="M371" s="223" t="s">
        <v>641</v>
      </c>
      <c r="N371" s="224" t="s">
        <v>682</v>
      </c>
      <c r="O371" s="105"/>
      <c r="P371" s="195">
        <f>O371*H371</f>
        <v>0</v>
      </c>
      <c r="Q371" s="195">
        <v>0</v>
      </c>
      <c r="R371" s="195">
        <f>Q371*H371</f>
        <v>0</v>
      </c>
      <c r="S371" s="195">
        <v>0</v>
      </c>
      <c r="T371" s="196">
        <f>S371*H371</f>
        <v>0</v>
      </c>
      <c r="AR371" s="93" t="s">
        <v>807</v>
      </c>
      <c r="AT371" s="93" t="s">
        <v>25</v>
      </c>
      <c r="AU371" s="93" t="s">
        <v>719</v>
      </c>
      <c r="AY371" s="93" t="s">
        <v>757</v>
      </c>
      <c r="BE371" s="197">
        <f>IF(N371="základní",J371,0)</f>
        <v>0</v>
      </c>
      <c r="BF371" s="197">
        <f>IF(N371="snížená",J371,0)</f>
        <v>0</v>
      </c>
      <c r="BG371" s="197">
        <f>IF(N371="zákl. přenesená",J371,0)</f>
        <v>0</v>
      </c>
      <c r="BH371" s="197">
        <f>IF(N371="sníž. přenesená",J371,0)</f>
        <v>0</v>
      </c>
      <c r="BI371" s="197">
        <f>IF(N371="nulová",J371,0)</f>
        <v>0</v>
      </c>
      <c r="BJ371" s="93" t="s">
        <v>660</v>
      </c>
      <c r="BK371" s="197">
        <f>ROUND(I371*H371,2)</f>
        <v>0</v>
      </c>
      <c r="BL371" s="93" t="s">
        <v>764</v>
      </c>
      <c r="BM371" s="93" t="s">
        <v>211</v>
      </c>
    </row>
    <row r="372" spans="2:47" s="103" customFormat="1" ht="30" customHeight="1">
      <c r="B372" s="104"/>
      <c r="D372" s="198" t="s">
        <v>766</v>
      </c>
      <c r="F372" s="199" t="s">
        <v>212</v>
      </c>
      <c r="L372" s="104"/>
      <c r="M372" s="200"/>
      <c r="N372" s="105"/>
      <c r="O372" s="105"/>
      <c r="P372" s="105"/>
      <c r="Q372" s="105"/>
      <c r="R372" s="105"/>
      <c r="S372" s="105"/>
      <c r="T372" s="201"/>
      <c r="AT372" s="93" t="s">
        <v>766</v>
      </c>
      <c r="AU372" s="93" t="s">
        <v>719</v>
      </c>
    </row>
    <row r="373" spans="2:51" s="204" customFormat="1" ht="22.5" customHeight="1">
      <c r="B373" s="203"/>
      <c r="D373" s="198" t="s">
        <v>770</v>
      </c>
      <c r="E373" s="212" t="s">
        <v>641</v>
      </c>
      <c r="F373" s="214" t="s">
        <v>213</v>
      </c>
      <c r="H373" s="215">
        <v>2</v>
      </c>
      <c r="L373" s="203"/>
      <c r="M373" s="209"/>
      <c r="N373" s="210"/>
      <c r="O373" s="210"/>
      <c r="P373" s="210"/>
      <c r="Q373" s="210"/>
      <c r="R373" s="210"/>
      <c r="S373" s="210"/>
      <c r="T373" s="211"/>
      <c r="AT373" s="212" t="s">
        <v>770</v>
      </c>
      <c r="AU373" s="212" t="s">
        <v>719</v>
      </c>
      <c r="AV373" s="204" t="s">
        <v>719</v>
      </c>
      <c r="AW373" s="204" t="s">
        <v>675</v>
      </c>
      <c r="AX373" s="204" t="s">
        <v>711</v>
      </c>
      <c r="AY373" s="212" t="s">
        <v>757</v>
      </c>
    </row>
    <row r="374" spans="2:63" s="174" customFormat="1" ht="29.25" customHeight="1">
      <c r="B374" s="172"/>
      <c r="D374" s="184" t="s">
        <v>710</v>
      </c>
      <c r="E374" s="185" t="s">
        <v>214</v>
      </c>
      <c r="F374" s="185" t="s">
        <v>215</v>
      </c>
      <c r="J374" s="186">
        <f>BK374</f>
        <v>0</v>
      </c>
      <c r="L374" s="172"/>
      <c r="M374" s="178"/>
      <c r="N374" s="179"/>
      <c r="O374" s="179"/>
      <c r="P374" s="180">
        <f>SUM(P375:P377)</f>
        <v>0</v>
      </c>
      <c r="Q374" s="179"/>
      <c r="R374" s="180">
        <f>SUM(R375:R377)</f>
        <v>0</v>
      </c>
      <c r="S374" s="179"/>
      <c r="T374" s="181">
        <f>SUM(T375:T377)</f>
        <v>0</v>
      </c>
      <c r="AR374" s="175" t="s">
        <v>660</v>
      </c>
      <c r="AT374" s="182" t="s">
        <v>710</v>
      </c>
      <c r="AU374" s="182" t="s">
        <v>660</v>
      </c>
      <c r="AY374" s="175" t="s">
        <v>757</v>
      </c>
      <c r="BK374" s="183">
        <f>SUM(BK375:BK377)</f>
        <v>0</v>
      </c>
    </row>
    <row r="375" spans="2:65" s="103" customFormat="1" ht="22.5" customHeight="1">
      <c r="B375" s="104"/>
      <c r="C375" s="187" t="s">
        <v>216</v>
      </c>
      <c r="D375" s="187" t="s">
        <v>759</v>
      </c>
      <c r="E375" s="188" t="s">
        <v>217</v>
      </c>
      <c r="F375" s="189" t="s">
        <v>218</v>
      </c>
      <c r="G375" s="190" t="s">
        <v>100</v>
      </c>
      <c r="H375" s="191">
        <v>2457.736</v>
      </c>
      <c r="I375" s="1"/>
      <c r="J375" s="192">
        <f>ROUND(I375*H375,2)</f>
        <v>0</v>
      </c>
      <c r="K375" s="189" t="s">
        <v>763</v>
      </c>
      <c r="L375" s="104"/>
      <c r="M375" s="193" t="s">
        <v>641</v>
      </c>
      <c r="N375" s="194" t="s">
        <v>682</v>
      </c>
      <c r="O375" s="105"/>
      <c r="P375" s="195">
        <f>O375*H375</f>
        <v>0</v>
      </c>
      <c r="Q375" s="195">
        <v>0</v>
      </c>
      <c r="R375" s="195">
        <f>Q375*H375</f>
        <v>0</v>
      </c>
      <c r="S375" s="195">
        <v>0</v>
      </c>
      <c r="T375" s="196">
        <f>S375*H375</f>
        <v>0</v>
      </c>
      <c r="AR375" s="93" t="s">
        <v>764</v>
      </c>
      <c r="AT375" s="93" t="s">
        <v>759</v>
      </c>
      <c r="AU375" s="93" t="s">
        <v>719</v>
      </c>
      <c r="AY375" s="93" t="s">
        <v>757</v>
      </c>
      <c r="BE375" s="197">
        <f>IF(N375="základní",J375,0)</f>
        <v>0</v>
      </c>
      <c r="BF375" s="197">
        <f>IF(N375="snížená",J375,0)</f>
        <v>0</v>
      </c>
      <c r="BG375" s="197">
        <f>IF(N375="zákl. přenesená",J375,0)</f>
        <v>0</v>
      </c>
      <c r="BH375" s="197">
        <f>IF(N375="sníž. přenesená",J375,0)</f>
        <v>0</v>
      </c>
      <c r="BI375" s="197">
        <f>IF(N375="nulová",J375,0)</f>
        <v>0</v>
      </c>
      <c r="BJ375" s="93" t="s">
        <v>660</v>
      </c>
      <c r="BK375" s="197">
        <f>ROUND(I375*H375,2)</f>
        <v>0</v>
      </c>
      <c r="BL375" s="93" t="s">
        <v>764</v>
      </c>
      <c r="BM375" s="93" t="s">
        <v>219</v>
      </c>
    </row>
    <row r="376" spans="2:47" s="103" customFormat="1" ht="22.5" customHeight="1">
      <c r="B376" s="104"/>
      <c r="D376" s="198" t="s">
        <v>766</v>
      </c>
      <c r="F376" s="199" t="s">
        <v>220</v>
      </c>
      <c r="L376" s="104"/>
      <c r="M376" s="200"/>
      <c r="N376" s="105"/>
      <c r="O376" s="105"/>
      <c r="P376" s="105"/>
      <c r="Q376" s="105"/>
      <c r="R376" s="105"/>
      <c r="S376" s="105"/>
      <c r="T376" s="201"/>
      <c r="AT376" s="93" t="s">
        <v>766</v>
      </c>
      <c r="AU376" s="93" t="s">
        <v>719</v>
      </c>
    </row>
    <row r="377" spans="2:47" s="103" customFormat="1" ht="30" customHeight="1">
      <c r="B377" s="104"/>
      <c r="D377" s="198" t="s">
        <v>768</v>
      </c>
      <c r="F377" s="202" t="s">
        <v>221</v>
      </c>
      <c r="L377" s="104"/>
      <c r="M377" s="200"/>
      <c r="N377" s="105"/>
      <c r="O377" s="105"/>
      <c r="P377" s="105"/>
      <c r="Q377" s="105"/>
      <c r="R377" s="105"/>
      <c r="S377" s="105"/>
      <c r="T377" s="201"/>
      <c r="AT377" s="93" t="s">
        <v>768</v>
      </c>
      <c r="AU377" s="93" t="s">
        <v>719</v>
      </c>
    </row>
    <row r="378" spans="2:63" s="174" customFormat="1" ht="36.75" customHeight="1">
      <c r="B378" s="172"/>
      <c r="D378" s="175" t="s">
        <v>710</v>
      </c>
      <c r="E378" s="176" t="s">
        <v>25</v>
      </c>
      <c r="F378" s="176" t="s">
        <v>222</v>
      </c>
      <c r="J378" s="177">
        <f>BK378</f>
        <v>0</v>
      </c>
      <c r="L378" s="172"/>
      <c r="M378" s="178"/>
      <c r="N378" s="179"/>
      <c r="O378" s="179"/>
      <c r="P378" s="180">
        <f>P379</f>
        <v>0</v>
      </c>
      <c r="Q378" s="179"/>
      <c r="R378" s="180">
        <f>R379</f>
        <v>2.177162</v>
      </c>
      <c r="S378" s="179"/>
      <c r="T378" s="181">
        <f>T379</f>
        <v>0</v>
      </c>
      <c r="AR378" s="175" t="s">
        <v>777</v>
      </c>
      <c r="AT378" s="182" t="s">
        <v>710</v>
      </c>
      <c r="AU378" s="182" t="s">
        <v>711</v>
      </c>
      <c r="AY378" s="175" t="s">
        <v>757</v>
      </c>
      <c r="BK378" s="183">
        <f>BK379</f>
        <v>0</v>
      </c>
    </row>
    <row r="379" spans="2:63" s="174" customFormat="1" ht="19.5" customHeight="1">
      <c r="B379" s="172"/>
      <c r="D379" s="184" t="s">
        <v>710</v>
      </c>
      <c r="E379" s="185" t="s">
        <v>223</v>
      </c>
      <c r="F379" s="185" t="s">
        <v>224</v>
      </c>
      <c r="J379" s="186">
        <f>BK379</f>
        <v>0</v>
      </c>
      <c r="L379" s="172"/>
      <c r="M379" s="178"/>
      <c r="N379" s="179"/>
      <c r="O379" s="179"/>
      <c r="P379" s="180">
        <f>SUM(P380:P403)</f>
        <v>0</v>
      </c>
      <c r="Q379" s="179"/>
      <c r="R379" s="180">
        <f>SUM(R380:R403)</f>
        <v>2.177162</v>
      </c>
      <c r="S379" s="179"/>
      <c r="T379" s="181">
        <f>SUM(T380:T403)</f>
        <v>0</v>
      </c>
      <c r="AR379" s="175" t="s">
        <v>777</v>
      </c>
      <c r="AT379" s="182" t="s">
        <v>710</v>
      </c>
      <c r="AU379" s="182" t="s">
        <v>660</v>
      </c>
      <c r="AY379" s="175" t="s">
        <v>757</v>
      </c>
      <c r="BK379" s="183">
        <f>SUM(BK380:BK403)</f>
        <v>0</v>
      </c>
    </row>
    <row r="380" spans="2:65" s="103" customFormat="1" ht="22.5" customHeight="1">
      <c r="B380" s="104"/>
      <c r="C380" s="187" t="s">
        <v>225</v>
      </c>
      <c r="D380" s="187" t="s">
        <v>759</v>
      </c>
      <c r="E380" s="188" t="s">
        <v>226</v>
      </c>
      <c r="F380" s="189" t="s">
        <v>227</v>
      </c>
      <c r="G380" s="190" t="s">
        <v>203</v>
      </c>
      <c r="H380" s="191">
        <v>29.7</v>
      </c>
      <c r="I380" s="1"/>
      <c r="J380" s="192">
        <f>ROUND(I380*H380,2)</f>
        <v>0</v>
      </c>
      <c r="K380" s="189" t="s">
        <v>763</v>
      </c>
      <c r="L380" s="104"/>
      <c r="M380" s="193" t="s">
        <v>641</v>
      </c>
      <c r="N380" s="194" t="s">
        <v>682</v>
      </c>
      <c r="O380" s="105"/>
      <c r="P380" s="195">
        <f>O380*H380</f>
        <v>0</v>
      </c>
      <c r="Q380" s="195">
        <v>0.00027</v>
      </c>
      <c r="R380" s="195">
        <f>Q380*H380</f>
        <v>0.008019</v>
      </c>
      <c r="S380" s="195">
        <v>0</v>
      </c>
      <c r="T380" s="196">
        <f>S380*H380</f>
        <v>0</v>
      </c>
      <c r="AR380" s="93" t="s">
        <v>181</v>
      </c>
      <c r="AT380" s="93" t="s">
        <v>759</v>
      </c>
      <c r="AU380" s="93" t="s">
        <v>719</v>
      </c>
      <c r="AY380" s="93" t="s">
        <v>757</v>
      </c>
      <c r="BE380" s="197">
        <f>IF(N380="základní",J380,0)</f>
        <v>0</v>
      </c>
      <c r="BF380" s="197">
        <f>IF(N380="snížená",J380,0)</f>
        <v>0</v>
      </c>
      <c r="BG380" s="197">
        <f>IF(N380="zákl. přenesená",J380,0)</f>
        <v>0</v>
      </c>
      <c r="BH380" s="197">
        <f>IF(N380="sníž. přenesená",J380,0)</f>
        <v>0</v>
      </c>
      <c r="BI380" s="197">
        <f>IF(N380="nulová",J380,0)</f>
        <v>0</v>
      </c>
      <c r="BJ380" s="93" t="s">
        <v>660</v>
      </c>
      <c r="BK380" s="197">
        <f>ROUND(I380*H380,2)</f>
        <v>0</v>
      </c>
      <c r="BL380" s="93" t="s">
        <v>181</v>
      </c>
      <c r="BM380" s="93" t="s">
        <v>228</v>
      </c>
    </row>
    <row r="381" spans="2:47" s="103" customFormat="1" ht="22.5" customHeight="1">
      <c r="B381" s="104"/>
      <c r="D381" s="198" t="s">
        <v>766</v>
      </c>
      <c r="F381" s="199" t="s">
        <v>229</v>
      </c>
      <c r="L381" s="104"/>
      <c r="M381" s="200"/>
      <c r="N381" s="105"/>
      <c r="O381" s="105"/>
      <c r="P381" s="105"/>
      <c r="Q381" s="105"/>
      <c r="R381" s="105"/>
      <c r="S381" s="105"/>
      <c r="T381" s="201"/>
      <c r="AT381" s="93" t="s">
        <v>766</v>
      </c>
      <c r="AU381" s="93" t="s">
        <v>719</v>
      </c>
    </row>
    <row r="382" spans="2:51" s="204" customFormat="1" ht="22.5" customHeight="1">
      <c r="B382" s="203"/>
      <c r="D382" s="205" t="s">
        <v>770</v>
      </c>
      <c r="E382" s="206" t="s">
        <v>641</v>
      </c>
      <c r="F382" s="207" t="s">
        <v>230</v>
      </c>
      <c r="H382" s="208">
        <v>29.7</v>
      </c>
      <c r="L382" s="203"/>
      <c r="M382" s="209"/>
      <c r="N382" s="210"/>
      <c r="O382" s="210"/>
      <c r="P382" s="210"/>
      <c r="Q382" s="210"/>
      <c r="R382" s="210"/>
      <c r="S382" s="210"/>
      <c r="T382" s="211"/>
      <c r="AT382" s="212" t="s">
        <v>770</v>
      </c>
      <c r="AU382" s="212" t="s">
        <v>719</v>
      </c>
      <c r="AV382" s="204" t="s">
        <v>719</v>
      </c>
      <c r="AW382" s="204" t="s">
        <v>675</v>
      </c>
      <c r="AX382" s="204" t="s">
        <v>711</v>
      </c>
      <c r="AY382" s="212" t="s">
        <v>757</v>
      </c>
    </row>
    <row r="383" spans="2:65" s="103" customFormat="1" ht="31.5" customHeight="1">
      <c r="B383" s="104"/>
      <c r="C383" s="216" t="s">
        <v>231</v>
      </c>
      <c r="D383" s="216" t="s">
        <v>25</v>
      </c>
      <c r="E383" s="217" t="s">
        <v>232</v>
      </c>
      <c r="F383" s="218" t="s">
        <v>233</v>
      </c>
      <c r="G383" s="219" t="s">
        <v>203</v>
      </c>
      <c r="H383" s="220">
        <v>34.155</v>
      </c>
      <c r="I383" s="2"/>
      <c r="J383" s="221">
        <f>ROUND(I383*H383,2)</f>
        <v>0</v>
      </c>
      <c r="K383" s="218" t="s">
        <v>641</v>
      </c>
      <c r="L383" s="222"/>
      <c r="M383" s="223" t="s">
        <v>641</v>
      </c>
      <c r="N383" s="224" t="s">
        <v>682</v>
      </c>
      <c r="O383" s="105"/>
      <c r="P383" s="195">
        <f>O383*H383</f>
        <v>0</v>
      </c>
      <c r="Q383" s="195">
        <v>0.0624</v>
      </c>
      <c r="R383" s="195">
        <f>Q383*H383</f>
        <v>2.131272</v>
      </c>
      <c r="S383" s="195">
        <v>0</v>
      </c>
      <c r="T383" s="196">
        <f>S383*H383</f>
        <v>0</v>
      </c>
      <c r="AR383" s="93" t="s">
        <v>234</v>
      </c>
      <c r="AT383" s="93" t="s">
        <v>25</v>
      </c>
      <c r="AU383" s="93" t="s">
        <v>719</v>
      </c>
      <c r="AY383" s="93" t="s">
        <v>757</v>
      </c>
      <c r="BE383" s="197">
        <f>IF(N383="základní",J383,0)</f>
        <v>0</v>
      </c>
      <c r="BF383" s="197">
        <f>IF(N383="snížená",J383,0)</f>
        <v>0</v>
      </c>
      <c r="BG383" s="197">
        <f>IF(N383="zákl. přenesená",J383,0)</f>
        <v>0</v>
      </c>
      <c r="BH383" s="197">
        <f>IF(N383="sníž. přenesená",J383,0)</f>
        <v>0</v>
      </c>
      <c r="BI383" s="197">
        <f>IF(N383="nulová",J383,0)</f>
        <v>0</v>
      </c>
      <c r="BJ383" s="93" t="s">
        <v>660</v>
      </c>
      <c r="BK383" s="197">
        <f>ROUND(I383*H383,2)</f>
        <v>0</v>
      </c>
      <c r="BL383" s="93" t="s">
        <v>234</v>
      </c>
      <c r="BM383" s="93" t="s">
        <v>235</v>
      </c>
    </row>
    <row r="384" spans="2:47" s="103" customFormat="1" ht="22.5" customHeight="1">
      <c r="B384" s="104"/>
      <c r="D384" s="198" t="s">
        <v>766</v>
      </c>
      <c r="F384" s="199" t="s">
        <v>236</v>
      </c>
      <c r="L384" s="104"/>
      <c r="M384" s="200"/>
      <c r="N384" s="105"/>
      <c r="O384" s="105"/>
      <c r="P384" s="105"/>
      <c r="Q384" s="105"/>
      <c r="R384" s="105"/>
      <c r="S384" s="105"/>
      <c r="T384" s="201"/>
      <c r="AT384" s="93" t="s">
        <v>766</v>
      </c>
      <c r="AU384" s="93" t="s">
        <v>719</v>
      </c>
    </row>
    <row r="385" spans="2:47" s="103" customFormat="1" ht="30" customHeight="1">
      <c r="B385" s="104"/>
      <c r="D385" s="198" t="s">
        <v>112</v>
      </c>
      <c r="F385" s="202" t="s">
        <v>237</v>
      </c>
      <c r="L385" s="104"/>
      <c r="M385" s="200"/>
      <c r="N385" s="105"/>
      <c r="O385" s="105"/>
      <c r="P385" s="105"/>
      <c r="Q385" s="105"/>
      <c r="R385" s="105"/>
      <c r="S385" s="105"/>
      <c r="T385" s="201"/>
      <c r="AT385" s="93" t="s">
        <v>112</v>
      </c>
      <c r="AU385" s="93" t="s">
        <v>719</v>
      </c>
    </row>
    <row r="386" spans="2:51" s="204" customFormat="1" ht="22.5" customHeight="1">
      <c r="B386" s="203"/>
      <c r="D386" s="205" t="s">
        <v>770</v>
      </c>
      <c r="F386" s="207" t="s">
        <v>238</v>
      </c>
      <c r="H386" s="208">
        <v>34.155</v>
      </c>
      <c r="L386" s="203"/>
      <c r="M386" s="209"/>
      <c r="N386" s="210"/>
      <c r="O386" s="210"/>
      <c r="P386" s="210"/>
      <c r="Q386" s="210"/>
      <c r="R386" s="210"/>
      <c r="S386" s="210"/>
      <c r="T386" s="211"/>
      <c r="AT386" s="212" t="s">
        <v>770</v>
      </c>
      <c r="AU386" s="212" t="s">
        <v>719</v>
      </c>
      <c r="AV386" s="204" t="s">
        <v>719</v>
      </c>
      <c r="AW386" s="204" t="s">
        <v>642</v>
      </c>
      <c r="AX386" s="204" t="s">
        <v>660</v>
      </c>
      <c r="AY386" s="212" t="s">
        <v>757</v>
      </c>
    </row>
    <row r="387" spans="2:65" s="103" customFormat="1" ht="22.5" customHeight="1">
      <c r="B387" s="104"/>
      <c r="C387" s="187" t="s">
        <v>239</v>
      </c>
      <c r="D387" s="187" t="s">
        <v>759</v>
      </c>
      <c r="E387" s="188" t="s">
        <v>240</v>
      </c>
      <c r="F387" s="189" t="s">
        <v>241</v>
      </c>
      <c r="G387" s="190" t="s">
        <v>203</v>
      </c>
      <c r="H387" s="191">
        <v>29.7</v>
      </c>
      <c r="I387" s="1"/>
      <c r="J387" s="192">
        <f>ROUND(I387*H387,2)</f>
        <v>0</v>
      </c>
      <c r="K387" s="189" t="s">
        <v>763</v>
      </c>
      <c r="L387" s="104"/>
      <c r="M387" s="193" t="s">
        <v>641</v>
      </c>
      <c r="N387" s="194" t="s">
        <v>682</v>
      </c>
      <c r="O387" s="105"/>
      <c r="P387" s="195">
        <f>O387*H387</f>
        <v>0</v>
      </c>
      <c r="Q387" s="195">
        <v>0.00083</v>
      </c>
      <c r="R387" s="195">
        <f>Q387*H387</f>
        <v>0.024651</v>
      </c>
      <c r="S387" s="195">
        <v>0</v>
      </c>
      <c r="T387" s="196">
        <f>S387*H387</f>
        <v>0</v>
      </c>
      <c r="AR387" s="93" t="s">
        <v>181</v>
      </c>
      <c r="AT387" s="93" t="s">
        <v>759</v>
      </c>
      <c r="AU387" s="93" t="s">
        <v>719</v>
      </c>
      <c r="AY387" s="93" t="s">
        <v>757</v>
      </c>
      <c r="BE387" s="197">
        <f>IF(N387="základní",J387,0)</f>
        <v>0</v>
      </c>
      <c r="BF387" s="197">
        <f>IF(N387="snížená",J387,0)</f>
        <v>0</v>
      </c>
      <c r="BG387" s="197">
        <f>IF(N387="zákl. přenesená",J387,0)</f>
        <v>0</v>
      </c>
      <c r="BH387" s="197">
        <f>IF(N387="sníž. přenesená",J387,0)</f>
        <v>0</v>
      </c>
      <c r="BI387" s="197">
        <f>IF(N387="nulová",J387,0)</f>
        <v>0</v>
      </c>
      <c r="BJ387" s="93" t="s">
        <v>660</v>
      </c>
      <c r="BK387" s="197">
        <f>ROUND(I387*H387,2)</f>
        <v>0</v>
      </c>
      <c r="BL387" s="93" t="s">
        <v>181</v>
      </c>
      <c r="BM387" s="93" t="s">
        <v>242</v>
      </c>
    </row>
    <row r="388" spans="2:47" s="103" customFormat="1" ht="22.5" customHeight="1">
      <c r="B388" s="104"/>
      <c r="D388" s="198" t="s">
        <v>766</v>
      </c>
      <c r="F388" s="199" t="s">
        <v>243</v>
      </c>
      <c r="L388" s="104"/>
      <c r="M388" s="200"/>
      <c r="N388" s="105"/>
      <c r="O388" s="105"/>
      <c r="P388" s="105"/>
      <c r="Q388" s="105"/>
      <c r="R388" s="105"/>
      <c r="S388" s="105"/>
      <c r="T388" s="201"/>
      <c r="AT388" s="93" t="s">
        <v>766</v>
      </c>
      <c r="AU388" s="93" t="s">
        <v>719</v>
      </c>
    </row>
    <row r="389" spans="2:51" s="204" customFormat="1" ht="22.5" customHeight="1">
      <c r="B389" s="203"/>
      <c r="D389" s="205" t="s">
        <v>770</v>
      </c>
      <c r="E389" s="206" t="s">
        <v>641</v>
      </c>
      <c r="F389" s="207" t="s">
        <v>230</v>
      </c>
      <c r="H389" s="208">
        <v>29.7</v>
      </c>
      <c r="L389" s="203"/>
      <c r="M389" s="209"/>
      <c r="N389" s="210"/>
      <c r="O389" s="210"/>
      <c r="P389" s="210"/>
      <c r="Q389" s="210"/>
      <c r="R389" s="210"/>
      <c r="S389" s="210"/>
      <c r="T389" s="211"/>
      <c r="AT389" s="212" t="s">
        <v>770</v>
      </c>
      <c r="AU389" s="212" t="s">
        <v>719</v>
      </c>
      <c r="AV389" s="204" t="s">
        <v>719</v>
      </c>
      <c r="AW389" s="204" t="s">
        <v>675</v>
      </c>
      <c r="AX389" s="204" t="s">
        <v>711</v>
      </c>
      <c r="AY389" s="212" t="s">
        <v>757</v>
      </c>
    </row>
    <row r="390" spans="2:65" s="103" customFormat="1" ht="31.5" customHeight="1">
      <c r="B390" s="104"/>
      <c r="C390" s="216" t="s">
        <v>244</v>
      </c>
      <c r="D390" s="216" t="s">
        <v>25</v>
      </c>
      <c r="E390" s="217" t="s">
        <v>245</v>
      </c>
      <c r="F390" s="218" t="s">
        <v>246</v>
      </c>
      <c r="G390" s="219" t="s">
        <v>203</v>
      </c>
      <c r="H390" s="220">
        <v>34.155</v>
      </c>
      <c r="I390" s="2"/>
      <c r="J390" s="221">
        <f>ROUND(I390*H390,2)</f>
        <v>0</v>
      </c>
      <c r="K390" s="218" t="s">
        <v>641</v>
      </c>
      <c r="L390" s="222"/>
      <c r="M390" s="223" t="s">
        <v>641</v>
      </c>
      <c r="N390" s="224" t="s">
        <v>682</v>
      </c>
      <c r="O390" s="105"/>
      <c r="P390" s="195">
        <f>O390*H390</f>
        <v>0</v>
      </c>
      <c r="Q390" s="195">
        <v>0</v>
      </c>
      <c r="R390" s="195">
        <f>Q390*H390</f>
        <v>0</v>
      </c>
      <c r="S390" s="195">
        <v>0</v>
      </c>
      <c r="T390" s="196">
        <f>S390*H390</f>
        <v>0</v>
      </c>
      <c r="AR390" s="93" t="s">
        <v>234</v>
      </c>
      <c r="AT390" s="93" t="s">
        <v>25</v>
      </c>
      <c r="AU390" s="93" t="s">
        <v>719</v>
      </c>
      <c r="AY390" s="93" t="s">
        <v>757</v>
      </c>
      <c r="BE390" s="197">
        <f>IF(N390="základní",J390,0)</f>
        <v>0</v>
      </c>
      <c r="BF390" s="197">
        <f>IF(N390="snížená",J390,0)</f>
        <v>0</v>
      </c>
      <c r="BG390" s="197">
        <f>IF(N390="zákl. přenesená",J390,0)</f>
        <v>0</v>
      </c>
      <c r="BH390" s="197">
        <f>IF(N390="sníž. přenesená",J390,0)</f>
        <v>0</v>
      </c>
      <c r="BI390" s="197">
        <f>IF(N390="nulová",J390,0)</f>
        <v>0</v>
      </c>
      <c r="BJ390" s="93" t="s">
        <v>660</v>
      </c>
      <c r="BK390" s="197">
        <f>ROUND(I390*H390,2)</f>
        <v>0</v>
      </c>
      <c r="BL390" s="93" t="s">
        <v>234</v>
      </c>
      <c r="BM390" s="93" t="s">
        <v>247</v>
      </c>
    </row>
    <row r="391" spans="2:47" s="103" customFormat="1" ht="22.5" customHeight="1">
      <c r="B391" s="104"/>
      <c r="D391" s="198" t="s">
        <v>766</v>
      </c>
      <c r="F391" s="199" t="s">
        <v>248</v>
      </c>
      <c r="L391" s="104"/>
      <c r="M391" s="200"/>
      <c r="N391" s="105"/>
      <c r="O391" s="105"/>
      <c r="P391" s="105"/>
      <c r="Q391" s="105"/>
      <c r="R391" s="105"/>
      <c r="S391" s="105"/>
      <c r="T391" s="201"/>
      <c r="AT391" s="93" t="s">
        <v>766</v>
      </c>
      <c r="AU391" s="93" t="s">
        <v>719</v>
      </c>
    </row>
    <row r="392" spans="2:47" s="103" customFormat="1" ht="30" customHeight="1">
      <c r="B392" s="104"/>
      <c r="D392" s="198" t="s">
        <v>112</v>
      </c>
      <c r="F392" s="202" t="s">
        <v>237</v>
      </c>
      <c r="L392" s="104"/>
      <c r="M392" s="200"/>
      <c r="N392" s="105"/>
      <c r="O392" s="105"/>
      <c r="P392" s="105"/>
      <c r="Q392" s="105"/>
      <c r="R392" s="105"/>
      <c r="S392" s="105"/>
      <c r="T392" s="201"/>
      <c r="AT392" s="93" t="s">
        <v>112</v>
      </c>
      <c r="AU392" s="93" t="s">
        <v>719</v>
      </c>
    </row>
    <row r="393" spans="2:51" s="204" customFormat="1" ht="22.5" customHeight="1">
      <c r="B393" s="203"/>
      <c r="D393" s="205" t="s">
        <v>770</v>
      </c>
      <c r="F393" s="207" t="s">
        <v>238</v>
      </c>
      <c r="H393" s="208">
        <v>34.155</v>
      </c>
      <c r="L393" s="203"/>
      <c r="M393" s="209"/>
      <c r="N393" s="210"/>
      <c r="O393" s="210"/>
      <c r="P393" s="210"/>
      <c r="Q393" s="210"/>
      <c r="R393" s="210"/>
      <c r="S393" s="210"/>
      <c r="T393" s="211"/>
      <c r="AT393" s="212" t="s">
        <v>770</v>
      </c>
      <c r="AU393" s="212" t="s">
        <v>719</v>
      </c>
      <c r="AV393" s="204" t="s">
        <v>719</v>
      </c>
      <c r="AW393" s="204" t="s">
        <v>642</v>
      </c>
      <c r="AX393" s="204" t="s">
        <v>660</v>
      </c>
      <c r="AY393" s="212" t="s">
        <v>757</v>
      </c>
    </row>
    <row r="394" spans="2:65" s="103" customFormat="1" ht="22.5" customHeight="1">
      <c r="B394" s="104"/>
      <c r="C394" s="187" t="s">
        <v>249</v>
      </c>
      <c r="D394" s="187" t="s">
        <v>759</v>
      </c>
      <c r="E394" s="188" t="s">
        <v>250</v>
      </c>
      <c r="F394" s="189" t="s">
        <v>251</v>
      </c>
      <c r="G394" s="190" t="s">
        <v>780</v>
      </c>
      <c r="H394" s="191">
        <v>2</v>
      </c>
      <c r="I394" s="1"/>
      <c r="J394" s="192">
        <f>ROUND(I394*H394,2)</f>
        <v>0</v>
      </c>
      <c r="K394" s="189" t="s">
        <v>763</v>
      </c>
      <c r="L394" s="104"/>
      <c r="M394" s="193" t="s">
        <v>641</v>
      </c>
      <c r="N394" s="194" t="s">
        <v>682</v>
      </c>
      <c r="O394" s="105"/>
      <c r="P394" s="195">
        <f>O394*H394</f>
        <v>0</v>
      </c>
      <c r="Q394" s="195">
        <v>0.0016</v>
      </c>
      <c r="R394" s="195">
        <f>Q394*H394</f>
        <v>0.0032</v>
      </c>
      <c r="S394" s="195">
        <v>0</v>
      </c>
      <c r="T394" s="196">
        <f>S394*H394</f>
        <v>0</v>
      </c>
      <c r="AR394" s="93" t="s">
        <v>181</v>
      </c>
      <c r="AT394" s="93" t="s">
        <v>759</v>
      </c>
      <c r="AU394" s="93" t="s">
        <v>719</v>
      </c>
      <c r="AY394" s="93" t="s">
        <v>757</v>
      </c>
      <c r="BE394" s="197">
        <f>IF(N394="základní",J394,0)</f>
        <v>0</v>
      </c>
      <c r="BF394" s="197">
        <f>IF(N394="snížená",J394,0)</f>
        <v>0</v>
      </c>
      <c r="BG394" s="197">
        <f>IF(N394="zákl. přenesená",J394,0)</f>
        <v>0</v>
      </c>
      <c r="BH394" s="197">
        <f>IF(N394="sníž. přenesená",J394,0)</f>
        <v>0</v>
      </c>
      <c r="BI394" s="197">
        <f>IF(N394="nulová",J394,0)</f>
        <v>0</v>
      </c>
      <c r="BJ394" s="93" t="s">
        <v>660</v>
      </c>
      <c r="BK394" s="197">
        <f>ROUND(I394*H394,2)</f>
        <v>0</v>
      </c>
      <c r="BL394" s="93" t="s">
        <v>181</v>
      </c>
      <c r="BM394" s="93" t="s">
        <v>252</v>
      </c>
    </row>
    <row r="395" spans="2:47" s="103" customFormat="1" ht="22.5" customHeight="1">
      <c r="B395" s="104"/>
      <c r="D395" s="205" t="s">
        <v>766</v>
      </c>
      <c r="F395" s="225" t="s">
        <v>253</v>
      </c>
      <c r="L395" s="104"/>
      <c r="M395" s="200"/>
      <c r="N395" s="105"/>
      <c r="O395" s="105"/>
      <c r="P395" s="105"/>
      <c r="Q395" s="105"/>
      <c r="R395" s="105"/>
      <c r="S395" s="105"/>
      <c r="T395" s="201"/>
      <c r="AT395" s="93" t="s">
        <v>766</v>
      </c>
      <c r="AU395" s="93" t="s">
        <v>719</v>
      </c>
    </row>
    <row r="396" spans="2:65" s="103" customFormat="1" ht="31.5" customHeight="1">
      <c r="B396" s="104"/>
      <c r="C396" s="216" t="s">
        <v>254</v>
      </c>
      <c r="D396" s="216" t="s">
        <v>25</v>
      </c>
      <c r="E396" s="217" t="s">
        <v>255</v>
      </c>
      <c r="F396" s="218" t="s">
        <v>256</v>
      </c>
      <c r="G396" s="219" t="s">
        <v>203</v>
      </c>
      <c r="H396" s="220">
        <v>2</v>
      </c>
      <c r="I396" s="2"/>
      <c r="J396" s="221">
        <f>ROUND(I396*H396,2)</f>
        <v>0</v>
      </c>
      <c r="K396" s="218" t="s">
        <v>641</v>
      </c>
      <c r="L396" s="222"/>
      <c r="M396" s="223" t="s">
        <v>641</v>
      </c>
      <c r="N396" s="224" t="s">
        <v>682</v>
      </c>
      <c r="O396" s="105"/>
      <c r="P396" s="195">
        <f>O396*H396</f>
        <v>0</v>
      </c>
      <c r="Q396" s="195">
        <v>0</v>
      </c>
      <c r="R396" s="195">
        <f>Q396*H396</f>
        <v>0</v>
      </c>
      <c r="S396" s="195">
        <v>0</v>
      </c>
      <c r="T396" s="196">
        <f>S396*H396</f>
        <v>0</v>
      </c>
      <c r="AR396" s="93" t="s">
        <v>234</v>
      </c>
      <c r="AT396" s="93" t="s">
        <v>25</v>
      </c>
      <c r="AU396" s="93" t="s">
        <v>719</v>
      </c>
      <c r="AY396" s="93" t="s">
        <v>757</v>
      </c>
      <c r="BE396" s="197">
        <f>IF(N396="základní",J396,0)</f>
        <v>0</v>
      </c>
      <c r="BF396" s="197">
        <f>IF(N396="snížená",J396,0)</f>
        <v>0</v>
      </c>
      <c r="BG396" s="197">
        <f>IF(N396="zákl. přenesená",J396,0)</f>
        <v>0</v>
      </c>
      <c r="BH396" s="197">
        <f>IF(N396="sníž. přenesená",J396,0)</f>
        <v>0</v>
      </c>
      <c r="BI396" s="197">
        <f>IF(N396="nulová",J396,0)</f>
        <v>0</v>
      </c>
      <c r="BJ396" s="93" t="s">
        <v>660</v>
      </c>
      <c r="BK396" s="197">
        <f>ROUND(I396*H396,2)</f>
        <v>0</v>
      </c>
      <c r="BL396" s="93" t="s">
        <v>234</v>
      </c>
      <c r="BM396" s="93" t="s">
        <v>257</v>
      </c>
    </row>
    <row r="397" spans="2:47" s="103" customFormat="1" ht="22.5" customHeight="1">
      <c r="B397" s="104"/>
      <c r="D397" s="198" t="s">
        <v>766</v>
      </c>
      <c r="F397" s="199" t="s">
        <v>248</v>
      </c>
      <c r="L397" s="104"/>
      <c r="M397" s="200"/>
      <c r="N397" s="105"/>
      <c r="O397" s="105"/>
      <c r="P397" s="105"/>
      <c r="Q397" s="105"/>
      <c r="R397" s="105"/>
      <c r="S397" s="105"/>
      <c r="T397" s="201"/>
      <c r="AT397" s="93" t="s">
        <v>766</v>
      </c>
      <c r="AU397" s="93" t="s">
        <v>719</v>
      </c>
    </row>
    <row r="398" spans="2:51" s="204" customFormat="1" ht="22.5" customHeight="1">
      <c r="B398" s="203"/>
      <c r="D398" s="205" t="s">
        <v>770</v>
      </c>
      <c r="E398" s="206" t="s">
        <v>641</v>
      </c>
      <c r="F398" s="207" t="s">
        <v>258</v>
      </c>
      <c r="H398" s="208">
        <v>2</v>
      </c>
      <c r="L398" s="203"/>
      <c r="M398" s="209"/>
      <c r="N398" s="210"/>
      <c r="O398" s="210"/>
      <c r="P398" s="210"/>
      <c r="Q398" s="210"/>
      <c r="R398" s="210"/>
      <c r="S398" s="210"/>
      <c r="T398" s="211"/>
      <c r="AT398" s="212" t="s">
        <v>770</v>
      </c>
      <c r="AU398" s="212" t="s">
        <v>719</v>
      </c>
      <c r="AV398" s="204" t="s">
        <v>719</v>
      </c>
      <c r="AW398" s="204" t="s">
        <v>675</v>
      </c>
      <c r="AX398" s="204" t="s">
        <v>711</v>
      </c>
      <c r="AY398" s="212" t="s">
        <v>757</v>
      </c>
    </row>
    <row r="399" spans="2:65" s="103" customFormat="1" ht="22.5" customHeight="1">
      <c r="B399" s="104"/>
      <c r="C399" s="187" t="s">
        <v>259</v>
      </c>
      <c r="D399" s="187" t="s">
        <v>759</v>
      </c>
      <c r="E399" s="188" t="s">
        <v>260</v>
      </c>
      <c r="F399" s="189" t="s">
        <v>261</v>
      </c>
      <c r="G399" s="190" t="s">
        <v>780</v>
      </c>
      <c r="H399" s="191">
        <v>2</v>
      </c>
      <c r="I399" s="1"/>
      <c r="J399" s="192">
        <f>ROUND(I399*H399,2)</f>
        <v>0</v>
      </c>
      <c r="K399" s="189" t="s">
        <v>763</v>
      </c>
      <c r="L399" s="104"/>
      <c r="M399" s="193" t="s">
        <v>641</v>
      </c>
      <c r="N399" s="194" t="s">
        <v>682</v>
      </c>
      <c r="O399" s="105"/>
      <c r="P399" s="195">
        <f>O399*H399</f>
        <v>0</v>
      </c>
      <c r="Q399" s="195">
        <v>0.00501</v>
      </c>
      <c r="R399" s="195">
        <f>Q399*H399</f>
        <v>0.01002</v>
      </c>
      <c r="S399" s="195">
        <v>0</v>
      </c>
      <c r="T399" s="196">
        <f>S399*H399</f>
        <v>0</v>
      </c>
      <c r="AR399" s="93" t="s">
        <v>181</v>
      </c>
      <c r="AT399" s="93" t="s">
        <v>759</v>
      </c>
      <c r="AU399" s="93" t="s">
        <v>719</v>
      </c>
      <c r="AY399" s="93" t="s">
        <v>757</v>
      </c>
      <c r="BE399" s="197">
        <f>IF(N399="základní",J399,0)</f>
        <v>0</v>
      </c>
      <c r="BF399" s="197">
        <f>IF(N399="snížená",J399,0)</f>
        <v>0</v>
      </c>
      <c r="BG399" s="197">
        <f>IF(N399="zákl. přenesená",J399,0)</f>
        <v>0</v>
      </c>
      <c r="BH399" s="197">
        <f>IF(N399="sníž. přenesená",J399,0)</f>
        <v>0</v>
      </c>
      <c r="BI399" s="197">
        <f>IF(N399="nulová",J399,0)</f>
        <v>0</v>
      </c>
      <c r="BJ399" s="93" t="s">
        <v>660</v>
      </c>
      <c r="BK399" s="197">
        <f>ROUND(I399*H399,2)</f>
        <v>0</v>
      </c>
      <c r="BL399" s="93" t="s">
        <v>181</v>
      </c>
      <c r="BM399" s="93" t="s">
        <v>262</v>
      </c>
    </row>
    <row r="400" spans="2:47" s="103" customFormat="1" ht="22.5" customHeight="1">
      <c r="B400" s="104"/>
      <c r="D400" s="205" t="s">
        <v>766</v>
      </c>
      <c r="F400" s="225" t="s">
        <v>263</v>
      </c>
      <c r="L400" s="104"/>
      <c r="M400" s="200"/>
      <c r="N400" s="105"/>
      <c r="O400" s="105"/>
      <c r="P400" s="105"/>
      <c r="Q400" s="105"/>
      <c r="R400" s="105"/>
      <c r="S400" s="105"/>
      <c r="T400" s="201"/>
      <c r="AT400" s="93" t="s">
        <v>766</v>
      </c>
      <c r="AU400" s="93" t="s">
        <v>719</v>
      </c>
    </row>
    <row r="401" spans="2:65" s="103" customFormat="1" ht="31.5" customHeight="1">
      <c r="B401" s="104"/>
      <c r="C401" s="216" t="s">
        <v>264</v>
      </c>
      <c r="D401" s="216" t="s">
        <v>25</v>
      </c>
      <c r="E401" s="217" t="s">
        <v>265</v>
      </c>
      <c r="F401" s="218" t="s">
        <v>266</v>
      </c>
      <c r="G401" s="219" t="s">
        <v>203</v>
      </c>
      <c r="H401" s="220">
        <v>2</v>
      </c>
      <c r="I401" s="2"/>
      <c r="J401" s="221">
        <f>ROUND(I401*H401,2)</f>
        <v>0</v>
      </c>
      <c r="K401" s="218" t="s">
        <v>641</v>
      </c>
      <c r="L401" s="222"/>
      <c r="M401" s="223" t="s">
        <v>641</v>
      </c>
      <c r="N401" s="224" t="s">
        <v>682</v>
      </c>
      <c r="O401" s="105"/>
      <c r="P401" s="195">
        <f>O401*H401</f>
        <v>0</v>
      </c>
      <c r="Q401" s="195">
        <v>0</v>
      </c>
      <c r="R401" s="195">
        <f>Q401*H401</f>
        <v>0</v>
      </c>
      <c r="S401" s="195">
        <v>0</v>
      </c>
      <c r="T401" s="196">
        <f>S401*H401</f>
        <v>0</v>
      </c>
      <c r="AR401" s="93" t="s">
        <v>234</v>
      </c>
      <c r="AT401" s="93" t="s">
        <v>25</v>
      </c>
      <c r="AU401" s="93" t="s">
        <v>719</v>
      </c>
      <c r="AY401" s="93" t="s">
        <v>757</v>
      </c>
      <c r="BE401" s="197">
        <f>IF(N401="základní",J401,0)</f>
        <v>0</v>
      </c>
      <c r="BF401" s="197">
        <f>IF(N401="snížená",J401,0)</f>
        <v>0</v>
      </c>
      <c r="BG401" s="197">
        <f>IF(N401="zákl. přenesená",J401,0)</f>
        <v>0</v>
      </c>
      <c r="BH401" s="197">
        <f>IF(N401="sníž. přenesená",J401,0)</f>
        <v>0</v>
      </c>
      <c r="BI401" s="197">
        <f>IF(N401="nulová",J401,0)</f>
        <v>0</v>
      </c>
      <c r="BJ401" s="93" t="s">
        <v>660</v>
      </c>
      <c r="BK401" s="197">
        <f>ROUND(I401*H401,2)</f>
        <v>0</v>
      </c>
      <c r="BL401" s="93" t="s">
        <v>234</v>
      </c>
      <c r="BM401" s="93" t="s">
        <v>267</v>
      </c>
    </row>
    <row r="402" spans="2:47" s="103" customFormat="1" ht="22.5" customHeight="1">
      <c r="B402" s="104"/>
      <c r="D402" s="198" t="s">
        <v>766</v>
      </c>
      <c r="F402" s="199" t="s">
        <v>248</v>
      </c>
      <c r="L402" s="104"/>
      <c r="M402" s="200"/>
      <c r="N402" s="105"/>
      <c r="O402" s="105"/>
      <c r="P402" s="105"/>
      <c r="Q402" s="105"/>
      <c r="R402" s="105"/>
      <c r="S402" s="105"/>
      <c r="T402" s="201"/>
      <c r="AT402" s="93" t="s">
        <v>766</v>
      </c>
      <c r="AU402" s="93" t="s">
        <v>719</v>
      </c>
    </row>
    <row r="403" spans="2:51" s="204" customFormat="1" ht="22.5" customHeight="1">
      <c r="B403" s="203"/>
      <c r="D403" s="198" t="s">
        <v>770</v>
      </c>
      <c r="E403" s="212" t="s">
        <v>641</v>
      </c>
      <c r="F403" s="214" t="s">
        <v>258</v>
      </c>
      <c r="H403" s="215">
        <v>2</v>
      </c>
      <c r="L403" s="203"/>
      <c r="M403" s="209"/>
      <c r="N403" s="210"/>
      <c r="O403" s="210"/>
      <c r="P403" s="210"/>
      <c r="Q403" s="210"/>
      <c r="R403" s="210"/>
      <c r="S403" s="210"/>
      <c r="T403" s="211"/>
      <c r="AT403" s="212" t="s">
        <v>770</v>
      </c>
      <c r="AU403" s="212" t="s">
        <v>719</v>
      </c>
      <c r="AV403" s="204" t="s">
        <v>719</v>
      </c>
      <c r="AW403" s="204" t="s">
        <v>675</v>
      </c>
      <c r="AX403" s="204" t="s">
        <v>711</v>
      </c>
      <c r="AY403" s="212" t="s">
        <v>757</v>
      </c>
    </row>
    <row r="404" spans="2:63" s="174" customFormat="1" ht="36.75" customHeight="1">
      <c r="B404" s="172"/>
      <c r="D404" s="184" t="s">
        <v>710</v>
      </c>
      <c r="E404" s="226" t="s">
        <v>268</v>
      </c>
      <c r="F404" s="226" t="s">
        <v>269</v>
      </c>
      <c r="J404" s="227">
        <f>BK404</f>
        <v>0</v>
      </c>
      <c r="L404" s="172"/>
      <c r="M404" s="178"/>
      <c r="N404" s="179"/>
      <c r="O404" s="179"/>
      <c r="P404" s="180">
        <f>SUM(P405:P415)</f>
        <v>0</v>
      </c>
      <c r="Q404" s="179"/>
      <c r="R404" s="180">
        <f>SUM(R405:R415)</f>
        <v>0</v>
      </c>
      <c r="S404" s="179"/>
      <c r="T404" s="181">
        <f>SUM(T405:T415)</f>
        <v>0</v>
      </c>
      <c r="AR404" s="175" t="s">
        <v>788</v>
      </c>
      <c r="AT404" s="182" t="s">
        <v>710</v>
      </c>
      <c r="AU404" s="182" t="s">
        <v>711</v>
      </c>
      <c r="AY404" s="175" t="s">
        <v>757</v>
      </c>
      <c r="BK404" s="183">
        <f>SUM(BK405:BK415)</f>
        <v>0</v>
      </c>
    </row>
    <row r="405" spans="2:65" s="103" customFormat="1" ht="22.5" customHeight="1">
      <c r="B405" s="104"/>
      <c r="C405" s="187" t="s">
        <v>270</v>
      </c>
      <c r="D405" s="187" t="s">
        <v>759</v>
      </c>
      <c r="E405" s="188" t="s">
        <v>271</v>
      </c>
      <c r="F405" s="189" t="s">
        <v>272</v>
      </c>
      <c r="G405" s="190" t="s">
        <v>210</v>
      </c>
      <c r="H405" s="191">
        <v>1</v>
      </c>
      <c r="I405" s="1"/>
      <c r="J405" s="192">
        <f>ROUND(I405*H405,2)</f>
        <v>0</v>
      </c>
      <c r="K405" s="189" t="s">
        <v>763</v>
      </c>
      <c r="L405" s="104"/>
      <c r="M405" s="193" t="s">
        <v>641</v>
      </c>
      <c r="N405" s="194" t="s">
        <v>682</v>
      </c>
      <c r="O405" s="105"/>
      <c r="P405" s="195">
        <f>O405*H405</f>
        <v>0</v>
      </c>
      <c r="Q405" s="195">
        <v>0</v>
      </c>
      <c r="R405" s="195">
        <f>Q405*H405</f>
        <v>0</v>
      </c>
      <c r="S405" s="195">
        <v>0</v>
      </c>
      <c r="T405" s="196">
        <f>S405*H405</f>
        <v>0</v>
      </c>
      <c r="AR405" s="93" t="s">
        <v>273</v>
      </c>
      <c r="AT405" s="93" t="s">
        <v>759</v>
      </c>
      <c r="AU405" s="93" t="s">
        <v>660</v>
      </c>
      <c r="AY405" s="93" t="s">
        <v>757</v>
      </c>
      <c r="BE405" s="197">
        <f>IF(N405="základní",J405,0)</f>
        <v>0</v>
      </c>
      <c r="BF405" s="197">
        <f>IF(N405="snížená",J405,0)</f>
        <v>0</v>
      </c>
      <c r="BG405" s="197">
        <f>IF(N405="zákl. přenesená",J405,0)</f>
        <v>0</v>
      </c>
      <c r="BH405" s="197">
        <f>IF(N405="sníž. přenesená",J405,0)</f>
        <v>0</v>
      </c>
      <c r="BI405" s="197">
        <f>IF(N405="nulová",J405,0)</f>
        <v>0</v>
      </c>
      <c r="BJ405" s="93" t="s">
        <v>660</v>
      </c>
      <c r="BK405" s="197">
        <f>ROUND(I405*H405,2)</f>
        <v>0</v>
      </c>
      <c r="BL405" s="93" t="s">
        <v>273</v>
      </c>
      <c r="BM405" s="93" t="s">
        <v>274</v>
      </c>
    </row>
    <row r="406" spans="2:47" s="103" customFormat="1" ht="30" customHeight="1">
      <c r="B406" s="104"/>
      <c r="D406" s="205" t="s">
        <v>766</v>
      </c>
      <c r="F406" s="225" t="s">
        <v>275</v>
      </c>
      <c r="L406" s="104"/>
      <c r="M406" s="200"/>
      <c r="N406" s="105"/>
      <c r="O406" s="105"/>
      <c r="P406" s="105"/>
      <c r="Q406" s="105"/>
      <c r="R406" s="105"/>
      <c r="S406" s="105"/>
      <c r="T406" s="201"/>
      <c r="AT406" s="93" t="s">
        <v>766</v>
      </c>
      <c r="AU406" s="93" t="s">
        <v>660</v>
      </c>
    </row>
    <row r="407" spans="2:65" s="103" customFormat="1" ht="22.5" customHeight="1">
      <c r="B407" s="104"/>
      <c r="C407" s="187" t="s">
        <v>276</v>
      </c>
      <c r="D407" s="187" t="s">
        <v>759</v>
      </c>
      <c r="E407" s="188" t="s">
        <v>277</v>
      </c>
      <c r="F407" s="189" t="s">
        <v>278</v>
      </c>
      <c r="G407" s="190" t="s">
        <v>210</v>
      </c>
      <c r="H407" s="191">
        <v>1</v>
      </c>
      <c r="I407" s="1"/>
      <c r="J407" s="192">
        <f>ROUND(I407*H407,2)</f>
        <v>0</v>
      </c>
      <c r="K407" s="189" t="s">
        <v>763</v>
      </c>
      <c r="L407" s="104"/>
      <c r="M407" s="193" t="s">
        <v>641</v>
      </c>
      <c r="N407" s="194" t="s">
        <v>682</v>
      </c>
      <c r="O407" s="105"/>
      <c r="P407" s="195">
        <f>O407*H407</f>
        <v>0</v>
      </c>
      <c r="Q407" s="195">
        <v>0</v>
      </c>
      <c r="R407" s="195">
        <f>Q407*H407</f>
        <v>0</v>
      </c>
      <c r="S407" s="195">
        <v>0</v>
      </c>
      <c r="T407" s="196">
        <f>S407*H407</f>
        <v>0</v>
      </c>
      <c r="AR407" s="93" t="s">
        <v>273</v>
      </c>
      <c r="AT407" s="93" t="s">
        <v>759</v>
      </c>
      <c r="AU407" s="93" t="s">
        <v>660</v>
      </c>
      <c r="AY407" s="93" t="s">
        <v>757</v>
      </c>
      <c r="BE407" s="197">
        <f>IF(N407="základní",J407,0)</f>
        <v>0</v>
      </c>
      <c r="BF407" s="197">
        <f>IF(N407="snížená",J407,0)</f>
        <v>0</v>
      </c>
      <c r="BG407" s="197">
        <f>IF(N407="zákl. přenesená",J407,0)</f>
        <v>0</v>
      </c>
      <c r="BH407" s="197">
        <f>IF(N407="sníž. přenesená",J407,0)</f>
        <v>0</v>
      </c>
      <c r="BI407" s="197">
        <f>IF(N407="nulová",J407,0)</f>
        <v>0</v>
      </c>
      <c r="BJ407" s="93" t="s">
        <v>660</v>
      </c>
      <c r="BK407" s="197">
        <f>ROUND(I407*H407,2)</f>
        <v>0</v>
      </c>
      <c r="BL407" s="93" t="s">
        <v>273</v>
      </c>
      <c r="BM407" s="93" t="s">
        <v>279</v>
      </c>
    </row>
    <row r="408" spans="2:47" s="103" customFormat="1" ht="30" customHeight="1">
      <c r="B408" s="104"/>
      <c r="D408" s="205" t="s">
        <v>766</v>
      </c>
      <c r="F408" s="225" t="s">
        <v>280</v>
      </c>
      <c r="L408" s="104"/>
      <c r="M408" s="200"/>
      <c r="N408" s="105"/>
      <c r="O408" s="105"/>
      <c r="P408" s="105"/>
      <c r="Q408" s="105"/>
      <c r="R408" s="105"/>
      <c r="S408" s="105"/>
      <c r="T408" s="201"/>
      <c r="AT408" s="93" t="s">
        <v>766</v>
      </c>
      <c r="AU408" s="93" t="s">
        <v>660</v>
      </c>
    </row>
    <row r="409" spans="2:65" s="103" customFormat="1" ht="22.5" customHeight="1">
      <c r="B409" s="104"/>
      <c r="C409" s="187" t="s">
        <v>281</v>
      </c>
      <c r="D409" s="187" t="s">
        <v>759</v>
      </c>
      <c r="E409" s="188" t="s">
        <v>282</v>
      </c>
      <c r="F409" s="189" t="s">
        <v>283</v>
      </c>
      <c r="G409" s="190" t="s">
        <v>210</v>
      </c>
      <c r="H409" s="191">
        <v>1</v>
      </c>
      <c r="I409" s="1"/>
      <c r="J409" s="192">
        <f>ROUND(I409*H409,2)</f>
        <v>0</v>
      </c>
      <c r="K409" s="189" t="s">
        <v>763</v>
      </c>
      <c r="L409" s="104"/>
      <c r="M409" s="193" t="s">
        <v>641</v>
      </c>
      <c r="N409" s="194" t="s">
        <v>682</v>
      </c>
      <c r="O409" s="105"/>
      <c r="P409" s="195">
        <f>O409*H409</f>
        <v>0</v>
      </c>
      <c r="Q409" s="195">
        <v>0</v>
      </c>
      <c r="R409" s="195">
        <f>Q409*H409</f>
        <v>0</v>
      </c>
      <c r="S409" s="195">
        <v>0</v>
      </c>
      <c r="T409" s="196">
        <f>S409*H409</f>
        <v>0</v>
      </c>
      <c r="AR409" s="93" t="s">
        <v>273</v>
      </c>
      <c r="AT409" s="93" t="s">
        <v>759</v>
      </c>
      <c r="AU409" s="93" t="s">
        <v>660</v>
      </c>
      <c r="AY409" s="93" t="s">
        <v>757</v>
      </c>
      <c r="BE409" s="197">
        <f>IF(N409="základní",J409,0)</f>
        <v>0</v>
      </c>
      <c r="BF409" s="197">
        <f>IF(N409="snížená",J409,0)</f>
        <v>0</v>
      </c>
      <c r="BG409" s="197">
        <f>IF(N409="zákl. přenesená",J409,0)</f>
        <v>0</v>
      </c>
      <c r="BH409" s="197">
        <f>IF(N409="sníž. přenesená",J409,0)</f>
        <v>0</v>
      </c>
      <c r="BI409" s="197">
        <f>IF(N409="nulová",J409,0)</f>
        <v>0</v>
      </c>
      <c r="BJ409" s="93" t="s">
        <v>660</v>
      </c>
      <c r="BK409" s="197">
        <f>ROUND(I409*H409,2)</f>
        <v>0</v>
      </c>
      <c r="BL409" s="93" t="s">
        <v>273</v>
      </c>
      <c r="BM409" s="93" t="s">
        <v>284</v>
      </c>
    </row>
    <row r="410" spans="2:47" s="103" customFormat="1" ht="22.5" customHeight="1">
      <c r="B410" s="104"/>
      <c r="D410" s="205" t="s">
        <v>766</v>
      </c>
      <c r="F410" s="225" t="s">
        <v>285</v>
      </c>
      <c r="L410" s="104"/>
      <c r="M410" s="200"/>
      <c r="N410" s="105"/>
      <c r="O410" s="105"/>
      <c r="P410" s="105"/>
      <c r="Q410" s="105"/>
      <c r="R410" s="105"/>
      <c r="S410" s="105"/>
      <c r="T410" s="201"/>
      <c r="AT410" s="93" t="s">
        <v>766</v>
      </c>
      <c r="AU410" s="93" t="s">
        <v>660</v>
      </c>
    </row>
    <row r="411" spans="2:65" s="103" customFormat="1" ht="22.5" customHeight="1">
      <c r="B411" s="104"/>
      <c r="C411" s="187" t="s">
        <v>286</v>
      </c>
      <c r="D411" s="187" t="s">
        <v>759</v>
      </c>
      <c r="E411" s="188" t="s">
        <v>287</v>
      </c>
      <c r="F411" s="189" t="s">
        <v>288</v>
      </c>
      <c r="G411" s="190" t="s">
        <v>289</v>
      </c>
      <c r="H411" s="191">
        <v>630</v>
      </c>
      <c r="I411" s="1"/>
      <c r="J411" s="192">
        <f>ROUND(I411*H411,2)</f>
        <v>0</v>
      </c>
      <c r="K411" s="189" t="s">
        <v>763</v>
      </c>
      <c r="L411" s="104"/>
      <c r="M411" s="193" t="s">
        <v>641</v>
      </c>
      <c r="N411" s="194" t="s">
        <v>682</v>
      </c>
      <c r="O411" s="105"/>
      <c r="P411" s="195">
        <f>O411*H411</f>
        <v>0</v>
      </c>
      <c r="Q411" s="195">
        <v>0</v>
      </c>
      <c r="R411" s="195">
        <f>Q411*H411</f>
        <v>0</v>
      </c>
      <c r="S411" s="195">
        <v>0</v>
      </c>
      <c r="T411" s="196">
        <f>S411*H411</f>
        <v>0</v>
      </c>
      <c r="AR411" s="93" t="s">
        <v>273</v>
      </c>
      <c r="AT411" s="93" t="s">
        <v>759</v>
      </c>
      <c r="AU411" s="93" t="s">
        <v>660</v>
      </c>
      <c r="AY411" s="93" t="s">
        <v>757</v>
      </c>
      <c r="BE411" s="197">
        <f>IF(N411="základní",J411,0)</f>
        <v>0</v>
      </c>
      <c r="BF411" s="197">
        <f>IF(N411="snížená",J411,0)</f>
        <v>0</v>
      </c>
      <c r="BG411" s="197">
        <f>IF(N411="zákl. přenesená",J411,0)</f>
        <v>0</v>
      </c>
      <c r="BH411" s="197">
        <f>IF(N411="sníž. přenesená",J411,0)</f>
        <v>0</v>
      </c>
      <c r="BI411" s="197">
        <f>IF(N411="nulová",J411,0)</f>
        <v>0</v>
      </c>
      <c r="BJ411" s="93" t="s">
        <v>660</v>
      </c>
      <c r="BK411" s="197">
        <f>ROUND(I411*H411,2)</f>
        <v>0</v>
      </c>
      <c r="BL411" s="93" t="s">
        <v>273</v>
      </c>
      <c r="BM411" s="93" t="s">
        <v>290</v>
      </c>
    </row>
    <row r="412" spans="2:51" s="204" customFormat="1" ht="31.5" customHeight="1">
      <c r="B412" s="203"/>
      <c r="D412" s="198" t="s">
        <v>770</v>
      </c>
      <c r="E412" s="212" t="s">
        <v>641</v>
      </c>
      <c r="F412" s="214" t="s">
        <v>291</v>
      </c>
      <c r="H412" s="215">
        <v>480</v>
      </c>
      <c r="L412" s="203"/>
      <c r="M412" s="209"/>
      <c r="N412" s="210"/>
      <c r="O412" s="210"/>
      <c r="P412" s="210"/>
      <c r="Q412" s="210"/>
      <c r="R412" s="210"/>
      <c r="S412" s="210"/>
      <c r="T412" s="211"/>
      <c r="AT412" s="212" t="s">
        <v>770</v>
      </c>
      <c r="AU412" s="212" t="s">
        <v>660</v>
      </c>
      <c r="AV412" s="204" t="s">
        <v>719</v>
      </c>
      <c r="AW412" s="204" t="s">
        <v>675</v>
      </c>
      <c r="AX412" s="204" t="s">
        <v>711</v>
      </c>
      <c r="AY412" s="212" t="s">
        <v>757</v>
      </c>
    </row>
    <row r="413" spans="2:51" s="204" customFormat="1" ht="31.5" customHeight="1">
      <c r="B413" s="203"/>
      <c r="D413" s="205" t="s">
        <v>770</v>
      </c>
      <c r="E413" s="206" t="s">
        <v>641</v>
      </c>
      <c r="F413" s="207" t="s">
        <v>292</v>
      </c>
      <c r="H413" s="208">
        <v>150</v>
      </c>
      <c r="L413" s="203"/>
      <c r="M413" s="209"/>
      <c r="N413" s="210"/>
      <c r="O413" s="210"/>
      <c r="P413" s="210"/>
      <c r="Q413" s="210"/>
      <c r="R413" s="210"/>
      <c r="S413" s="210"/>
      <c r="T413" s="211"/>
      <c r="AT413" s="212" t="s">
        <v>770</v>
      </c>
      <c r="AU413" s="212" t="s">
        <v>660</v>
      </c>
      <c r="AV413" s="204" t="s">
        <v>719</v>
      </c>
      <c r="AW413" s="204" t="s">
        <v>675</v>
      </c>
      <c r="AX413" s="204" t="s">
        <v>711</v>
      </c>
      <c r="AY413" s="212" t="s">
        <v>757</v>
      </c>
    </row>
    <row r="414" spans="2:65" s="103" customFormat="1" ht="22.5" customHeight="1">
      <c r="B414" s="104"/>
      <c r="C414" s="187" t="s">
        <v>293</v>
      </c>
      <c r="D414" s="187" t="s">
        <v>759</v>
      </c>
      <c r="E414" s="188" t="s">
        <v>294</v>
      </c>
      <c r="F414" s="189" t="s">
        <v>295</v>
      </c>
      <c r="G414" s="190" t="s">
        <v>210</v>
      </c>
      <c r="H414" s="191">
        <v>1</v>
      </c>
      <c r="I414" s="1"/>
      <c r="J414" s="192">
        <f>ROUND(I414*H414,2)</f>
        <v>0</v>
      </c>
      <c r="K414" s="189" t="s">
        <v>763</v>
      </c>
      <c r="L414" s="104"/>
      <c r="M414" s="193" t="s">
        <v>641</v>
      </c>
      <c r="N414" s="194" t="s">
        <v>682</v>
      </c>
      <c r="O414" s="105"/>
      <c r="P414" s="195">
        <f>O414*H414</f>
        <v>0</v>
      </c>
      <c r="Q414" s="195">
        <v>0</v>
      </c>
      <c r="R414" s="195">
        <f>Q414*H414</f>
        <v>0</v>
      </c>
      <c r="S414" s="195">
        <v>0</v>
      </c>
      <c r="T414" s="196">
        <f>S414*H414</f>
        <v>0</v>
      </c>
      <c r="AR414" s="93" t="s">
        <v>273</v>
      </c>
      <c r="AT414" s="93" t="s">
        <v>759</v>
      </c>
      <c r="AU414" s="93" t="s">
        <v>660</v>
      </c>
      <c r="AY414" s="93" t="s">
        <v>757</v>
      </c>
      <c r="BE414" s="197">
        <f>IF(N414="základní",J414,0)</f>
        <v>0</v>
      </c>
      <c r="BF414" s="197">
        <f>IF(N414="snížená",J414,0)</f>
        <v>0</v>
      </c>
      <c r="BG414" s="197">
        <f>IF(N414="zákl. přenesená",J414,0)</f>
        <v>0</v>
      </c>
      <c r="BH414" s="197">
        <f>IF(N414="sníž. přenesená",J414,0)</f>
        <v>0</v>
      </c>
      <c r="BI414" s="197">
        <f>IF(N414="nulová",J414,0)</f>
        <v>0</v>
      </c>
      <c r="BJ414" s="93" t="s">
        <v>660</v>
      </c>
      <c r="BK414" s="197">
        <f>ROUND(I414*H414,2)</f>
        <v>0</v>
      </c>
      <c r="BL414" s="93" t="s">
        <v>273</v>
      </c>
      <c r="BM414" s="93" t="s">
        <v>296</v>
      </c>
    </row>
    <row r="415" spans="2:47" s="103" customFormat="1" ht="114" customHeight="1">
      <c r="B415" s="104"/>
      <c r="D415" s="198" t="s">
        <v>766</v>
      </c>
      <c r="F415" s="199" t="s">
        <v>297</v>
      </c>
      <c r="L415" s="104"/>
      <c r="M415" s="228"/>
      <c r="N415" s="229"/>
      <c r="O415" s="229"/>
      <c r="P415" s="229"/>
      <c r="Q415" s="229"/>
      <c r="R415" s="229"/>
      <c r="S415" s="229"/>
      <c r="T415" s="230"/>
      <c r="AT415" s="93" t="s">
        <v>766</v>
      </c>
      <c r="AU415" s="93" t="s">
        <v>660</v>
      </c>
    </row>
    <row r="416" spans="2:12" s="103" customFormat="1" ht="6.75" customHeight="1">
      <c r="B416" s="129"/>
      <c r="C416" s="130"/>
      <c r="D416" s="130"/>
      <c r="E416" s="130"/>
      <c r="F416" s="130"/>
      <c r="G416" s="130"/>
      <c r="H416" s="130"/>
      <c r="I416" s="130"/>
      <c r="J416" s="130"/>
      <c r="K416" s="130"/>
      <c r="L416" s="104"/>
    </row>
    <row r="417" ht="13.5">
      <c r="AT417" s="231"/>
    </row>
  </sheetData>
  <sheetProtection password="EA49" sheet="1"/>
  <autoFilter ref="C86:K86"/>
  <mergeCells count="9">
    <mergeCell ref="E79:H79"/>
    <mergeCell ref="G1:H1"/>
    <mergeCell ref="L2:V2"/>
    <mergeCell ref="E7:H7"/>
    <mergeCell ref="E9:H9"/>
    <mergeCell ref="E24:H24"/>
    <mergeCell ref="E45:H45"/>
    <mergeCell ref="E47:H47"/>
    <mergeCell ref="E77:H77"/>
  </mergeCells>
  <hyperlinks>
    <hyperlink ref="F1:G1" location="C2" tooltip="Krycí list soupisu" display="1) Krycí list soupisu"/>
    <hyperlink ref="G1:H1" location="C54" tooltip="Rekapitulace" display="2) Rekapitulace"/>
    <hyperlink ref="J1" location="C8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scale="77"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7.140625" style="7" customWidth="1"/>
    <col min="2" max="2" width="1.421875" style="7" customWidth="1"/>
    <col min="3" max="4" width="4.28125" style="7" customWidth="1"/>
    <col min="5" max="5" width="10.00390625" style="7" customWidth="1"/>
    <col min="6" max="6" width="7.8515625" style="7" customWidth="1"/>
    <col min="7" max="7" width="4.28125" style="7" customWidth="1"/>
    <col min="8" max="8" width="66.7109375" style="7" customWidth="1"/>
    <col min="9" max="10" width="17.140625" style="7" customWidth="1"/>
    <col min="11" max="11" width="1.421875" style="7" customWidth="1"/>
    <col min="12" max="16384" width="9.140625" style="7" customWidth="1"/>
  </cols>
  <sheetData>
    <row r="1" ht="37.5" customHeight="1"/>
    <row r="2" spans="2:11" ht="7.5" customHeight="1">
      <c r="B2" s="8"/>
      <c r="C2" s="9"/>
      <c r="D2" s="9"/>
      <c r="E2" s="9"/>
      <c r="F2" s="9"/>
      <c r="G2" s="9"/>
      <c r="H2" s="9"/>
      <c r="I2" s="9"/>
      <c r="J2" s="9"/>
      <c r="K2" s="10"/>
    </row>
    <row r="3" spans="2:11" s="13" customFormat="1" ht="45" customHeight="1">
      <c r="B3" s="11"/>
      <c r="C3" s="260" t="s">
        <v>305</v>
      </c>
      <c r="D3" s="260"/>
      <c r="E3" s="260"/>
      <c r="F3" s="260"/>
      <c r="G3" s="260"/>
      <c r="H3" s="260"/>
      <c r="I3" s="260"/>
      <c r="J3" s="260"/>
      <c r="K3" s="12"/>
    </row>
    <row r="4" spans="2:11" ht="25.5" customHeight="1">
      <c r="B4" s="14"/>
      <c r="C4" s="111" t="s">
        <v>306</v>
      </c>
      <c r="D4" s="111"/>
      <c r="E4" s="111"/>
      <c r="F4" s="111"/>
      <c r="G4" s="111"/>
      <c r="H4" s="111"/>
      <c r="I4" s="111"/>
      <c r="J4" s="111"/>
      <c r="K4" s="15"/>
    </row>
    <row r="5" spans="2:11" ht="5.25" customHeight="1">
      <c r="B5" s="14"/>
      <c r="C5" s="16"/>
      <c r="D5" s="16"/>
      <c r="E5" s="16"/>
      <c r="F5" s="16"/>
      <c r="G5" s="16"/>
      <c r="H5" s="16"/>
      <c r="I5" s="16"/>
      <c r="J5" s="16"/>
      <c r="K5" s="15"/>
    </row>
    <row r="6" spans="2:11" ht="15" customHeight="1">
      <c r="B6" s="14"/>
      <c r="C6" s="262" t="s">
        <v>307</v>
      </c>
      <c r="D6" s="262"/>
      <c r="E6" s="262"/>
      <c r="F6" s="262"/>
      <c r="G6" s="262"/>
      <c r="H6" s="262"/>
      <c r="I6" s="262"/>
      <c r="J6" s="262"/>
      <c r="K6" s="15"/>
    </row>
    <row r="7" spans="2:11" ht="15" customHeight="1">
      <c r="B7" s="18"/>
      <c r="C7" s="262" t="s">
        <v>308</v>
      </c>
      <c r="D7" s="262"/>
      <c r="E7" s="262"/>
      <c r="F7" s="262"/>
      <c r="G7" s="262"/>
      <c r="H7" s="262"/>
      <c r="I7" s="262"/>
      <c r="J7" s="262"/>
      <c r="K7" s="15"/>
    </row>
    <row r="8" spans="2:11" ht="12.75" customHeight="1">
      <c r="B8" s="18"/>
      <c r="C8" s="17"/>
      <c r="D8" s="17"/>
      <c r="E8" s="17"/>
      <c r="F8" s="17"/>
      <c r="G8" s="17"/>
      <c r="H8" s="17"/>
      <c r="I8" s="17"/>
      <c r="J8" s="17"/>
      <c r="K8" s="15"/>
    </row>
    <row r="9" spans="2:11" ht="15" customHeight="1">
      <c r="B9" s="18"/>
      <c r="C9" s="262" t="s">
        <v>309</v>
      </c>
      <c r="D9" s="262"/>
      <c r="E9" s="262"/>
      <c r="F9" s="262"/>
      <c r="G9" s="262"/>
      <c r="H9" s="262"/>
      <c r="I9" s="262"/>
      <c r="J9" s="262"/>
      <c r="K9" s="15"/>
    </row>
    <row r="10" spans="2:11" ht="15" customHeight="1">
      <c r="B10" s="18"/>
      <c r="C10" s="17"/>
      <c r="D10" s="262" t="s">
        <v>310</v>
      </c>
      <c r="E10" s="262"/>
      <c r="F10" s="262"/>
      <c r="G10" s="262"/>
      <c r="H10" s="262"/>
      <c r="I10" s="262"/>
      <c r="J10" s="262"/>
      <c r="K10" s="15"/>
    </row>
    <row r="11" spans="2:11" ht="15" customHeight="1">
      <c r="B11" s="18"/>
      <c r="C11" s="19"/>
      <c r="D11" s="262" t="s">
        <v>311</v>
      </c>
      <c r="E11" s="262"/>
      <c r="F11" s="262"/>
      <c r="G11" s="262"/>
      <c r="H11" s="262"/>
      <c r="I11" s="262"/>
      <c r="J11" s="262"/>
      <c r="K11" s="15"/>
    </row>
    <row r="12" spans="2:11" ht="12.75" customHeight="1">
      <c r="B12" s="18"/>
      <c r="C12" s="19"/>
      <c r="D12" s="19"/>
      <c r="E12" s="19"/>
      <c r="F12" s="19"/>
      <c r="G12" s="19"/>
      <c r="H12" s="19"/>
      <c r="I12" s="19"/>
      <c r="J12" s="19"/>
      <c r="K12" s="15"/>
    </row>
    <row r="13" spans="2:11" ht="15" customHeight="1">
      <c r="B13" s="18"/>
      <c r="C13" s="19"/>
      <c r="D13" s="262" t="s">
        <v>312</v>
      </c>
      <c r="E13" s="262"/>
      <c r="F13" s="262"/>
      <c r="G13" s="262"/>
      <c r="H13" s="262"/>
      <c r="I13" s="262"/>
      <c r="J13" s="262"/>
      <c r="K13" s="15"/>
    </row>
    <row r="14" spans="2:11" ht="15" customHeight="1">
      <c r="B14" s="18"/>
      <c r="C14" s="19"/>
      <c r="D14" s="262" t="s">
        <v>313</v>
      </c>
      <c r="E14" s="262"/>
      <c r="F14" s="262"/>
      <c r="G14" s="262"/>
      <c r="H14" s="262"/>
      <c r="I14" s="262"/>
      <c r="J14" s="262"/>
      <c r="K14" s="15"/>
    </row>
    <row r="15" spans="2:11" ht="15" customHeight="1">
      <c r="B15" s="18"/>
      <c r="C15" s="19"/>
      <c r="D15" s="262" t="s">
        <v>314</v>
      </c>
      <c r="E15" s="262"/>
      <c r="F15" s="262"/>
      <c r="G15" s="262"/>
      <c r="H15" s="262"/>
      <c r="I15" s="262"/>
      <c r="J15" s="262"/>
      <c r="K15" s="15"/>
    </row>
    <row r="16" spans="2:11" ht="15" customHeight="1">
      <c r="B16" s="18"/>
      <c r="C16" s="19"/>
      <c r="D16" s="19"/>
      <c r="E16" s="20" t="s">
        <v>717</v>
      </c>
      <c r="F16" s="262" t="s">
        <v>315</v>
      </c>
      <c r="G16" s="262"/>
      <c r="H16" s="262"/>
      <c r="I16" s="262"/>
      <c r="J16" s="262"/>
      <c r="K16" s="15"/>
    </row>
    <row r="17" spans="2:11" ht="15" customHeight="1">
      <c r="B17" s="18"/>
      <c r="C17" s="19"/>
      <c r="D17" s="19"/>
      <c r="E17" s="20" t="s">
        <v>316</v>
      </c>
      <c r="F17" s="262" t="s">
        <v>317</v>
      </c>
      <c r="G17" s="262"/>
      <c r="H17" s="262"/>
      <c r="I17" s="262"/>
      <c r="J17" s="262"/>
      <c r="K17" s="15"/>
    </row>
    <row r="18" spans="2:11" ht="15" customHeight="1">
      <c r="B18" s="18"/>
      <c r="C18" s="19"/>
      <c r="D18" s="19"/>
      <c r="E18" s="20" t="s">
        <v>318</v>
      </c>
      <c r="F18" s="262" t="s">
        <v>319</v>
      </c>
      <c r="G18" s="262"/>
      <c r="H18" s="262"/>
      <c r="I18" s="262"/>
      <c r="J18" s="262"/>
      <c r="K18" s="15"/>
    </row>
    <row r="19" spans="2:11" ht="15" customHeight="1">
      <c r="B19" s="18"/>
      <c r="C19" s="19"/>
      <c r="D19" s="19"/>
      <c r="E19" s="20" t="s">
        <v>320</v>
      </c>
      <c r="F19" s="262" t="s">
        <v>321</v>
      </c>
      <c r="G19" s="262"/>
      <c r="H19" s="262"/>
      <c r="I19" s="262"/>
      <c r="J19" s="262"/>
      <c r="K19" s="15"/>
    </row>
    <row r="20" spans="2:11" ht="15" customHeight="1">
      <c r="B20" s="18"/>
      <c r="C20" s="19"/>
      <c r="D20" s="19"/>
      <c r="E20" s="20" t="s">
        <v>322</v>
      </c>
      <c r="F20" s="262" t="s">
        <v>323</v>
      </c>
      <c r="G20" s="262"/>
      <c r="H20" s="262"/>
      <c r="I20" s="262"/>
      <c r="J20" s="262"/>
      <c r="K20" s="15"/>
    </row>
    <row r="21" spans="2:11" ht="15" customHeight="1">
      <c r="B21" s="18"/>
      <c r="C21" s="19"/>
      <c r="D21" s="19"/>
      <c r="E21" s="20" t="s">
        <v>324</v>
      </c>
      <c r="F21" s="262" t="s">
        <v>325</v>
      </c>
      <c r="G21" s="262"/>
      <c r="H21" s="262"/>
      <c r="I21" s="262"/>
      <c r="J21" s="262"/>
      <c r="K21" s="15"/>
    </row>
    <row r="22" spans="2:11" ht="12.75" customHeight="1">
      <c r="B22" s="18"/>
      <c r="C22" s="19"/>
      <c r="D22" s="19"/>
      <c r="E22" s="19"/>
      <c r="F22" s="19"/>
      <c r="G22" s="19"/>
      <c r="H22" s="19"/>
      <c r="I22" s="19"/>
      <c r="J22" s="19"/>
      <c r="K22" s="15"/>
    </row>
    <row r="23" spans="2:11" ht="15" customHeight="1">
      <c r="B23" s="18"/>
      <c r="C23" s="262" t="s">
        <v>326</v>
      </c>
      <c r="D23" s="262"/>
      <c r="E23" s="262"/>
      <c r="F23" s="262"/>
      <c r="G23" s="262"/>
      <c r="H23" s="262"/>
      <c r="I23" s="262"/>
      <c r="J23" s="262"/>
      <c r="K23" s="15"/>
    </row>
    <row r="24" spans="2:11" ht="15" customHeight="1">
      <c r="B24" s="18"/>
      <c r="C24" s="262" t="s">
        <v>327</v>
      </c>
      <c r="D24" s="262"/>
      <c r="E24" s="262"/>
      <c r="F24" s="262"/>
      <c r="G24" s="262"/>
      <c r="H24" s="262"/>
      <c r="I24" s="262"/>
      <c r="J24" s="262"/>
      <c r="K24" s="15"/>
    </row>
    <row r="25" spans="2:11" ht="15" customHeight="1">
      <c r="B25" s="18"/>
      <c r="C25" s="17"/>
      <c r="D25" s="262" t="s">
        <v>328</v>
      </c>
      <c r="E25" s="262"/>
      <c r="F25" s="262"/>
      <c r="G25" s="262"/>
      <c r="H25" s="262"/>
      <c r="I25" s="262"/>
      <c r="J25" s="262"/>
      <c r="K25" s="15"/>
    </row>
    <row r="26" spans="2:11" ht="15" customHeight="1">
      <c r="B26" s="18"/>
      <c r="C26" s="19"/>
      <c r="D26" s="262" t="s">
        <v>329</v>
      </c>
      <c r="E26" s="262"/>
      <c r="F26" s="262"/>
      <c r="G26" s="262"/>
      <c r="H26" s="262"/>
      <c r="I26" s="262"/>
      <c r="J26" s="262"/>
      <c r="K26" s="15"/>
    </row>
    <row r="27" spans="2:11" ht="12.75" customHeight="1">
      <c r="B27" s="18"/>
      <c r="C27" s="19"/>
      <c r="D27" s="19"/>
      <c r="E27" s="19"/>
      <c r="F27" s="19"/>
      <c r="G27" s="19"/>
      <c r="H27" s="19"/>
      <c r="I27" s="19"/>
      <c r="J27" s="19"/>
      <c r="K27" s="15"/>
    </row>
    <row r="28" spans="2:11" ht="15" customHeight="1">
      <c r="B28" s="18"/>
      <c r="C28" s="19"/>
      <c r="D28" s="262" t="s">
        <v>330</v>
      </c>
      <c r="E28" s="262"/>
      <c r="F28" s="262"/>
      <c r="G28" s="262"/>
      <c r="H28" s="262"/>
      <c r="I28" s="262"/>
      <c r="J28" s="262"/>
      <c r="K28" s="15"/>
    </row>
    <row r="29" spans="2:11" ht="15" customHeight="1">
      <c r="B29" s="18"/>
      <c r="C29" s="19"/>
      <c r="D29" s="262" t="s">
        <v>331</v>
      </c>
      <c r="E29" s="262"/>
      <c r="F29" s="262"/>
      <c r="G29" s="262"/>
      <c r="H29" s="262"/>
      <c r="I29" s="262"/>
      <c r="J29" s="262"/>
      <c r="K29" s="15"/>
    </row>
    <row r="30" spans="2:11" ht="12.75" customHeight="1">
      <c r="B30" s="18"/>
      <c r="C30" s="19"/>
      <c r="D30" s="19"/>
      <c r="E30" s="19"/>
      <c r="F30" s="19"/>
      <c r="G30" s="19"/>
      <c r="H30" s="19"/>
      <c r="I30" s="19"/>
      <c r="J30" s="19"/>
      <c r="K30" s="15"/>
    </row>
    <row r="31" spans="2:11" ht="15" customHeight="1">
      <c r="B31" s="18"/>
      <c r="C31" s="19"/>
      <c r="D31" s="262" t="s">
        <v>332</v>
      </c>
      <c r="E31" s="262"/>
      <c r="F31" s="262"/>
      <c r="G31" s="262"/>
      <c r="H31" s="262"/>
      <c r="I31" s="262"/>
      <c r="J31" s="262"/>
      <c r="K31" s="15"/>
    </row>
    <row r="32" spans="2:11" ht="15" customHeight="1">
      <c r="B32" s="18"/>
      <c r="C32" s="19"/>
      <c r="D32" s="262" t="s">
        <v>333</v>
      </c>
      <c r="E32" s="262"/>
      <c r="F32" s="262"/>
      <c r="G32" s="262"/>
      <c r="H32" s="262"/>
      <c r="I32" s="262"/>
      <c r="J32" s="262"/>
      <c r="K32" s="15"/>
    </row>
    <row r="33" spans="2:11" ht="15" customHeight="1">
      <c r="B33" s="18"/>
      <c r="C33" s="19"/>
      <c r="D33" s="262" t="s">
        <v>334</v>
      </c>
      <c r="E33" s="262"/>
      <c r="F33" s="262"/>
      <c r="G33" s="262"/>
      <c r="H33" s="262"/>
      <c r="I33" s="262"/>
      <c r="J33" s="262"/>
      <c r="K33" s="15"/>
    </row>
    <row r="34" spans="2:11" ht="15" customHeight="1">
      <c r="B34" s="18"/>
      <c r="C34" s="19"/>
      <c r="D34" s="17"/>
      <c r="E34" s="21" t="s">
        <v>742</v>
      </c>
      <c r="F34" s="17"/>
      <c r="G34" s="262" t="s">
        <v>335</v>
      </c>
      <c r="H34" s="262"/>
      <c r="I34" s="262"/>
      <c r="J34" s="262"/>
      <c r="K34" s="15"/>
    </row>
    <row r="35" spans="2:11" ht="30.75" customHeight="1">
      <c r="B35" s="18"/>
      <c r="C35" s="19"/>
      <c r="D35" s="17"/>
      <c r="E35" s="21" t="s">
        <v>336</v>
      </c>
      <c r="F35" s="17"/>
      <c r="G35" s="262" t="s">
        <v>337</v>
      </c>
      <c r="H35" s="262"/>
      <c r="I35" s="262"/>
      <c r="J35" s="262"/>
      <c r="K35" s="15"/>
    </row>
    <row r="36" spans="2:11" ht="15" customHeight="1">
      <c r="B36" s="18"/>
      <c r="C36" s="19"/>
      <c r="D36" s="17"/>
      <c r="E36" s="21" t="s">
        <v>692</v>
      </c>
      <c r="F36" s="17"/>
      <c r="G36" s="262" t="s">
        <v>338</v>
      </c>
      <c r="H36" s="262"/>
      <c r="I36" s="262"/>
      <c r="J36" s="262"/>
      <c r="K36" s="15"/>
    </row>
    <row r="37" spans="2:11" ht="15" customHeight="1">
      <c r="B37" s="18"/>
      <c r="C37" s="19"/>
      <c r="D37" s="17"/>
      <c r="E37" s="21" t="s">
        <v>743</v>
      </c>
      <c r="F37" s="17"/>
      <c r="G37" s="262" t="s">
        <v>339</v>
      </c>
      <c r="H37" s="262"/>
      <c r="I37" s="262"/>
      <c r="J37" s="262"/>
      <c r="K37" s="15"/>
    </row>
    <row r="38" spans="2:11" ht="15" customHeight="1">
      <c r="B38" s="18"/>
      <c r="C38" s="19"/>
      <c r="D38" s="17"/>
      <c r="E38" s="21" t="s">
        <v>744</v>
      </c>
      <c r="F38" s="17"/>
      <c r="G38" s="262" t="s">
        <v>340</v>
      </c>
      <c r="H38" s="262"/>
      <c r="I38" s="262"/>
      <c r="J38" s="262"/>
      <c r="K38" s="15"/>
    </row>
    <row r="39" spans="2:11" ht="15" customHeight="1">
      <c r="B39" s="18"/>
      <c r="C39" s="19"/>
      <c r="D39" s="17"/>
      <c r="E39" s="21" t="s">
        <v>745</v>
      </c>
      <c r="F39" s="17"/>
      <c r="G39" s="262" t="s">
        <v>341</v>
      </c>
      <c r="H39" s="262"/>
      <c r="I39" s="262"/>
      <c r="J39" s="262"/>
      <c r="K39" s="15"/>
    </row>
    <row r="40" spans="2:11" ht="15" customHeight="1">
      <c r="B40" s="18"/>
      <c r="C40" s="19"/>
      <c r="D40" s="17"/>
      <c r="E40" s="21" t="s">
        <v>342</v>
      </c>
      <c r="F40" s="17"/>
      <c r="G40" s="262" t="s">
        <v>343</v>
      </c>
      <c r="H40" s="262"/>
      <c r="I40" s="262"/>
      <c r="J40" s="262"/>
      <c r="K40" s="15"/>
    </row>
    <row r="41" spans="2:11" ht="15" customHeight="1">
      <c r="B41" s="18"/>
      <c r="C41" s="19"/>
      <c r="D41" s="17"/>
      <c r="E41" s="21"/>
      <c r="F41" s="17"/>
      <c r="G41" s="262" t="s">
        <v>344</v>
      </c>
      <c r="H41" s="262"/>
      <c r="I41" s="262"/>
      <c r="J41" s="262"/>
      <c r="K41" s="15"/>
    </row>
    <row r="42" spans="2:11" ht="15" customHeight="1">
      <c r="B42" s="18"/>
      <c r="C42" s="19"/>
      <c r="D42" s="17"/>
      <c r="E42" s="21" t="s">
        <v>345</v>
      </c>
      <c r="F42" s="17"/>
      <c r="G42" s="262" t="s">
        <v>346</v>
      </c>
      <c r="H42" s="262"/>
      <c r="I42" s="262"/>
      <c r="J42" s="262"/>
      <c r="K42" s="15"/>
    </row>
    <row r="43" spans="2:11" ht="15" customHeight="1">
      <c r="B43" s="18"/>
      <c r="C43" s="19"/>
      <c r="D43" s="17"/>
      <c r="E43" s="21" t="s">
        <v>747</v>
      </c>
      <c r="F43" s="17"/>
      <c r="G43" s="262" t="s">
        <v>347</v>
      </c>
      <c r="H43" s="262"/>
      <c r="I43" s="262"/>
      <c r="J43" s="262"/>
      <c r="K43" s="15"/>
    </row>
    <row r="44" spans="2:11" ht="12.75" customHeight="1">
      <c r="B44" s="18"/>
      <c r="C44" s="19"/>
      <c r="D44" s="17"/>
      <c r="E44" s="17"/>
      <c r="F44" s="17"/>
      <c r="G44" s="17"/>
      <c r="H44" s="17"/>
      <c r="I44" s="17"/>
      <c r="J44" s="17"/>
      <c r="K44" s="15"/>
    </row>
    <row r="45" spans="2:11" ht="15" customHeight="1">
      <c r="B45" s="18"/>
      <c r="C45" s="19"/>
      <c r="D45" s="262" t="s">
        <v>348</v>
      </c>
      <c r="E45" s="262"/>
      <c r="F45" s="262"/>
      <c r="G45" s="262"/>
      <c r="H45" s="262"/>
      <c r="I45" s="262"/>
      <c r="J45" s="262"/>
      <c r="K45" s="15"/>
    </row>
    <row r="46" spans="2:11" ht="15" customHeight="1">
      <c r="B46" s="18"/>
      <c r="C46" s="19"/>
      <c r="D46" s="19"/>
      <c r="E46" s="262" t="s">
        <v>349</v>
      </c>
      <c r="F46" s="262"/>
      <c r="G46" s="262"/>
      <c r="H46" s="262"/>
      <c r="I46" s="262"/>
      <c r="J46" s="262"/>
      <c r="K46" s="15"/>
    </row>
    <row r="47" spans="2:11" ht="15" customHeight="1">
      <c r="B47" s="18"/>
      <c r="C47" s="19"/>
      <c r="D47" s="19"/>
      <c r="E47" s="262" t="s">
        <v>350</v>
      </c>
      <c r="F47" s="262"/>
      <c r="G47" s="262"/>
      <c r="H47" s="262"/>
      <c r="I47" s="262"/>
      <c r="J47" s="262"/>
      <c r="K47" s="15"/>
    </row>
    <row r="48" spans="2:11" ht="15" customHeight="1">
      <c r="B48" s="18"/>
      <c r="C48" s="19"/>
      <c r="D48" s="19"/>
      <c r="E48" s="262" t="s">
        <v>351</v>
      </c>
      <c r="F48" s="262"/>
      <c r="G48" s="262"/>
      <c r="H48" s="262"/>
      <c r="I48" s="262"/>
      <c r="J48" s="262"/>
      <c r="K48" s="15"/>
    </row>
    <row r="49" spans="2:11" ht="15" customHeight="1">
      <c r="B49" s="18"/>
      <c r="C49" s="19"/>
      <c r="D49" s="262" t="s">
        <v>352</v>
      </c>
      <c r="E49" s="262"/>
      <c r="F49" s="262"/>
      <c r="G49" s="262"/>
      <c r="H49" s="262"/>
      <c r="I49" s="262"/>
      <c r="J49" s="262"/>
      <c r="K49" s="15"/>
    </row>
    <row r="50" spans="2:11" ht="25.5" customHeight="1">
      <c r="B50" s="14"/>
      <c r="C50" s="111" t="s">
        <v>353</v>
      </c>
      <c r="D50" s="111"/>
      <c r="E50" s="111"/>
      <c r="F50" s="111"/>
      <c r="G50" s="111"/>
      <c r="H50" s="111"/>
      <c r="I50" s="111"/>
      <c r="J50" s="111"/>
      <c r="K50" s="15"/>
    </row>
    <row r="51" spans="2:11" ht="5.25" customHeight="1">
      <c r="B51" s="14"/>
      <c r="C51" s="16"/>
      <c r="D51" s="16"/>
      <c r="E51" s="16"/>
      <c r="F51" s="16"/>
      <c r="G51" s="16"/>
      <c r="H51" s="16"/>
      <c r="I51" s="16"/>
      <c r="J51" s="16"/>
      <c r="K51" s="15"/>
    </row>
    <row r="52" spans="2:11" ht="15" customHeight="1">
      <c r="B52" s="14"/>
      <c r="C52" s="262" t="s">
        <v>354</v>
      </c>
      <c r="D52" s="262"/>
      <c r="E52" s="262"/>
      <c r="F52" s="262"/>
      <c r="G52" s="262"/>
      <c r="H52" s="262"/>
      <c r="I52" s="262"/>
      <c r="J52" s="262"/>
      <c r="K52" s="15"/>
    </row>
    <row r="53" spans="2:11" ht="15" customHeight="1">
      <c r="B53" s="14"/>
      <c r="C53" s="262" t="s">
        <v>355</v>
      </c>
      <c r="D53" s="262"/>
      <c r="E53" s="262"/>
      <c r="F53" s="262"/>
      <c r="G53" s="262"/>
      <c r="H53" s="262"/>
      <c r="I53" s="262"/>
      <c r="J53" s="262"/>
      <c r="K53" s="15"/>
    </row>
    <row r="54" spans="2:11" ht="12.75" customHeight="1">
      <c r="B54" s="14"/>
      <c r="C54" s="17"/>
      <c r="D54" s="17"/>
      <c r="E54" s="17"/>
      <c r="F54" s="17"/>
      <c r="G54" s="17"/>
      <c r="H54" s="17"/>
      <c r="I54" s="17"/>
      <c r="J54" s="17"/>
      <c r="K54" s="15"/>
    </row>
    <row r="55" spans="2:11" ht="15" customHeight="1">
      <c r="B55" s="14"/>
      <c r="C55" s="262" t="s">
        <v>356</v>
      </c>
      <c r="D55" s="262"/>
      <c r="E55" s="262"/>
      <c r="F55" s="262"/>
      <c r="G55" s="262"/>
      <c r="H55" s="262"/>
      <c r="I55" s="262"/>
      <c r="J55" s="262"/>
      <c r="K55" s="15"/>
    </row>
    <row r="56" spans="2:11" ht="15" customHeight="1">
      <c r="B56" s="14"/>
      <c r="C56" s="19"/>
      <c r="D56" s="262" t="s">
        <v>357</v>
      </c>
      <c r="E56" s="262"/>
      <c r="F56" s="262"/>
      <c r="G56" s="262"/>
      <c r="H56" s="262"/>
      <c r="I56" s="262"/>
      <c r="J56" s="262"/>
      <c r="K56" s="15"/>
    </row>
    <row r="57" spans="2:11" ht="15" customHeight="1">
      <c r="B57" s="14"/>
      <c r="C57" s="19"/>
      <c r="D57" s="262" t="s">
        <v>358</v>
      </c>
      <c r="E57" s="262"/>
      <c r="F57" s="262"/>
      <c r="G57" s="262"/>
      <c r="H57" s="262"/>
      <c r="I57" s="262"/>
      <c r="J57" s="262"/>
      <c r="K57" s="15"/>
    </row>
    <row r="58" spans="2:11" ht="15" customHeight="1">
      <c r="B58" s="14"/>
      <c r="C58" s="19"/>
      <c r="D58" s="262" t="s">
        <v>359</v>
      </c>
      <c r="E58" s="262"/>
      <c r="F58" s="262"/>
      <c r="G58" s="262"/>
      <c r="H58" s="262"/>
      <c r="I58" s="262"/>
      <c r="J58" s="262"/>
      <c r="K58" s="15"/>
    </row>
    <row r="59" spans="2:11" ht="15" customHeight="1">
      <c r="B59" s="14"/>
      <c r="C59" s="19"/>
      <c r="D59" s="262" t="s">
        <v>360</v>
      </c>
      <c r="E59" s="262"/>
      <c r="F59" s="262"/>
      <c r="G59" s="262"/>
      <c r="H59" s="262"/>
      <c r="I59" s="262"/>
      <c r="J59" s="262"/>
      <c r="K59" s="15"/>
    </row>
    <row r="60" spans="2:11" ht="15" customHeight="1">
      <c r="B60" s="14"/>
      <c r="C60" s="19"/>
      <c r="D60" s="173" t="s">
        <v>361</v>
      </c>
      <c r="E60" s="173"/>
      <c r="F60" s="173"/>
      <c r="G60" s="173"/>
      <c r="H60" s="173"/>
      <c r="I60" s="173"/>
      <c r="J60" s="173"/>
      <c r="K60" s="15"/>
    </row>
    <row r="61" spans="2:11" ht="15" customHeight="1">
      <c r="B61" s="14"/>
      <c r="C61" s="19"/>
      <c r="D61" s="262" t="s">
        <v>362</v>
      </c>
      <c r="E61" s="262"/>
      <c r="F61" s="262"/>
      <c r="G61" s="262"/>
      <c r="H61" s="262"/>
      <c r="I61" s="262"/>
      <c r="J61" s="262"/>
      <c r="K61" s="15"/>
    </row>
    <row r="62" spans="2:11" ht="12.75" customHeight="1">
      <c r="B62" s="14"/>
      <c r="C62" s="19"/>
      <c r="D62" s="19"/>
      <c r="E62" s="22"/>
      <c r="F62" s="19"/>
      <c r="G62" s="19"/>
      <c r="H62" s="19"/>
      <c r="I62" s="19"/>
      <c r="J62" s="19"/>
      <c r="K62" s="15"/>
    </row>
    <row r="63" spans="2:11" ht="15" customHeight="1">
      <c r="B63" s="14"/>
      <c r="C63" s="19"/>
      <c r="D63" s="262" t="s">
        <v>363</v>
      </c>
      <c r="E63" s="262"/>
      <c r="F63" s="262"/>
      <c r="G63" s="262"/>
      <c r="H63" s="262"/>
      <c r="I63" s="262"/>
      <c r="J63" s="262"/>
      <c r="K63" s="15"/>
    </row>
    <row r="64" spans="2:11" ht="15" customHeight="1">
      <c r="B64" s="14"/>
      <c r="C64" s="19"/>
      <c r="D64" s="173" t="s">
        <v>364</v>
      </c>
      <c r="E64" s="173"/>
      <c r="F64" s="173"/>
      <c r="G64" s="173"/>
      <c r="H64" s="173"/>
      <c r="I64" s="173"/>
      <c r="J64" s="173"/>
      <c r="K64" s="15"/>
    </row>
    <row r="65" spans="2:11" ht="15" customHeight="1">
      <c r="B65" s="14"/>
      <c r="C65" s="19"/>
      <c r="D65" s="262" t="s">
        <v>365</v>
      </c>
      <c r="E65" s="262"/>
      <c r="F65" s="262"/>
      <c r="G65" s="262"/>
      <c r="H65" s="262"/>
      <c r="I65" s="262"/>
      <c r="J65" s="262"/>
      <c r="K65" s="15"/>
    </row>
    <row r="66" spans="2:11" ht="15" customHeight="1">
      <c r="B66" s="14"/>
      <c r="C66" s="19"/>
      <c r="D66" s="262" t="s">
        <v>366</v>
      </c>
      <c r="E66" s="262"/>
      <c r="F66" s="262"/>
      <c r="G66" s="262"/>
      <c r="H66" s="262"/>
      <c r="I66" s="262"/>
      <c r="J66" s="262"/>
      <c r="K66" s="15"/>
    </row>
    <row r="67" spans="2:11" ht="15" customHeight="1">
      <c r="B67" s="14"/>
      <c r="C67" s="19"/>
      <c r="D67" s="262" t="s">
        <v>367</v>
      </c>
      <c r="E67" s="262"/>
      <c r="F67" s="262"/>
      <c r="G67" s="262"/>
      <c r="H67" s="262"/>
      <c r="I67" s="262"/>
      <c r="J67" s="262"/>
      <c r="K67" s="15"/>
    </row>
    <row r="68" spans="2:11" ht="15" customHeight="1">
      <c r="B68" s="14"/>
      <c r="C68" s="19"/>
      <c r="D68" s="262" t="s">
        <v>368</v>
      </c>
      <c r="E68" s="262"/>
      <c r="F68" s="262"/>
      <c r="G68" s="262"/>
      <c r="H68" s="262"/>
      <c r="I68" s="262"/>
      <c r="J68" s="262"/>
      <c r="K68" s="15"/>
    </row>
    <row r="69" spans="2:11" ht="12.75" customHeight="1">
      <c r="B69" s="23"/>
      <c r="C69" s="24"/>
      <c r="D69" s="24"/>
      <c r="E69" s="24"/>
      <c r="F69" s="24"/>
      <c r="G69" s="24"/>
      <c r="H69" s="24"/>
      <c r="I69" s="24"/>
      <c r="J69" s="24"/>
      <c r="K69" s="25"/>
    </row>
    <row r="70" spans="2:11" ht="18.75" customHeight="1">
      <c r="B70" s="26"/>
      <c r="C70" s="26"/>
      <c r="D70" s="26"/>
      <c r="E70" s="26"/>
      <c r="F70" s="26"/>
      <c r="G70" s="26"/>
      <c r="H70" s="26"/>
      <c r="I70" s="26"/>
      <c r="J70" s="26"/>
      <c r="K70" s="27"/>
    </row>
    <row r="71" spans="2:11" ht="18.75" customHeight="1">
      <c r="B71" s="27"/>
      <c r="C71" s="27"/>
      <c r="D71" s="27"/>
      <c r="E71" s="27"/>
      <c r="F71" s="27"/>
      <c r="G71" s="27"/>
      <c r="H71" s="27"/>
      <c r="I71" s="27"/>
      <c r="J71" s="27"/>
      <c r="K71" s="27"/>
    </row>
    <row r="72" spans="2:11" ht="7.5" customHeight="1">
      <c r="B72" s="28"/>
      <c r="C72" s="29"/>
      <c r="D72" s="29"/>
      <c r="E72" s="29"/>
      <c r="F72" s="29"/>
      <c r="G72" s="29"/>
      <c r="H72" s="29"/>
      <c r="I72" s="29"/>
      <c r="J72" s="29"/>
      <c r="K72" s="30"/>
    </row>
    <row r="73" spans="2:11" ht="45" customHeight="1">
      <c r="B73" s="31"/>
      <c r="C73" s="236" t="s">
        <v>304</v>
      </c>
      <c r="D73" s="236"/>
      <c r="E73" s="236"/>
      <c r="F73" s="236"/>
      <c r="G73" s="236"/>
      <c r="H73" s="236"/>
      <c r="I73" s="236"/>
      <c r="J73" s="236"/>
      <c r="K73" s="32"/>
    </row>
    <row r="74" spans="2:11" ht="17.25" customHeight="1">
      <c r="B74" s="31"/>
      <c r="C74" s="33" t="s">
        <v>369</v>
      </c>
      <c r="D74" s="33"/>
      <c r="E74" s="33"/>
      <c r="F74" s="33" t="s">
        <v>370</v>
      </c>
      <c r="G74" s="34"/>
      <c r="H74" s="33" t="s">
        <v>743</v>
      </c>
      <c r="I74" s="33" t="s">
        <v>696</v>
      </c>
      <c r="J74" s="33" t="s">
        <v>371</v>
      </c>
      <c r="K74" s="32"/>
    </row>
    <row r="75" spans="2:11" ht="17.25" customHeight="1">
      <c r="B75" s="31"/>
      <c r="C75" s="35" t="s">
        <v>372</v>
      </c>
      <c r="D75" s="35"/>
      <c r="E75" s="35"/>
      <c r="F75" s="36" t="s">
        <v>373</v>
      </c>
      <c r="G75" s="37"/>
      <c r="H75" s="35"/>
      <c r="I75" s="35"/>
      <c r="J75" s="35" t="s">
        <v>374</v>
      </c>
      <c r="K75" s="32"/>
    </row>
    <row r="76" spans="2:11" ht="5.25" customHeight="1">
      <c r="B76" s="31"/>
      <c r="C76" s="38"/>
      <c r="D76" s="38"/>
      <c r="E76" s="38"/>
      <c r="F76" s="38"/>
      <c r="G76" s="39"/>
      <c r="H76" s="38"/>
      <c r="I76" s="38"/>
      <c r="J76" s="38"/>
      <c r="K76" s="32"/>
    </row>
    <row r="77" spans="2:11" ht="15" customHeight="1">
      <c r="B77" s="31"/>
      <c r="C77" s="21" t="s">
        <v>692</v>
      </c>
      <c r="D77" s="38"/>
      <c r="E77" s="38"/>
      <c r="F77" s="40" t="s">
        <v>375</v>
      </c>
      <c r="G77" s="39"/>
      <c r="H77" s="21" t="s">
        <v>376</v>
      </c>
      <c r="I77" s="21" t="s">
        <v>377</v>
      </c>
      <c r="J77" s="21">
        <v>20</v>
      </c>
      <c r="K77" s="32"/>
    </row>
    <row r="78" spans="2:11" ht="15" customHeight="1">
      <c r="B78" s="31"/>
      <c r="C78" s="21" t="s">
        <v>378</v>
      </c>
      <c r="D78" s="21"/>
      <c r="E78" s="21"/>
      <c r="F78" s="40" t="s">
        <v>375</v>
      </c>
      <c r="G78" s="39"/>
      <c r="H78" s="21" t="s">
        <v>379</v>
      </c>
      <c r="I78" s="21" t="s">
        <v>377</v>
      </c>
      <c r="J78" s="21">
        <v>120</v>
      </c>
      <c r="K78" s="32"/>
    </row>
    <row r="79" spans="2:11" ht="15" customHeight="1">
      <c r="B79" s="41"/>
      <c r="C79" s="21" t="s">
        <v>380</v>
      </c>
      <c r="D79" s="21"/>
      <c r="E79" s="21"/>
      <c r="F79" s="40" t="s">
        <v>381</v>
      </c>
      <c r="G79" s="39"/>
      <c r="H79" s="21" t="s">
        <v>382</v>
      </c>
      <c r="I79" s="21" t="s">
        <v>377</v>
      </c>
      <c r="J79" s="21">
        <v>50</v>
      </c>
      <c r="K79" s="32"/>
    </row>
    <row r="80" spans="2:11" ht="15" customHeight="1">
      <c r="B80" s="41"/>
      <c r="C80" s="21" t="s">
        <v>383</v>
      </c>
      <c r="D80" s="21"/>
      <c r="E80" s="21"/>
      <c r="F80" s="40" t="s">
        <v>375</v>
      </c>
      <c r="G80" s="39"/>
      <c r="H80" s="21" t="s">
        <v>384</v>
      </c>
      <c r="I80" s="21" t="s">
        <v>385</v>
      </c>
      <c r="J80" s="21"/>
      <c r="K80" s="32"/>
    </row>
    <row r="81" spans="2:11" ht="15" customHeight="1">
      <c r="B81" s="41"/>
      <c r="C81" s="42" t="s">
        <v>386</v>
      </c>
      <c r="D81" s="42"/>
      <c r="E81" s="42"/>
      <c r="F81" s="43" t="s">
        <v>381</v>
      </c>
      <c r="G81" s="42"/>
      <c r="H81" s="42" t="s">
        <v>387</v>
      </c>
      <c r="I81" s="42" t="s">
        <v>377</v>
      </c>
      <c r="J81" s="42">
        <v>15</v>
      </c>
      <c r="K81" s="32"/>
    </row>
    <row r="82" spans="2:11" ht="15" customHeight="1">
      <c r="B82" s="41"/>
      <c r="C82" s="42" t="s">
        <v>388</v>
      </c>
      <c r="D82" s="42"/>
      <c r="E82" s="42"/>
      <c r="F82" s="43" t="s">
        <v>381</v>
      </c>
      <c r="G82" s="42"/>
      <c r="H82" s="42" t="s">
        <v>389</v>
      </c>
      <c r="I82" s="42" t="s">
        <v>377</v>
      </c>
      <c r="J82" s="42">
        <v>15</v>
      </c>
      <c r="K82" s="32"/>
    </row>
    <row r="83" spans="2:11" ht="15" customHeight="1">
      <c r="B83" s="41"/>
      <c r="C83" s="42" t="s">
        <v>390</v>
      </c>
      <c r="D83" s="42"/>
      <c r="E83" s="42"/>
      <c r="F83" s="43" t="s">
        <v>381</v>
      </c>
      <c r="G83" s="42"/>
      <c r="H83" s="42" t="s">
        <v>391</v>
      </c>
      <c r="I83" s="42" t="s">
        <v>377</v>
      </c>
      <c r="J83" s="42">
        <v>20</v>
      </c>
      <c r="K83" s="32"/>
    </row>
    <row r="84" spans="2:11" ht="15" customHeight="1">
      <c r="B84" s="41"/>
      <c r="C84" s="42" t="s">
        <v>392</v>
      </c>
      <c r="D84" s="42"/>
      <c r="E84" s="42"/>
      <c r="F84" s="43" t="s">
        <v>381</v>
      </c>
      <c r="G84" s="42"/>
      <c r="H84" s="42" t="s">
        <v>393</v>
      </c>
      <c r="I84" s="42" t="s">
        <v>377</v>
      </c>
      <c r="J84" s="42">
        <v>20</v>
      </c>
      <c r="K84" s="32"/>
    </row>
    <row r="85" spans="2:11" ht="15" customHeight="1">
      <c r="B85" s="41"/>
      <c r="C85" s="21" t="s">
        <v>394</v>
      </c>
      <c r="D85" s="21"/>
      <c r="E85" s="21"/>
      <c r="F85" s="40" t="s">
        <v>381</v>
      </c>
      <c r="G85" s="39"/>
      <c r="H85" s="21" t="s">
        <v>395</v>
      </c>
      <c r="I85" s="21" t="s">
        <v>377</v>
      </c>
      <c r="J85" s="21">
        <v>50</v>
      </c>
      <c r="K85" s="32"/>
    </row>
    <row r="86" spans="2:11" ht="15" customHeight="1">
      <c r="B86" s="41"/>
      <c r="C86" s="21" t="s">
        <v>396</v>
      </c>
      <c r="D86" s="21"/>
      <c r="E86" s="21"/>
      <c r="F86" s="40" t="s">
        <v>381</v>
      </c>
      <c r="G86" s="39"/>
      <c r="H86" s="21" t="s">
        <v>397</v>
      </c>
      <c r="I86" s="21" t="s">
        <v>377</v>
      </c>
      <c r="J86" s="21">
        <v>20</v>
      </c>
      <c r="K86" s="32"/>
    </row>
    <row r="87" spans="2:11" ht="15" customHeight="1">
      <c r="B87" s="41"/>
      <c r="C87" s="21" t="s">
        <v>398</v>
      </c>
      <c r="D87" s="21"/>
      <c r="E87" s="21"/>
      <c r="F87" s="40" t="s">
        <v>381</v>
      </c>
      <c r="G87" s="39"/>
      <c r="H87" s="21" t="s">
        <v>399</v>
      </c>
      <c r="I87" s="21" t="s">
        <v>377</v>
      </c>
      <c r="J87" s="21">
        <v>20</v>
      </c>
      <c r="K87" s="32"/>
    </row>
    <row r="88" spans="2:11" ht="15" customHeight="1">
      <c r="B88" s="41"/>
      <c r="C88" s="21" t="s">
        <v>400</v>
      </c>
      <c r="D88" s="21"/>
      <c r="E88" s="21"/>
      <c r="F88" s="40" t="s">
        <v>381</v>
      </c>
      <c r="G88" s="39"/>
      <c r="H88" s="21" t="s">
        <v>401</v>
      </c>
      <c r="I88" s="21" t="s">
        <v>377</v>
      </c>
      <c r="J88" s="21">
        <v>50</v>
      </c>
      <c r="K88" s="32"/>
    </row>
    <row r="89" spans="2:11" ht="15" customHeight="1">
      <c r="B89" s="41"/>
      <c r="C89" s="21" t="s">
        <v>402</v>
      </c>
      <c r="D89" s="21"/>
      <c r="E89" s="21"/>
      <c r="F89" s="40" t="s">
        <v>381</v>
      </c>
      <c r="G89" s="39"/>
      <c r="H89" s="21" t="s">
        <v>402</v>
      </c>
      <c r="I89" s="21" t="s">
        <v>377</v>
      </c>
      <c r="J89" s="21">
        <v>50</v>
      </c>
      <c r="K89" s="32"/>
    </row>
    <row r="90" spans="2:11" ht="15" customHeight="1">
      <c r="B90" s="41"/>
      <c r="C90" s="21" t="s">
        <v>748</v>
      </c>
      <c r="D90" s="21"/>
      <c r="E90" s="21"/>
      <c r="F90" s="40" t="s">
        <v>381</v>
      </c>
      <c r="G90" s="39"/>
      <c r="H90" s="21" t="s">
        <v>403</v>
      </c>
      <c r="I90" s="21" t="s">
        <v>377</v>
      </c>
      <c r="J90" s="21">
        <v>255</v>
      </c>
      <c r="K90" s="32"/>
    </row>
    <row r="91" spans="2:11" ht="15" customHeight="1">
      <c r="B91" s="41"/>
      <c r="C91" s="21" t="s">
        <v>404</v>
      </c>
      <c r="D91" s="21"/>
      <c r="E91" s="21"/>
      <c r="F91" s="40" t="s">
        <v>375</v>
      </c>
      <c r="G91" s="39"/>
      <c r="H91" s="21" t="s">
        <v>405</v>
      </c>
      <c r="I91" s="21" t="s">
        <v>406</v>
      </c>
      <c r="J91" s="21"/>
      <c r="K91" s="32"/>
    </row>
    <row r="92" spans="2:11" ht="15" customHeight="1">
      <c r="B92" s="41"/>
      <c r="C92" s="21" t="s">
        <v>407</v>
      </c>
      <c r="D92" s="21"/>
      <c r="E92" s="21"/>
      <c r="F92" s="40" t="s">
        <v>375</v>
      </c>
      <c r="G92" s="39"/>
      <c r="H92" s="21" t="s">
        <v>408</v>
      </c>
      <c r="I92" s="21" t="s">
        <v>409</v>
      </c>
      <c r="J92" s="21"/>
      <c r="K92" s="32"/>
    </row>
    <row r="93" spans="2:11" ht="15" customHeight="1">
      <c r="B93" s="41"/>
      <c r="C93" s="21" t="s">
        <v>410</v>
      </c>
      <c r="D93" s="21"/>
      <c r="E93" s="21"/>
      <c r="F93" s="40" t="s">
        <v>375</v>
      </c>
      <c r="G93" s="39"/>
      <c r="H93" s="21" t="s">
        <v>410</v>
      </c>
      <c r="I93" s="21" t="s">
        <v>409</v>
      </c>
      <c r="J93" s="21"/>
      <c r="K93" s="32"/>
    </row>
    <row r="94" spans="2:11" ht="15" customHeight="1">
      <c r="B94" s="41"/>
      <c r="C94" s="21" t="s">
        <v>677</v>
      </c>
      <c r="D94" s="21"/>
      <c r="E94" s="21"/>
      <c r="F94" s="40" t="s">
        <v>375</v>
      </c>
      <c r="G94" s="39"/>
      <c r="H94" s="21" t="s">
        <v>411</v>
      </c>
      <c r="I94" s="21" t="s">
        <v>409</v>
      </c>
      <c r="J94" s="21"/>
      <c r="K94" s="32"/>
    </row>
    <row r="95" spans="2:11" ht="15" customHeight="1">
      <c r="B95" s="41"/>
      <c r="C95" s="21" t="s">
        <v>687</v>
      </c>
      <c r="D95" s="21"/>
      <c r="E95" s="21"/>
      <c r="F95" s="40" t="s">
        <v>375</v>
      </c>
      <c r="G95" s="39"/>
      <c r="H95" s="21" t="s">
        <v>412</v>
      </c>
      <c r="I95" s="21" t="s">
        <v>409</v>
      </c>
      <c r="J95" s="21"/>
      <c r="K95" s="32"/>
    </row>
    <row r="96" spans="2:11" ht="15" customHeight="1">
      <c r="B96" s="44"/>
      <c r="C96" s="45"/>
      <c r="D96" s="45"/>
      <c r="E96" s="45"/>
      <c r="F96" s="45"/>
      <c r="G96" s="45"/>
      <c r="H96" s="45"/>
      <c r="I96" s="45"/>
      <c r="J96" s="45"/>
      <c r="K96" s="46"/>
    </row>
    <row r="97" spans="2:11" ht="18.75" customHeight="1">
      <c r="B97" s="47"/>
      <c r="C97" s="48"/>
      <c r="D97" s="48"/>
      <c r="E97" s="48"/>
      <c r="F97" s="48"/>
      <c r="G97" s="48"/>
      <c r="H97" s="48"/>
      <c r="I97" s="48"/>
      <c r="J97" s="48"/>
      <c r="K97" s="47"/>
    </row>
    <row r="98" spans="2:11" ht="18.75" customHeight="1">
      <c r="B98" s="27"/>
      <c r="C98" s="27"/>
      <c r="D98" s="27"/>
      <c r="E98" s="27"/>
      <c r="F98" s="27"/>
      <c r="G98" s="27"/>
      <c r="H98" s="27"/>
      <c r="I98" s="27"/>
      <c r="J98" s="27"/>
      <c r="K98" s="27"/>
    </row>
    <row r="99" spans="2:11" ht="7.5" customHeight="1">
      <c r="B99" s="28"/>
      <c r="C99" s="29"/>
      <c r="D99" s="29"/>
      <c r="E99" s="29"/>
      <c r="F99" s="29"/>
      <c r="G99" s="29"/>
      <c r="H99" s="29"/>
      <c r="I99" s="29"/>
      <c r="J99" s="29"/>
      <c r="K99" s="30"/>
    </row>
    <row r="100" spans="2:11" ht="45" customHeight="1">
      <c r="B100" s="31"/>
      <c r="C100" s="236" t="s">
        <v>413</v>
      </c>
      <c r="D100" s="236"/>
      <c r="E100" s="236"/>
      <c r="F100" s="236"/>
      <c r="G100" s="236"/>
      <c r="H100" s="236"/>
      <c r="I100" s="236"/>
      <c r="J100" s="236"/>
      <c r="K100" s="32"/>
    </row>
    <row r="101" spans="2:11" ht="17.25" customHeight="1">
      <c r="B101" s="31"/>
      <c r="C101" s="33" t="s">
        <v>369</v>
      </c>
      <c r="D101" s="33"/>
      <c r="E101" s="33"/>
      <c r="F101" s="33" t="s">
        <v>370</v>
      </c>
      <c r="G101" s="34"/>
      <c r="H101" s="33" t="s">
        <v>743</v>
      </c>
      <c r="I101" s="33" t="s">
        <v>696</v>
      </c>
      <c r="J101" s="33" t="s">
        <v>371</v>
      </c>
      <c r="K101" s="32"/>
    </row>
    <row r="102" spans="2:11" ht="17.25" customHeight="1">
      <c r="B102" s="31"/>
      <c r="C102" s="35" t="s">
        <v>372</v>
      </c>
      <c r="D102" s="35"/>
      <c r="E102" s="35"/>
      <c r="F102" s="36" t="s">
        <v>373</v>
      </c>
      <c r="G102" s="37"/>
      <c r="H102" s="35"/>
      <c r="I102" s="35"/>
      <c r="J102" s="35" t="s">
        <v>374</v>
      </c>
      <c r="K102" s="32"/>
    </row>
    <row r="103" spans="2:11" ht="5.25" customHeight="1">
      <c r="B103" s="31"/>
      <c r="C103" s="33"/>
      <c r="D103" s="33"/>
      <c r="E103" s="33"/>
      <c r="F103" s="33"/>
      <c r="G103" s="49"/>
      <c r="H103" s="33"/>
      <c r="I103" s="33"/>
      <c r="J103" s="33"/>
      <c r="K103" s="32"/>
    </row>
    <row r="104" spans="2:11" ht="15" customHeight="1">
      <c r="B104" s="31"/>
      <c r="C104" s="21" t="s">
        <v>692</v>
      </c>
      <c r="D104" s="38"/>
      <c r="E104" s="38"/>
      <c r="F104" s="40" t="s">
        <v>375</v>
      </c>
      <c r="G104" s="49"/>
      <c r="H104" s="21" t="s">
        <v>414</v>
      </c>
      <c r="I104" s="21" t="s">
        <v>377</v>
      </c>
      <c r="J104" s="21">
        <v>20</v>
      </c>
      <c r="K104" s="32"/>
    </row>
    <row r="105" spans="2:11" ht="15" customHeight="1">
      <c r="B105" s="31"/>
      <c r="C105" s="21" t="s">
        <v>378</v>
      </c>
      <c r="D105" s="21"/>
      <c r="E105" s="21"/>
      <c r="F105" s="40" t="s">
        <v>375</v>
      </c>
      <c r="G105" s="21"/>
      <c r="H105" s="21" t="s">
        <v>414</v>
      </c>
      <c r="I105" s="21" t="s">
        <v>377</v>
      </c>
      <c r="J105" s="21">
        <v>120</v>
      </c>
      <c r="K105" s="32"/>
    </row>
    <row r="106" spans="2:11" ht="15" customHeight="1">
      <c r="B106" s="41"/>
      <c r="C106" s="21" t="s">
        <v>380</v>
      </c>
      <c r="D106" s="21"/>
      <c r="E106" s="21"/>
      <c r="F106" s="40" t="s">
        <v>381</v>
      </c>
      <c r="G106" s="21"/>
      <c r="H106" s="21" t="s">
        <v>414</v>
      </c>
      <c r="I106" s="21" t="s">
        <v>377</v>
      </c>
      <c r="J106" s="21">
        <v>50</v>
      </c>
      <c r="K106" s="32"/>
    </row>
    <row r="107" spans="2:11" ht="15" customHeight="1">
      <c r="B107" s="41"/>
      <c r="C107" s="21" t="s">
        <v>383</v>
      </c>
      <c r="D107" s="21"/>
      <c r="E107" s="21"/>
      <c r="F107" s="40" t="s">
        <v>375</v>
      </c>
      <c r="G107" s="21"/>
      <c r="H107" s="21" t="s">
        <v>414</v>
      </c>
      <c r="I107" s="21" t="s">
        <v>385</v>
      </c>
      <c r="J107" s="21"/>
      <c r="K107" s="32"/>
    </row>
    <row r="108" spans="2:11" ht="15" customHeight="1">
      <c r="B108" s="41"/>
      <c r="C108" s="21" t="s">
        <v>394</v>
      </c>
      <c r="D108" s="21"/>
      <c r="E108" s="21"/>
      <c r="F108" s="40" t="s">
        <v>381</v>
      </c>
      <c r="G108" s="21"/>
      <c r="H108" s="21" t="s">
        <v>414</v>
      </c>
      <c r="I108" s="21" t="s">
        <v>377</v>
      </c>
      <c r="J108" s="21">
        <v>50</v>
      </c>
      <c r="K108" s="32"/>
    </row>
    <row r="109" spans="2:11" ht="15" customHeight="1">
      <c r="B109" s="41"/>
      <c r="C109" s="21" t="s">
        <v>402</v>
      </c>
      <c r="D109" s="21"/>
      <c r="E109" s="21"/>
      <c r="F109" s="40" t="s">
        <v>381</v>
      </c>
      <c r="G109" s="21"/>
      <c r="H109" s="21" t="s">
        <v>414</v>
      </c>
      <c r="I109" s="21" t="s">
        <v>377</v>
      </c>
      <c r="J109" s="21">
        <v>50</v>
      </c>
      <c r="K109" s="32"/>
    </row>
    <row r="110" spans="2:11" ht="15" customHeight="1">
      <c r="B110" s="41"/>
      <c r="C110" s="21" t="s">
        <v>400</v>
      </c>
      <c r="D110" s="21"/>
      <c r="E110" s="21"/>
      <c r="F110" s="40" t="s">
        <v>381</v>
      </c>
      <c r="G110" s="21"/>
      <c r="H110" s="21" t="s">
        <v>414</v>
      </c>
      <c r="I110" s="21" t="s">
        <v>377</v>
      </c>
      <c r="J110" s="21">
        <v>50</v>
      </c>
      <c r="K110" s="32"/>
    </row>
    <row r="111" spans="2:11" ht="15" customHeight="1">
      <c r="B111" s="41"/>
      <c r="C111" s="21" t="s">
        <v>692</v>
      </c>
      <c r="D111" s="21"/>
      <c r="E111" s="21"/>
      <c r="F111" s="40" t="s">
        <v>375</v>
      </c>
      <c r="G111" s="21"/>
      <c r="H111" s="21" t="s">
        <v>415</v>
      </c>
      <c r="I111" s="21" t="s">
        <v>377</v>
      </c>
      <c r="J111" s="21">
        <v>20</v>
      </c>
      <c r="K111" s="32"/>
    </row>
    <row r="112" spans="2:11" ht="15" customHeight="1">
      <c r="B112" s="41"/>
      <c r="C112" s="21" t="s">
        <v>416</v>
      </c>
      <c r="D112" s="21"/>
      <c r="E112" s="21"/>
      <c r="F112" s="40" t="s">
        <v>375</v>
      </c>
      <c r="G112" s="21"/>
      <c r="H112" s="21" t="s">
        <v>417</v>
      </c>
      <c r="I112" s="21" t="s">
        <v>377</v>
      </c>
      <c r="J112" s="21">
        <v>120</v>
      </c>
      <c r="K112" s="32"/>
    </row>
    <row r="113" spans="2:11" ht="15" customHeight="1">
      <c r="B113" s="41"/>
      <c r="C113" s="21" t="s">
        <v>677</v>
      </c>
      <c r="D113" s="21"/>
      <c r="E113" s="21"/>
      <c r="F113" s="40" t="s">
        <v>375</v>
      </c>
      <c r="G113" s="21"/>
      <c r="H113" s="21" t="s">
        <v>418</v>
      </c>
      <c r="I113" s="21" t="s">
        <v>409</v>
      </c>
      <c r="J113" s="21"/>
      <c r="K113" s="32"/>
    </row>
    <row r="114" spans="2:11" ht="15" customHeight="1">
      <c r="B114" s="41"/>
      <c r="C114" s="21" t="s">
        <v>687</v>
      </c>
      <c r="D114" s="21"/>
      <c r="E114" s="21"/>
      <c r="F114" s="40" t="s">
        <v>375</v>
      </c>
      <c r="G114" s="21"/>
      <c r="H114" s="21" t="s">
        <v>419</v>
      </c>
      <c r="I114" s="21" t="s">
        <v>409</v>
      </c>
      <c r="J114" s="21"/>
      <c r="K114" s="32"/>
    </row>
    <row r="115" spans="2:11" ht="15" customHeight="1">
      <c r="B115" s="41"/>
      <c r="C115" s="21" t="s">
        <v>696</v>
      </c>
      <c r="D115" s="21"/>
      <c r="E115" s="21"/>
      <c r="F115" s="40" t="s">
        <v>375</v>
      </c>
      <c r="G115" s="21"/>
      <c r="H115" s="21" t="s">
        <v>420</v>
      </c>
      <c r="I115" s="21" t="s">
        <v>421</v>
      </c>
      <c r="J115" s="21"/>
      <c r="K115" s="32"/>
    </row>
    <row r="116" spans="2:11" ht="15" customHeight="1">
      <c r="B116" s="44"/>
      <c r="C116" s="50"/>
      <c r="D116" s="50"/>
      <c r="E116" s="50"/>
      <c r="F116" s="50"/>
      <c r="G116" s="50"/>
      <c r="H116" s="50"/>
      <c r="I116" s="50"/>
      <c r="J116" s="50"/>
      <c r="K116" s="46"/>
    </row>
    <row r="117" spans="2:11" ht="18.75" customHeight="1">
      <c r="B117" s="51"/>
      <c r="C117" s="17"/>
      <c r="D117" s="17"/>
      <c r="E117" s="17"/>
      <c r="F117" s="52"/>
      <c r="G117" s="17"/>
      <c r="H117" s="17"/>
      <c r="I117" s="17"/>
      <c r="J117" s="17"/>
      <c r="K117" s="51"/>
    </row>
    <row r="118" spans="2:11" ht="18.75" customHeight="1">
      <c r="B118" s="27"/>
      <c r="C118" s="27"/>
      <c r="D118" s="27"/>
      <c r="E118" s="27"/>
      <c r="F118" s="27"/>
      <c r="G118" s="27"/>
      <c r="H118" s="27"/>
      <c r="I118" s="27"/>
      <c r="J118" s="27"/>
      <c r="K118" s="27"/>
    </row>
    <row r="119" spans="2:11" ht="7.5" customHeight="1">
      <c r="B119" s="53"/>
      <c r="C119" s="54"/>
      <c r="D119" s="54"/>
      <c r="E119" s="54"/>
      <c r="F119" s="54"/>
      <c r="G119" s="54"/>
      <c r="H119" s="54"/>
      <c r="I119" s="54"/>
      <c r="J119" s="54"/>
      <c r="K119" s="55"/>
    </row>
    <row r="120" spans="2:11" ht="45" customHeight="1">
      <c r="B120" s="56"/>
      <c r="C120" s="260" t="s">
        <v>422</v>
      </c>
      <c r="D120" s="260"/>
      <c r="E120" s="260"/>
      <c r="F120" s="260"/>
      <c r="G120" s="260"/>
      <c r="H120" s="260"/>
      <c r="I120" s="260"/>
      <c r="J120" s="260"/>
      <c r="K120" s="57"/>
    </row>
    <row r="121" spans="2:11" ht="17.25" customHeight="1">
      <c r="B121" s="58"/>
      <c r="C121" s="33" t="s">
        <v>369</v>
      </c>
      <c r="D121" s="33"/>
      <c r="E121" s="33"/>
      <c r="F121" s="33" t="s">
        <v>370</v>
      </c>
      <c r="G121" s="34"/>
      <c r="H121" s="33" t="s">
        <v>743</v>
      </c>
      <c r="I121" s="33" t="s">
        <v>696</v>
      </c>
      <c r="J121" s="33" t="s">
        <v>371</v>
      </c>
      <c r="K121" s="59"/>
    </row>
    <row r="122" spans="2:11" ht="17.25" customHeight="1">
      <c r="B122" s="58"/>
      <c r="C122" s="35" t="s">
        <v>372</v>
      </c>
      <c r="D122" s="35"/>
      <c r="E122" s="35"/>
      <c r="F122" s="36" t="s">
        <v>373</v>
      </c>
      <c r="G122" s="37"/>
      <c r="H122" s="35"/>
      <c r="I122" s="35"/>
      <c r="J122" s="35" t="s">
        <v>374</v>
      </c>
      <c r="K122" s="59"/>
    </row>
    <row r="123" spans="2:11" ht="5.25" customHeight="1">
      <c r="B123" s="60"/>
      <c r="C123" s="38"/>
      <c r="D123" s="38"/>
      <c r="E123" s="38"/>
      <c r="F123" s="38"/>
      <c r="G123" s="21"/>
      <c r="H123" s="38"/>
      <c r="I123" s="38"/>
      <c r="J123" s="38"/>
      <c r="K123" s="61"/>
    </row>
    <row r="124" spans="2:11" ht="15" customHeight="1">
      <c r="B124" s="60"/>
      <c r="C124" s="21" t="s">
        <v>378</v>
      </c>
      <c r="D124" s="38"/>
      <c r="E124" s="38"/>
      <c r="F124" s="40" t="s">
        <v>375</v>
      </c>
      <c r="G124" s="21"/>
      <c r="H124" s="21" t="s">
        <v>414</v>
      </c>
      <c r="I124" s="21" t="s">
        <v>377</v>
      </c>
      <c r="J124" s="21">
        <v>120</v>
      </c>
      <c r="K124" s="62"/>
    </row>
    <row r="125" spans="2:11" ht="15" customHeight="1">
      <c r="B125" s="60"/>
      <c r="C125" s="21" t="s">
        <v>423</v>
      </c>
      <c r="D125" s="21"/>
      <c r="E125" s="21"/>
      <c r="F125" s="40" t="s">
        <v>375</v>
      </c>
      <c r="G125" s="21"/>
      <c r="H125" s="21" t="s">
        <v>424</v>
      </c>
      <c r="I125" s="21" t="s">
        <v>377</v>
      </c>
      <c r="J125" s="21" t="s">
        <v>425</v>
      </c>
      <c r="K125" s="62"/>
    </row>
    <row r="126" spans="2:11" ht="15" customHeight="1">
      <c r="B126" s="60"/>
      <c r="C126" s="21" t="s">
        <v>324</v>
      </c>
      <c r="D126" s="21"/>
      <c r="E126" s="21"/>
      <c r="F126" s="40" t="s">
        <v>375</v>
      </c>
      <c r="G126" s="21"/>
      <c r="H126" s="21" t="s">
        <v>426</v>
      </c>
      <c r="I126" s="21" t="s">
        <v>377</v>
      </c>
      <c r="J126" s="21" t="s">
        <v>425</v>
      </c>
      <c r="K126" s="62"/>
    </row>
    <row r="127" spans="2:11" ht="15" customHeight="1">
      <c r="B127" s="60"/>
      <c r="C127" s="21" t="s">
        <v>386</v>
      </c>
      <c r="D127" s="21"/>
      <c r="E127" s="21"/>
      <c r="F127" s="40" t="s">
        <v>381</v>
      </c>
      <c r="G127" s="21"/>
      <c r="H127" s="21" t="s">
        <v>387</v>
      </c>
      <c r="I127" s="21" t="s">
        <v>377</v>
      </c>
      <c r="J127" s="21">
        <v>15</v>
      </c>
      <c r="K127" s="62"/>
    </row>
    <row r="128" spans="2:11" ht="15" customHeight="1">
      <c r="B128" s="60"/>
      <c r="C128" s="42" t="s">
        <v>388</v>
      </c>
      <c r="D128" s="42"/>
      <c r="E128" s="42"/>
      <c r="F128" s="43" t="s">
        <v>381</v>
      </c>
      <c r="G128" s="42"/>
      <c r="H128" s="42" t="s">
        <v>389</v>
      </c>
      <c r="I128" s="42" t="s">
        <v>377</v>
      </c>
      <c r="J128" s="42">
        <v>15</v>
      </c>
      <c r="K128" s="62"/>
    </row>
    <row r="129" spans="2:11" ht="15" customHeight="1">
      <c r="B129" s="60"/>
      <c r="C129" s="42" t="s">
        <v>390</v>
      </c>
      <c r="D129" s="42"/>
      <c r="E129" s="42"/>
      <c r="F129" s="43" t="s">
        <v>381</v>
      </c>
      <c r="G129" s="42"/>
      <c r="H129" s="42" t="s">
        <v>391</v>
      </c>
      <c r="I129" s="42" t="s">
        <v>377</v>
      </c>
      <c r="J129" s="42">
        <v>20</v>
      </c>
      <c r="K129" s="62"/>
    </row>
    <row r="130" spans="2:11" ht="15" customHeight="1">
      <c r="B130" s="60"/>
      <c r="C130" s="42" t="s">
        <v>392</v>
      </c>
      <c r="D130" s="42"/>
      <c r="E130" s="42"/>
      <c r="F130" s="43" t="s">
        <v>381</v>
      </c>
      <c r="G130" s="42"/>
      <c r="H130" s="42" t="s">
        <v>393</v>
      </c>
      <c r="I130" s="42" t="s">
        <v>377</v>
      </c>
      <c r="J130" s="42">
        <v>20</v>
      </c>
      <c r="K130" s="62"/>
    </row>
    <row r="131" spans="2:11" ht="15" customHeight="1">
      <c r="B131" s="60"/>
      <c r="C131" s="21" t="s">
        <v>380</v>
      </c>
      <c r="D131" s="21"/>
      <c r="E131" s="21"/>
      <c r="F131" s="40" t="s">
        <v>381</v>
      </c>
      <c r="G131" s="21"/>
      <c r="H131" s="21" t="s">
        <v>414</v>
      </c>
      <c r="I131" s="21" t="s">
        <v>377</v>
      </c>
      <c r="J131" s="21">
        <v>50</v>
      </c>
      <c r="K131" s="62"/>
    </row>
    <row r="132" spans="2:11" ht="15" customHeight="1">
      <c r="B132" s="60"/>
      <c r="C132" s="21" t="s">
        <v>394</v>
      </c>
      <c r="D132" s="21"/>
      <c r="E132" s="21"/>
      <c r="F132" s="40" t="s">
        <v>381</v>
      </c>
      <c r="G132" s="21"/>
      <c r="H132" s="21" t="s">
        <v>414</v>
      </c>
      <c r="I132" s="21" t="s">
        <v>377</v>
      </c>
      <c r="J132" s="21">
        <v>50</v>
      </c>
      <c r="K132" s="62"/>
    </row>
    <row r="133" spans="2:11" ht="15" customHeight="1">
      <c r="B133" s="60"/>
      <c r="C133" s="21" t="s">
        <v>400</v>
      </c>
      <c r="D133" s="21"/>
      <c r="E133" s="21"/>
      <c r="F133" s="40" t="s">
        <v>381</v>
      </c>
      <c r="G133" s="21"/>
      <c r="H133" s="21" t="s">
        <v>414</v>
      </c>
      <c r="I133" s="21" t="s">
        <v>377</v>
      </c>
      <c r="J133" s="21">
        <v>50</v>
      </c>
      <c r="K133" s="62"/>
    </row>
    <row r="134" spans="2:11" ht="15" customHeight="1">
      <c r="B134" s="60"/>
      <c r="C134" s="21" t="s">
        <v>402</v>
      </c>
      <c r="D134" s="21"/>
      <c r="E134" s="21"/>
      <c r="F134" s="40" t="s">
        <v>381</v>
      </c>
      <c r="G134" s="21"/>
      <c r="H134" s="21" t="s">
        <v>414</v>
      </c>
      <c r="I134" s="21" t="s">
        <v>377</v>
      </c>
      <c r="J134" s="21">
        <v>50</v>
      </c>
      <c r="K134" s="62"/>
    </row>
    <row r="135" spans="2:11" ht="15" customHeight="1">
      <c r="B135" s="60"/>
      <c r="C135" s="21" t="s">
        <v>748</v>
      </c>
      <c r="D135" s="21"/>
      <c r="E135" s="21"/>
      <c r="F135" s="40" t="s">
        <v>381</v>
      </c>
      <c r="G135" s="21"/>
      <c r="H135" s="21" t="s">
        <v>427</v>
      </c>
      <c r="I135" s="21" t="s">
        <v>377</v>
      </c>
      <c r="J135" s="21">
        <v>255</v>
      </c>
      <c r="K135" s="62"/>
    </row>
    <row r="136" spans="2:11" ht="15" customHeight="1">
      <c r="B136" s="60"/>
      <c r="C136" s="21" t="s">
        <v>404</v>
      </c>
      <c r="D136" s="21"/>
      <c r="E136" s="21"/>
      <c r="F136" s="40" t="s">
        <v>375</v>
      </c>
      <c r="G136" s="21"/>
      <c r="H136" s="21" t="s">
        <v>428</v>
      </c>
      <c r="I136" s="21" t="s">
        <v>406</v>
      </c>
      <c r="J136" s="21"/>
      <c r="K136" s="62"/>
    </row>
    <row r="137" spans="2:11" ht="15" customHeight="1">
      <c r="B137" s="60"/>
      <c r="C137" s="21" t="s">
        <v>407</v>
      </c>
      <c r="D137" s="21"/>
      <c r="E137" s="21"/>
      <c r="F137" s="40" t="s">
        <v>375</v>
      </c>
      <c r="G137" s="21"/>
      <c r="H137" s="21" t="s">
        <v>429</v>
      </c>
      <c r="I137" s="21" t="s">
        <v>409</v>
      </c>
      <c r="J137" s="21"/>
      <c r="K137" s="62"/>
    </row>
    <row r="138" spans="2:11" ht="15" customHeight="1">
      <c r="B138" s="60"/>
      <c r="C138" s="21" t="s">
        <v>410</v>
      </c>
      <c r="D138" s="21"/>
      <c r="E138" s="21"/>
      <c r="F138" s="40" t="s">
        <v>375</v>
      </c>
      <c r="G138" s="21"/>
      <c r="H138" s="21" t="s">
        <v>410</v>
      </c>
      <c r="I138" s="21" t="s">
        <v>409</v>
      </c>
      <c r="J138" s="21"/>
      <c r="K138" s="62"/>
    </row>
    <row r="139" spans="2:11" ht="15" customHeight="1">
      <c r="B139" s="60"/>
      <c r="C139" s="21" t="s">
        <v>677</v>
      </c>
      <c r="D139" s="21"/>
      <c r="E139" s="21"/>
      <c r="F139" s="40" t="s">
        <v>375</v>
      </c>
      <c r="G139" s="21"/>
      <c r="H139" s="21" t="s">
        <v>430</v>
      </c>
      <c r="I139" s="21" t="s">
        <v>409</v>
      </c>
      <c r="J139" s="21"/>
      <c r="K139" s="62"/>
    </row>
    <row r="140" spans="2:11" ht="15" customHeight="1">
      <c r="B140" s="60"/>
      <c r="C140" s="21" t="s">
        <v>431</v>
      </c>
      <c r="D140" s="21"/>
      <c r="E140" s="21"/>
      <c r="F140" s="40" t="s">
        <v>375</v>
      </c>
      <c r="G140" s="21"/>
      <c r="H140" s="21" t="s">
        <v>432</v>
      </c>
      <c r="I140" s="21" t="s">
        <v>409</v>
      </c>
      <c r="J140" s="21"/>
      <c r="K140" s="62"/>
    </row>
    <row r="141" spans="2:11" ht="15" customHeight="1">
      <c r="B141" s="63"/>
      <c r="C141" s="64"/>
      <c r="D141" s="64"/>
      <c r="E141" s="64"/>
      <c r="F141" s="64"/>
      <c r="G141" s="64"/>
      <c r="H141" s="64"/>
      <c r="I141" s="64"/>
      <c r="J141" s="64"/>
      <c r="K141" s="65"/>
    </row>
    <row r="142" spans="2:11" ht="18.75" customHeight="1">
      <c r="B142" s="17"/>
      <c r="C142" s="17"/>
      <c r="D142" s="17"/>
      <c r="E142" s="17"/>
      <c r="F142" s="52"/>
      <c r="G142" s="17"/>
      <c r="H142" s="17"/>
      <c r="I142" s="17"/>
      <c r="J142" s="17"/>
      <c r="K142" s="17"/>
    </row>
    <row r="143" spans="2:11" ht="18.75" customHeight="1">
      <c r="B143" s="27"/>
      <c r="C143" s="27"/>
      <c r="D143" s="27"/>
      <c r="E143" s="27"/>
      <c r="F143" s="27"/>
      <c r="G143" s="27"/>
      <c r="H143" s="27"/>
      <c r="I143" s="27"/>
      <c r="J143" s="27"/>
      <c r="K143" s="27"/>
    </row>
    <row r="144" spans="2:11" ht="7.5" customHeight="1">
      <c r="B144" s="28"/>
      <c r="C144" s="29"/>
      <c r="D144" s="29"/>
      <c r="E144" s="29"/>
      <c r="F144" s="29"/>
      <c r="G144" s="29"/>
      <c r="H144" s="29"/>
      <c r="I144" s="29"/>
      <c r="J144" s="29"/>
      <c r="K144" s="30"/>
    </row>
    <row r="145" spans="2:11" ht="45" customHeight="1">
      <c r="B145" s="31"/>
      <c r="C145" s="236" t="s">
        <v>433</v>
      </c>
      <c r="D145" s="236"/>
      <c r="E145" s="236"/>
      <c r="F145" s="236"/>
      <c r="G145" s="236"/>
      <c r="H145" s="236"/>
      <c r="I145" s="236"/>
      <c r="J145" s="236"/>
      <c r="K145" s="32"/>
    </row>
    <row r="146" spans="2:11" ht="17.25" customHeight="1">
      <c r="B146" s="31"/>
      <c r="C146" s="33" t="s">
        <v>369</v>
      </c>
      <c r="D146" s="33"/>
      <c r="E146" s="33"/>
      <c r="F146" s="33" t="s">
        <v>370</v>
      </c>
      <c r="G146" s="34"/>
      <c r="H146" s="33" t="s">
        <v>743</v>
      </c>
      <c r="I146" s="33" t="s">
        <v>696</v>
      </c>
      <c r="J146" s="33" t="s">
        <v>371</v>
      </c>
      <c r="K146" s="32"/>
    </row>
    <row r="147" spans="2:11" ht="17.25" customHeight="1">
      <c r="B147" s="31"/>
      <c r="C147" s="35" t="s">
        <v>372</v>
      </c>
      <c r="D147" s="35"/>
      <c r="E147" s="35"/>
      <c r="F147" s="36" t="s">
        <v>373</v>
      </c>
      <c r="G147" s="37"/>
      <c r="H147" s="35"/>
      <c r="I147" s="35"/>
      <c r="J147" s="35" t="s">
        <v>374</v>
      </c>
      <c r="K147" s="32"/>
    </row>
    <row r="148" spans="2:11" ht="5.25" customHeight="1">
      <c r="B148" s="41"/>
      <c r="C148" s="38"/>
      <c r="D148" s="38"/>
      <c r="E148" s="38"/>
      <c r="F148" s="38"/>
      <c r="G148" s="39"/>
      <c r="H148" s="38"/>
      <c r="I148" s="38"/>
      <c r="J148" s="38"/>
      <c r="K148" s="62"/>
    </row>
    <row r="149" spans="2:11" ht="15" customHeight="1">
      <c r="B149" s="41"/>
      <c r="C149" s="66" t="s">
        <v>378</v>
      </c>
      <c r="D149" s="21"/>
      <c r="E149" s="21"/>
      <c r="F149" s="67" t="s">
        <v>375</v>
      </c>
      <c r="G149" s="21"/>
      <c r="H149" s="66" t="s">
        <v>414</v>
      </c>
      <c r="I149" s="66" t="s">
        <v>377</v>
      </c>
      <c r="J149" s="66">
        <v>120</v>
      </c>
      <c r="K149" s="62"/>
    </row>
    <row r="150" spans="2:11" ht="15" customHeight="1">
      <c r="B150" s="41"/>
      <c r="C150" s="66" t="s">
        <v>423</v>
      </c>
      <c r="D150" s="21"/>
      <c r="E150" s="21"/>
      <c r="F150" s="67" t="s">
        <v>375</v>
      </c>
      <c r="G150" s="21"/>
      <c r="H150" s="66" t="s">
        <v>434</v>
      </c>
      <c r="I150" s="66" t="s">
        <v>377</v>
      </c>
      <c r="J150" s="66" t="s">
        <v>425</v>
      </c>
      <c r="K150" s="62"/>
    </row>
    <row r="151" spans="2:11" ht="15" customHeight="1">
      <c r="B151" s="41"/>
      <c r="C151" s="66" t="s">
        <v>324</v>
      </c>
      <c r="D151" s="21"/>
      <c r="E151" s="21"/>
      <c r="F151" s="67" t="s">
        <v>375</v>
      </c>
      <c r="G151" s="21"/>
      <c r="H151" s="66" t="s">
        <v>435</v>
      </c>
      <c r="I151" s="66" t="s">
        <v>377</v>
      </c>
      <c r="J151" s="66" t="s">
        <v>425</v>
      </c>
      <c r="K151" s="62"/>
    </row>
    <row r="152" spans="2:11" ht="15" customHeight="1">
      <c r="B152" s="41"/>
      <c r="C152" s="66" t="s">
        <v>380</v>
      </c>
      <c r="D152" s="21"/>
      <c r="E152" s="21"/>
      <c r="F152" s="67" t="s">
        <v>381</v>
      </c>
      <c r="G152" s="21"/>
      <c r="H152" s="66" t="s">
        <v>414</v>
      </c>
      <c r="I152" s="66" t="s">
        <v>377</v>
      </c>
      <c r="J152" s="66">
        <v>50</v>
      </c>
      <c r="K152" s="62"/>
    </row>
    <row r="153" spans="2:11" ht="15" customHeight="1">
      <c r="B153" s="41"/>
      <c r="C153" s="66" t="s">
        <v>383</v>
      </c>
      <c r="D153" s="21"/>
      <c r="E153" s="21"/>
      <c r="F153" s="67" t="s">
        <v>375</v>
      </c>
      <c r="G153" s="21"/>
      <c r="H153" s="66" t="s">
        <v>414</v>
      </c>
      <c r="I153" s="66" t="s">
        <v>385</v>
      </c>
      <c r="J153" s="66"/>
      <c r="K153" s="62"/>
    </row>
    <row r="154" spans="2:11" ht="15" customHeight="1">
      <c r="B154" s="41"/>
      <c r="C154" s="66" t="s">
        <v>394</v>
      </c>
      <c r="D154" s="21"/>
      <c r="E154" s="21"/>
      <c r="F154" s="67" t="s">
        <v>381</v>
      </c>
      <c r="G154" s="21"/>
      <c r="H154" s="66" t="s">
        <v>414</v>
      </c>
      <c r="I154" s="66" t="s">
        <v>377</v>
      </c>
      <c r="J154" s="66">
        <v>50</v>
      </c>
      <c r="K154" s="62"/>
    </row>
    <row r="155" spans="2:11" ht="15" customHeight="1">
      <c r="B155" s="41"/>
      <c r="C155" s="66" t="s">
        <v>402</v>
      </c>
      <c r="D155" s="21"/>
      <c r="E155" s="21"/>
      <c r="F155" s="67" t="s">
        <v>381</v>
      </c>
      <c r="G155" s="21"/>
      <c r="H155" s="66" t="s">
        <v>414</v>
      </c>
      <c r="I155" s="66" t="s">
        <v>377</v>
      </c>
      <c r="J155" s="66">
        <v>50</v>
      </c>
      <c r="K155" s="62"/>
    </row>
    <row r="156" spans="2:11" ht="15" customHeight="1">
      <c r="B156" s="41"/>
      <c r="C156" s="66" t="s">
        <v>400</v>
      </c>
      <c r="D156" s="21"/>
      <c r="E156" s="21"/>
      <c r="F156" s="67" t="s">
        <v>381</v>
      </c>
      <c r="G156" s="21"/>
      <c r="H156" s="66" t="s">
        <v>414</v>
      </c>
      <c r="I156" s="66" t="s">
        <v>377</v>
      </c>
      <c r="J156" s="66">
        <v>50</v>
      </c>
      <c r="K156" s="62"/>
    </row>
    <row r="157" spans="2:11" ht="15" customHeight="1">
      <c r="B157" s="41"/>
      <c r="C157" s="66" t="s">
        <v>726</v>
      </c>
      <c r="D157" s="21"/>
      <c r="E157" s="21"/>
      <c r="F157" s="67" t="s">
        <v>375</v>
      </c>
      <c r="G157" s="21"/>
      <c r="H157" s="66" t="s">
        <v>436</v>
      </c>
      <c r="I157" s="66" t="s">
        <v>377</v>
      </c>
      <c r="J157" s="66" t="s">
        <v>437</v>
      </c>
      <c r="K157" s="62"/>
    </row>
    <row r="158" spans="2:11" ht="15" customHeight="1">
      <c r="B158" s="41"/>
      <c r="C158" s="66" t="s">
        <v>438</v>
      </c>
      <c r="D158" s="21"/>
      <c r="E158" s="21"/>
      <c r="F158" s="67" t="s">
        <v>375</v>
      </c>
      <c r="G158" s="21"/>
      <c r="H158" s="66" t="s">
        <v>439</v>
      </c>
      <c r="I158" s="66" t="s">
        <v>409</v>
      </c>
      <c r="J158" s="66"/>
      <c r="K158" s="62"/>
    </row>
    <row r="159" spans="2:11" ht="15" customHeight="1">
      <c r="B159" s="68"/>
      <c r="C159" s="50"/>
      <c r="D159" s="50"/>
      <c r="E159" s="50"/>
      <c r="F159" s="50"/>
      <c r="G159" s="50"/>
      <c r="H159" s="50"/>
      <c r="I159" s="50"/>
      <c r="J159" s="50"/>
      <c r="K159" s="69"/>
    </row>
    <row r="160" spans="2:11" ht="18.75" customHeight="1">
      <c r="B160" s="17"/>
      <c r="C160" s="21"/>
      <c r="D160" s="21"/>
      <c r="E160" s="21"/>
      <c r="F160" s="40"/>
      <c r="G160" s="21"/>
      <c r="H160" s="21"/>
      <c r="I160" s="21"/>
      <c r="J160" s="21"/>
      <c r="K160" s="17"/>
    </row>
    <row r="161" spans="2:11" ht="18.75" customHeight="1">
      <c r="B161" s="27"/>
      <c r="C161" s="27"/>
      <c r="D161" s="27"/>
      <c r="E161" s="27"/>
      <c r="F161" s="27"/>
      <c r="G161" s="27"/>
      <c r="H161" s="27"/>
      <c r="I161" s="27"/>
      <c r="J161" s="27"/>
      <c r="K161" s="27"/>
    </row>
    <row r="162" spans="2:11" ht="7.5" customHeight="1">
      <c r="B162" s="8"/>
      <c r="C162" s="9"/>
      <c r="D162" s="9"/>
      <c r="E162" s="9"/>
      <c r="F162" s="9"/>
      <c r="G162" s="9"/>
      <c r="H162" s="9"/>
      <c r="I162" s="9"/>
      <c r="J162" s="9"/>
      <c r="K162" s="10"/>
    </row>
    <row r="163" spans="2:11" ht="45" customHeight="1">
      <c r="B163" s="11"/>
      <c r="C163" s="260" t="s">
        <v>440</v>
      </c>
      <c r="D163" s="260"/>
      <c r="E163" s="260"/>
      <c r="F163" s="260"/>
      <c r="G163" s="260"/>
      <c r="H163" s="260"/>
      <c r="I163" s="260"/>
      <c r="J163" s="260"/>
      <c r="K163" s="12"/>
    </row>
    <row r="164" spans="2:11" ht="17.25" customHeight="1">
      <c r="B164" s="11"/>
      <c r="C164" s="33" t="s">
        <v>369</v>
      </c>
      <c r="D164" s="33"/>
      <c r="E164" s="33"/>
      <c r="F164" s="33" t="s">
        <v>370</v>
      </c>
      <c r="G164" s="70"/>
      <c r="H164" s="71" t="s">
        <v>743</v>
      </c>
      <c r="I164" s="71" t="s">
        <v>696</v>
      </c>
      <c r="J164" s="33" t="s">
        <v>371</v>
      </c>
      <c r="K164" s="12"/>
    </row>
    <row r="165" spans="2:11" ht="17.25" customHeight="1">
      <c r="B165" s="14"/>
      <c r="C165" s="35" t="s">
        <v>372</v>
      </c>
      <c r="D165" s="35"/>
      <c r="E165" s="35"/>
      <c r="F165" s="36" t="s">
        <v>373</v>
      </c>
      <c r="G165" s="72"/>
      <c r="H165" s="73"/>
      <c r="I165" s="73"/>
      <c r="J165" s="35" t="s">
        <v>374</v>
      </c>
      <c r="K165" s="15"/>
    </row>
    <row r="166" spans="2:11" ht="5.25" customHeight="1">
      <c r="B166" s="41"/>
      <c r="C166" s="38"/>
      <c r="D166" s="38"/>
      <c r="E166" s="38"/>
      <c r="F166" s="38"/>
      <c r="G166" s="39"/>
      <c r="H166" s="38"/>
      <c r="I166" s="38"/>
      <c r="J166" s="38"/>
      <c r="K166" s="62"/>
    </row>
    <row r="167" spans="2:11" ht="15" customHeight="1">
      <c r="B167" s="41"/>
      <c r="C167" s="21" t="s">
        <v>378</v>
      </c>
      <c r="D167" s="21"/>
      <c r="E167" s="21"/>
      <c r="F167" s="40" t="s">
        <v>375</v>
      </c>
      <c r="G167" s="21"/>
      <c r="H167" s="21" t="s">
        <v>414</v>
      </c>
      <c r="I167" s="21" t="s">
        <v>377</v>
      </c>
      <c r="J167" s="21">
        <v>120</v>
      </c>
      <c r="K167" s="62"/>
    </row>
    <row r="168" spans="2:11" ht="15" customHeight="1">
      <c r="B168" s="41"/>
      <c r="C168" s="21" t="s">
        <v>423</v>
      </c>
      <c r="D168" s="21"/>
      <c r="E168" s="21"/>
      <c r="F168" s="40" t="s">
        <v>375</v>
      </c>
      <c r="G168" s="21"/>
      <c r="H168" s="21" t="s">
        <v>424</v>
      </c>
      <c r="I168" s="21" t="s">
        <v>377</v>
      </c>
      <c r="J168" s="21" t="s">
        <v>425</v>
      </c>
      <c r="K168" s="62"/>
    </row>
    <row r="169" spans="2:11" ht="15" customHeight="1">
      <c r="B169" s="41"/>
      <c r="C169" s="21" t="s">
        <v>324</v>
      </c>
      <c r="D169" s="21"/>
      <c r="E169" s="21"/>
      <c r="F169" s="40" t="s">
        <v>375</v>
      </c>
      <c r="G169" s="21"/>
      <c r="H169" s="21" t="s">
        <v>441</v>
      </c>
      <c r="I169" s="21" t="s">
        <v>377</v>
      </c>
      <c r="J169" s="21" t="s">
        <v>425</v>
      </c>
      <c r="K169" s="62"/>
    </row>
    <row r="170" spans="2:11" ht="15" customHeight="1">
      <c r="B170" s="41"/>
      <c r="C170" s="21" t="s">
        <v>380</v>
      </c>
      <c r="D170" s="21"/>
      <c r="E170" s="21"/>
      <c r="F170" s="40" t="s">
        <v>381</v>
      </c>
      <c r="G170" s="21"/>
      <c r="H170" s="21" t="s">
        <v>441</v>
      </c>
      <c r="I170" s="21" t="s">
        <v>377</v>
      </c>
      <c r="J170" s="21">
        <v>50</v>
      </c>
      <c r="K170" s="62"/>
    </row>
    <row r="171" spans="2:11" ht="15" customHeight="1">
      <c r="B171" s="41"/>
      <c r="C171" s="21" t="s">
        <v>383</v>
      </c>
      <c r="D171" s="21"/>
      <c r="E171" s="21"/>
      <c r="F171" s="40" t="s">
        <v>375</v>
      </c>
      <c r="G171" s="21"/>
      <c r="H171" s="21" t="s">
        <v>441</v>
      </c>
      <c r="I171" s="21" t="s">
        <v>385</v>
      </c>
      <c r="J171" s="21"/>
      <c r="K171" s="62"/>
    </row>
    <row r="172" spans="2:11" ht="15" customHeight="1">
      <c r="B172" s="41"/>
      <c r="C172" s="21" t="s">
        <v>394</v>
      </c>
      <c r="D172" s="21"/>
      <c r="E172" s="21"/>
      <c r="F172" s="40" t="s">
        <v>381</v>
      </c>
      <c r="G172" s="21"/>
      <c r="H172" s="21" t="s">
        <v>441</v>
      </c>
      <c r="I172" s="21" t="s">
        <v>377</v>
      </c>
      <c r="J172" s="21">
        <v>50</v>
      </c>
      <c r="K172" s="62"/>
    </row>
    <row r="173" spans="2:11" ht="15" customHeight="1">
      <c r="B173" s="41"/>
      <c r="C173" s="21" t="s">
        <v>402</v>
      </c>
      <c r="D173" s="21"/>
      <c r="E173" s="21"/>
      <c r="F173" s="40" t="s">
        <v>381</v>
      </c>
      <c r="G173" s="21"/>
      <c r="H173" s="21" t="s">
        <v>441</v>
      </c>
      <c r="I173" s="21" t="s">
        <v>377</v>
      </c>
      <c r="J173" s="21">
        <v>50</v>
      </c>
      <c r="K173" s="62"/>
    </row>
    <row r="174" spans="2:11" ht="15" customHeight="1">
      <c r="B174" s="41"/>
      <c r="C174" s="21" t="s">
        <v>400</v>
      </c>
      <c r="D174" s="21"/>
      <c r="E174" s="21"/>
      <c r="F174" s="40" t="s">
        <v>381</v>
      </c>
      <c r="G174" s="21"/>
      <c r="H174" s="21" t="s">
        <v>441</v>
      </c>
      <c r="I174" s="21" t="s">
        <v>377</v>
      </c>
      <c r="J174" s="21">
        <v>50</v>
      </c>
      <c r="K174" s="62"/>
    </row>
    <row r="175" spans="2:11" ht="15" customHeight="1">
      <c r="B175" s="41"/>
      <c r="C175" s="21" t="s">
        <v>742</v>
      </c>
      <c r="D175" s="21"/>
      <c r="E175" s="21"/>
      <c r="F175" s="40" t="s">
        <v>375</v>
      </c>
      <c r="G175" s="21"/>
      <c r="H175" s="21" t="s">
        <v>442</v>
      </c>
      <c r="I175" s="21" t="s">
        <v>443</v>
      </c>
      <c r="J175" s="21"/>
      <c r="K175" s="62"/>
    </row>
    <row r="176" spans="2:11" ht="15" customHeight="1">
      <c r="B176" s="41"/>
      <c r="C176" s="21" t="s">
        <v>696</v>
      </c>
      <c r="D176" s="21"/>
      <c r="E176" s="21"/>
      <c r="F176" s="40" t="s">
        <v>375</v>
      </c>
      <c r="G176" s="21"/>
      <c r="H176" s="21" t="s">
        <v>444</v>
      </c>
      <c r="I176" s="21" t="s">
        <v>445</v>
      </c>
      <c r="J176" s="21">
        <v>1</v>
      </c>
      <c r="K176" s="62"/>
    </row>
    <row r="177" spans="2:11" ht="15" customHeight="1">
      <c r="B177" s="41"/>
      <c r="C177" s="21" t="s">
        <v>692</v>
      </c>
      <c r="D177" s="21"/>
      <c r="E177" s="21"/>
      <c r="F177" s="40" t="s">
        <v>375</v>
      </c>
      <c r="G177" s="21"/>
      <c r="H177" s="21" t="s">
        <v>446</v>
      </c>
      <c r="I177" s="21" t="s">
        <v>377</v>
      </c>
      <c r="J177" s="21">
        <v>20</v>
      </c>
      <c r="K177" s="62"/>
    </row>
    <row r="178" spans="2:11" ht="15" customHeight="1">
      <c r="B178" s="41"/>
      <c r="C178" s="21" t="s">
        <v>743</v>
      </c>
      <c r="D178" s="21"/>
      <c r="E178" s="21"/>
      <c r="F178" s="40" t="s">
        <v>375</v>
      </c>
      <c r="G178" s="21"/>
      <c r="H178" s="21" t="s">
        <v>447</v>
      </c>
      <c r="I178" s="21" t="s">
        <v>377</v>
      </c>
      <c r="J178" s="21">
        <v>255</v>
      </c>
      <c r="K178" s="62"/>
    </row>
    <row r="179" spans="2:11" ht="15" customHeight="1">
      <c r="B179" s="41"/>
      <c r="C179" s="21" t="s">
        <v>744</v>
      </c>
      <c r="D179" s="21"/>
      <c r="E179" s="21"/>
      <c r="F179" s="40" t="s">
        <v>375</v>
      </c>
      <c r="G179" s="21"/>
      <c r="H179" s="21" t="s">
        <v>340</v>
      </c>
      <c r="I179" s="21" t="s">
        <v>377</v>
      </c>
      <c r="J179" s="21">
        <v>10</v>
      </c>
      <c r="K179" s="62"/>
    </row>
    <row r="180" spans="2:11" ht="15" customHeight="1">
      <c r="B180" s="41"/>
      <c r="C180" s="21" t="s">
        <v>745</v>
      </c>
      <c r="D180" s="21"/>
      <c r="E180" s="21"/>
      <c r="F180" s="40" t="s">
        <v>375</v>
      </c>
      <c r="G180" s="21"/>
      <c r="H180" s="21" t="s">
        <v>448</v>
      </c>
      <c r="I180" s="21" t="s">
        <v>409</v>
      </c>
      <c r="J180" s="21"/>
      <c r="K180" s="62"/>
    </row>
    <row r="181" spans="2:11" ht="15" customHeight="1">
      <c r="B181" s="41"/>
      <c r="C181" s="21" t="s">
        <v>449</v>
      </c>
      <c r="D181" s="21"/>
      <c r="E181" s="21"/>
      <c r="F181" s="40" t="s">
        <v>375</v>
      </c>
      <c r="G181" s="21"/>
      <c r="H181" s="21" t="s">
        <v>450</v>
      </c>
      <c r="I181" s="21" t="s">
        <v>409</v>
      </c>
      <c r="J181" s="21"/>
      <c r="K181" s="62"/>
    </row>
    <row r="182" spans="2:11" ht="15" customHeight="1">
      <c r="B182" s="41"/>
      <c r="C182" s="21" t="s">
        <v>438</v>
      </c>
      <c r="D182" s="21"/>
      <c r="E182" s="21"/>
      <c r="F182" s="40" t="s">
        <v>375</v>
      </c>
      <c r="G182" s="21"/>
      <c r="H182" s="21" t="s">
        <v>451</v>
      </c>
      <c r="I182" s="21" t="s">
        <v>409</v>
      </c>
      <c r="J182" s="21"/>
      <c r="K182" s="62"/>
    </row>
    <row r="183" spans="2:11" ht="15" customHeight="1">
      <c r="B183" s="41"/>
      <c r="C183" s="21" t="s">
        <v>747</v>
      </c>
      <c r="D183" s="21"/>
      <c r="E183" s="21"/>
      <c r="F183" s="40" t="s">
        <v>381</v>
      </c>
      <c r="G183" s="21"/>
      <c r="H183" s="21" t="s">
        <v>452</v>
      </c>
      <c r="I183" s="21" t="s">
        <v>377</v>
      </c>
      <c r="J183" s="21">
        <v>50</v>
      </c>
      <c r="K183" s="62"/>
    </row>
    <row r="184" spans="2:11" ht="15" customHeight="1">
      <c r="B184" s="41"/>
      <c r="C184" s="21" t="s">
        <v>453</v>
      </c>
      <c r="D184" s="21"/>
      <c r="E184" s="21"/>
      <c r="F184" s="40" t="s">
        <v>381</v>
      </c>
      <c r="G184" s="21"/>
      <c r="H184" s="21" t="s">
        <v>454</v>
      </c>
      <c r="I184" s="21" t="s">
        <v>455</v>
      </c>
      <c r="J184" s="21"/>
      <c r="K184" s="62"/>
    </row>
    <row r="185" spans="2:11" ht="15" customHeight="1">
      <c r="B185" s="41"/>
      <c r="C185" s="21" t="s">
        <v>456</v>
      </c>
      <c r="D185" s="21"/>
      <c r="E185" s="21"/>
      <c r="F185" s="40" t="s">
        <v>381</v>
      </c>
      <c r="G185" s="21"/>
      <c r="H185" s="21" t="s">
        <v>457</v>
      </c>
      <c r="I185" s="21" t="s">
        <v>455</v>
      </c>
      <c r="J185" s="21"/>
      <c r="K185" s="62"/>
    </row>
    <row r="186" spans="2:11" ht="15" customHeight="1">
      <c r="B186" s="41"/>
      <c r="C186" s="21" t="s">
        <v>458</v>
      </c>
      <c r="D186" s="21"/>
      <c r="E186" s="21"/>
      <c r="F186" s="40" t="s">
        <v>381</v>
      </c>
      <c r="G186" s="21"/>
      <c r="H186" s="21" t="s">
        <v>459</v>
      </c>
      <c r="I186" s="21" t="s">
        <v>455</v>
      </c>
      <c r="J186" s="21"/>
      <c r="K186" s="62"/>
    </row>
    <row r="187" spans="2:11" ht="15" customHeight="1">
      <c r="B187" s="41"/>
      <c r="C187" s="74" t="s">
        <v>460</v>
      </c>
      <c r="D187" s="21"/>
      <c r="E187" s="21"/>
      <c r="F187" s="40" t="s">
        <v>381</v>
      </c>
      <c r="G187" s="21"/>
      <c r="H187" s="21" t="s">
        <v>461</v>
      </c>
      <c r="I187" s="21" t="s">
        <v>462</v>
      </c>
      <c r="J187" s="75" t="s">
        <v>463</v>
      </c>
      <c r="K187" s="62"/>
    </row>
    <row r="188" spans="2:11" ht="15" customHeight="1">
      <c r="B188" s="68"/>
      <c r="C188" s="76"/>
      <c r="D188" s="50"/>
      <c r="E188" s="50"/>
      <c r="F188" s="50"/>
      <c r="G188" s="50"/>
      <c r="H188" s="50"/>
      <c r="I188" s="50"/>
      <c r="J188" s="50"/>
      <c r="K188" s="69"/>
    </row>
    <row r="189" spans="2:11" ht="18.75" customHeight="1">
      <c r="B189" s="77"/>
      <c r="C189" s="78"/>
      <c r="D189" s="78"/>
      <c r="E189" s="78"/>
      <c r="F189" s="79"/>
      <c r="G189" s="21"/>
      <c r="H189" s="21"/>
      <c r="I189" s="21"/>
      <c r="J189" s="21"/>
      <c r="K189" s="17"/>
    </row>
    <row r="190" spans="2:11" ht="18.75" customHeight="1">
      <c r="B190" s="17"/>
      <c r="C190" s="21"/>
      <c r="D190" s="21"/>
      <c r="E190" s="21"/>
      <c r="F190" s="40"/>
      <c r="G190" s="21"/>
      <c r="H190" s="21"/>
      <c r="I190" s="21"/>
      <c r="J190" s="21"/>
      <c r="K190" s="17"/>
    </row>
    <row r="191" spans="2:11" ht="18.75" customHeight="1">
      <c r="B191" s="27"/>
      <c r="C191" s="27"/>
      <c r="D191" s="27"/>
      <c r="E191" s="27"/>
      <c r="F191" s="27"/>
      <c r="G191" s="27"/>
      <c r="H191" s="27"/>
      <c r="I191" s="27"/>
      <c r="J191" s="27"/>
      <c r="K191" s="27"/>
    </row>
    <row r="192" spans="2:11" ht="13.5">
      <c r="B192" s="8"/>
      <c r="C192" s="9"/>
      <c r="D192" s="9"/>
      <c r="E192" s="9"/>
      <c r="F192" s="9"/>
      <c r="G192" s="9"/>
      <c r="H192" s="9"/>
      <c r="I192" s="9"/>
      <c r="J192" s="9"/>
      <c r="K192" s="10"/>
    </row>
    <row r="193" spans="2:11" ht="21">
      <c r="B193" s="11"/>
      <c r="C193" s="260" t="s">
        <v>464</v>
      </c>
      <c r="D193" s="260"/>
      <c r="E193" s="260"/>
      <c r="F193" s="260"/>
      <c r="G193" s="260"/>
      <c r="H193" s="260"/>
      <c r="I193" s="260"/>
      <c r="J193" s="260"/>
      <c r="K193" s="12"/>
    </row>
    <row r="194" spans="2:11" ht="25.5" customHeight="1">
      <c r="B194" s="11"/>
      <c r="C194" s="80" t="s">
        <v>465</v>
      </c>
      <c r="D194" s="80"/>
      <c r="E194" s="80"/>
      <c r="F194" s="80" t="s">
        <v>466</v>
      </c>
      <c r="G194" s="81"/>
      <c r="H194" s="261" t="s">
        <v>467</v>
      </c>
      <c r="I194" s="261"/>
      <c r="J194" s="261"/>
      <c r="K194" s="12"/>
    </row>
    <row r="195" spans="2:11" ht="5.25" customHeight="1">
      <c r="B195" s="41"/>
      <c r="C195" s="38"/>
      <c r="D195" s="38"/>
      <c r="E195" s="38"/>
      <c r="F195" s="38"/>
      <c r="G195" s="21"/>
      <c r="H195" s="38"/>
      <c r="I195" s="38"/>
      <c r="J195" s="38"/>
      <c r="K195" s="62"/>
    </row>
    <row r="196" spans="2:11" ht="15" customHeight="1">
      <c r="B196" s="41"/>
      <c r="C196" s="21" t="s">
        <v>468</v>
      </c>
      <c r="D196" s="21"/>
      <c r="E196" s="21"/>
      <c r="F196" s="40" t="s">
        <v>682</v>
      </c>
      <c r="G196" s="21"/>
      <c r="H196" s="259" t="s">
        <v>469</v>
      </c>
      <c r="I196" s="259"/>
      <c r="J196" s="259"/>
      <c r="K196" s="62"/>
    </row>
    <row r="197" spans="2:11" ht="15" customHeight="1">
      <c r="B197" s="41"/>
      <c r="C197" s="47"/>
      <c r="D197" s="21"/>
      <c r="E197" s="21"/>
      <c r="F197" s="40" t="s">
        <v>683</v>
      </c>
      <c r="G197" s="21"/>
      <c r="H197" s="259" t="s">
        <v>470</v>
      </c>
      <c r="I197" s="259"/>
      <c r="J197" s="259"/>
      <c r="K197" s="62"/>
    </row>
    <row r="198" spans="2:11" ht="15" customHeight="1">
      <c r="B198" s="41"/>
      <c r="C198" s="47"/>
      <c r="D198" s="21"/>
      <c r="E198" s="21"/>
      <c r="F198" s="40" t="s">
        <v>686</v>
      </c>
      <c r="G198" s="21"/>
      <c r="H198" s="259" t="s">
        <v>471</v>
      </c>
      <c r="I198" s="259"/>
      <c r="J198" s="259"/>
      <c r="K198" s="62"/>
    </row>
    <row r="199" spans="2:11" ht="15" customHeight="1">
      <c r="B199" s="41"/>
      <c r="C199" s="21"/>
      <c r="D199" s="21"/>
      <c r="E199" s="21"/>
      <c r="F199" s="40" t="s">
        <v>684</v>
      </c>
      <c r="G199" s="21"/>
      <c r="H199" s="259" t="s">
        <v>472</v>
      </c>
      <c r="I199" s="259"/>
      <c r="J199" s="259"/>
      <c r="K199" s="62"/>
    </row>
    <row r="200" spans="2:11" ht="15" customHeight="1">
      <c r="B200" s="41"/>
      <c r="C200" s="21"/>
      <c r="D200" s="21"/>
      <c r="E200" s="21"/>
      <c r="F200" s="40" t="s">
        <v>685</v>
      </c>
      <c r="G200" s="21"/>
      <c r="H200" s="259" t="s">
        <v>473</v>
      </c>
      <c r="I200" s="259"/>
      <c r="J200" s="259"/>
      <c r="K200" s="62"/>
    </row>
    <row r="201" spans="2:11" ht="15" customHeight="1">
      <c r="B201" s="41"/>
      <c r="C201" s="21"/>
      <c r="D201" s="21"/>
      <c r="E201" s="21"/>
      <c r="F201" s="40"/>
      <c r="G201" s="21"/>
      <c r="H201" s="21"/>
      <c r="I201" s="21"/>
      <c r="J201" s="21"/>
      <c r="K201" s="62"/>
    </row>
    <row r="202" spans="2:11" ht="15" customHeight="1">
      <c r="B202" s="41"/>
      <c r="C202" s="21" t="s">
        <v>421</v>
      </c>
      <c r="D202" s="21"/>
      <c r="E202" s="21"/>
      <c r="F202" s="40" t="s">
        <v>717</v>
      </c>
      <c r="G202" s="21"/>
      <c r="H202" s="259" t="s">
        <v>474</v>
      </c>
      <c r="I202" s="259"/>
      <c r="J202" s="259"/>
      <c r="K202" s="62"/>
    </row>
    <row r="203" spans="2:11" ht="15" customHeight="1">
      <c r="B203" s="41"/>
      <c r="C203" s="47"/>
      <c r="D203" s="21"/>
      <c r="E203" s="21"/>
      <c r="F203" s="40" t="s">
        <v>318</v>
      </c>
      <c r="G203" s="21"/>
      <c r="H203" s="259" t="s">
        <v>319</v>
      </c>
      <c r="I203" s="259"/>
      <c r="J203" s="259"/>
      <c r="K203" s="62"/>
    </row>
    <row r="204" spans="2:11" ht="15" customHeight="1">
      <c r="B204" s="41"/>
      <c r="C204" s="21"/>
      <c r="D204" s="21"/>
      <c r="E204" s="21"/>
      <c r="F204" s="40" t="s">
        <v>316</v>
      </c>
      <c r="G204" s="21"/>
      <c r="H204" s="259" t="s">
        <v>475</v>
      </c>
      <c r="I204" s="259"/>
      <c r="J204" s="259"/>
      <c r="K204" s="62"/>
    </row>
    <row r="205" spans="2:11" ht="15" customHeight="1">
      <c r="B205" s="82"/>
      <c r="C205" s="47"/>
      <c r="D205" s="47"/>
      <c r="E205" s="47"/>
      <c r="F205" s="40" t="s">
        <v>320</v>
      </c>
      <c r="G205" s="26"/>
      <c r="H205" s="258" t="s">
        <v>321</v>
      </c>
      <c r="I205" s="258"/>
      <c r="J205" s="258"/>
      <c r="K205" s="83"/>
    </row>
    <row r="206" spans="2:11" ht="15" customHeight="1">
      <c r="B206" s="82"/>
      <c r="C206" s="47"/>
      <c r="D206" s="47"/>
      <c r="E206" s="47"/>
      <c r="F206" s="40" t="s">
        <v>322</v>
      </c>
      <c r="G206" s="26"/>
      <c r="H206" s="258" t="s">
        <v>476</v>
      </c>
      <c r="I206" s="258"/>
      <c r="J206" s="258"/>
      <c r="K206" s="83"/>
    </row>
    <row r="207" spans="2:11" ht="15" customHeight="1">
      <c r="B207" s="82"/>
      <c r="C207" s="47"/>
      <c r="D207" s="47"/>
      <c r="E207" s="47"/>
      <c r="F207" s="84"/>
      <c r="G207" s="26"/>
      <c r="H207" s="85"/>
      <c r="I207" s="85"/>
      <c r="J207" s="85"/>
      <c r="K207" s="83"/>
    </row>
    <row r="208" spans="2:11" ht="15" customHeight="1">
      <c r="B208" s="82"/>
      <c r="C208" s="21" t="s">
        <v>445</v>
      </c>
      <c r="D208" s="47"/>
      <c r="E208" s="47"/>
      <c r="F208" s="40">
        <v>1</v>
      </c>
      <c r="G208" s="26"/>
      <c r="H208" s="258" t="s">
        <v>477</v>
      </c>
      <c r="I208" s="258"/>
      <c r="J208" s="258"/>
      <c r="K208" s="83"/>
    </row>
    <row r="209" spans="2:11" ht="15" customHeight="1">
      <c r="B209" s="82"/>
      <c r="C209" s="47"/>
      <c r="D209" s="47"/>
      <c r="E209" s="47"/>
      <c r="F209" s="40">
        <v>2</v>
      </c>
      <c r="G209" s="26"/>
      <c r="H209" s="258" t="s">
        <v>478</v>
      </c>
      <c r="I209" s="258"/>
      <c r="J209" s="258"/>
      <c r="K209" s="83"/>
    </row>
    <row r="210" spans="2:11" ht="15" customHeight="1">
      <c r="B210" s="82"/>
      <c r="C210" s="47"/>
      <c r="D210" s="47"/>
      <c r="E210" s="47"/>
      <c r="F210" s="40">
        <v>3</v>
      </c>
      <c r="G210" s="26"/>
      <c r="H210" s="258" t="s">
        <v>479</v>
      </c>
      <c r="I210" s="258"/>
      <c r="J210" s="258"/>
      <c r="K210" s="83"/>
    </row>
    <row r="211" spans="2:11" ht="15" customHeight="1">
      <c r="B211" s="82"/>
      <c r="C211" s="47"/>
      <c r="D211" s="47"/>
      <c r="E211" s="47"/>
      <c r="F211" s="40">
        <v>4</v>
      </c>
      <c r="G211" s="26"/>
      <c r="H211" s="258" t="s">
        <v>480</v>
      </c>
      <c r="I211" s="258"/>
      <c r="J211" s="258"/>
      <c r="K211" s="83"/>
    </row>
    <row r="212" spans="2:11" ht="12.75" customHeight="1">
      <c r="B212" s="86"/>
      <c r="C212" s="87"/>
      <c r="D212" s="87"/>
      <c r="E212" s="87"/>
      <c r="F212" s="87"/>
      <c r="G212" s="87"/>
      <c r="H212" s="87"/>
      <c r="I212" s="87"/>
      <c r="J212" s="87"/>
      <c r="K212" s="88"/>
    </row>
  </sheetData>
  <sheetProtection/>
  <mergeCells count="77">
    <mergeCell ref="C9:J9"/>
    <mergeCell ref="D10:J10"/>
    <mergeCell ref="C3:J3"/>
    <mergeCell ref="C4:J4"/>
    <mergeCell ref="C6:J6"/>
    <mergeCell ref="C7:J7"/>
    <mergeCell ref="C23:J23"/>
    <mergeCell ref="C24:J24"/>
    <mergeCell ref="D11:J11"/>
    <mergeCell ref="D13:J13"/>
    <mergeCell ref="D14:J14"/>
    <mergeCell ref="D15:J15"/>
    <mergeCell ref="F16:J16"/>
    <mergeCell ref="F17:J17"/>
    <mergeCell ref="F18:J18"/>
    <mergeCell ref="F19:J19"/>
    <mergeCell ref="F20:J20"/>
    <mergeCell ref="F21:J21"/>
    <mergeCell ref="G37:J37"/>
    <mergeCell ref="G38:J38"/>
    <mergeCell ref="D25:J25"/>
    <mergeCell ref="D26:J26"/>
    <mergeCell ref="D28:J28"/>
    <mergeCell ref="D29:J29"/>
    <mergeCell ref="D31:J31"/>
    <mergeCell ref="D32:J32"/>
    <mergeCell ref="D33:J33"/>
    <mergeCell ref="G34:J34"/>
    <mergeCell ref="G35:J35"/>
    <mergeCell ref="G36:J36"/>
    <mergeCell ref="C50:J50"/>
    <mergeCell ref="C52:J52"/>
    <mergeCell ref="G39:J39"/>
    <mergeCell ref="G40:J40"/>
    <mergeCell ref="G41:J41"/>
    <mergeCell ref="G42:J42"/>
    <mergeCell ref="G43:J43"/>
    <mergeCell ref="D45:J45"/>
    <mergeCell ref="E46:J46"/>
    <mergeCell ref="E47:J47"/>
    <mergeCell ref="E48:J48"/>
    <mergeCell ref="D49:J49"/>
    <mergeCell ref="D65:J65"/>
    <mergeCell ref="D66:J66"/>
    <mergeCell ref="C53:J53"/>
    <mergeCell ref="C55:J55"/>
    <mergeCell ref="D56:J56"/>
    <mergeCell ref="D57:J57"/>
    <mergeCell ref="D58:J58"/>
    <mergeCell ref="D59:J59"/>
    <mergeCell ref="D60:J60"/>
    <mergeCell ref="D61:J61"/>
    <mergeCell ref="D63:J63"/>
    <mergeCell ref="D64:J64"/>
    <mergeCell ref="H197:J197"/>
    <mergeCell ref="H198:J198"/>
    <mergeCell ref="D67:J67"/>
    <mergeCell ref="D68:J68"/>
    <mergeCell ref="C73:J73"/>
    <mergeCell ref="C100:J100"/>
    <mergeCell ref="C120:J120"/>
    <mergeCell ref="C145:J145"/>
    <mergeCell ref="C163:J163"/>
    <mergeCell ref="C193:J193"/>
    <mergeCell ref="H194:J194"/>
    <mergeCell ref="H196:J196"/>
    <mergeCell ref="H211:J211"/>
    <mergeCell ref="H199:J199"/>
    <mergeCell ref="H200:J200"/>
    <mergeCell ref="H202:J202"/>
    <mergeCell ref="H203:J203"/>
    <mergeCell ref="H204:J204"/>
    <mergeCell ref="H205:J205"/>
    <mergeCell ref="H206:J206"/>
    <mergeCell ref="H208:J208"/>
    <mergeCell ref="H209:J209"/>
    <mergeCell ref="H210:J2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Zbyněk Jarolím</dc:creator>
  <cp:keywords/>
  <dc:description/>
  <cp:lastModifiedBy>13712</cp:lastModifiedBy>
  <cp:lastPrinted>2016-02-29T13:12:59Z</cp:lastPrinted>
  <dcterms:created xsi:type="dcterms:W3CDTF">2016-02-29T12:55:37Z</dcterms:created>
  <dcterms:modified xsi:type="dcterms:W3CDTF">2016-04-15T07:11:18Z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