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00" activeTab="0"/>
  </bookViews>
  <sheets>
    <sheet name="Example" sheetId="1" r:id="rId1"/>
    <sheet name="Annex" sheetId="2" r:id="rId2"/>
  </sheets>
  <definedNames/>
  <calcPr fullCalcOnLoad="1"/>
</workbook>
</file>

<file path=xl/sharedStrings.xml><?xml version="1.0" encoding="utf-8"?>
<sst xmlns="http://schemas.openxmlformats.org/spreadsheetml/2006/main" count="132" uniqueCount="59">
  <si>
    <t>Internal environment</t>
  </si>
  <si>
    <t>Control activities</t>
  </si>
  <si>
    <t>Information and communication</t>
  </si>
  <si>
    <t>Monitoring</t>
  </si>
  <si>
    <t>Organisational structure</t>
  </si>
  <si>
    <t>Human resources</t>
  </si>
  <si>
    <t>Delegated tasks</t>
  </si>
  <si>
    <t>Communication</t>
  </si>
  <si>
    <t>I.S. Sec.</t>
  </si>
  <si>
    <t>Ongoing monitoring</t>
  </si>
  <si>
    <t>Internal Audit</t>
  </si>
  <si>
    <t>Administrative controls</t>
  </si>
  <si>
    <t>On-the-spot controls</t>
  </si>
  <si>
    <t>Execution of payments</t>
  </si>
  <si>
    <t>Accounting</t>
  </si>
  <si>
    <t>Debts management</t>
  </si>
  <si>
    <t>Advances and securities (*)</t>
  </si>
  <si>
    <t xml:space="preserve">            Assessment component             Procedure                                                                                                           </t>
  </si>
  <si>
    <t xml:space="preserve">Weighting / Scoring </t>
  </si>
  <si>
    <t>W</t>
  </si>
  <si>
    <t>S</t>
  </si>
  <si>
    <t>T</t>
  </si>
  <si>
    <t>working partially (significant impact)           = [1,51; 2,5]</t>
  </si>
  <si>
    <t xml:space="preserve"> not working = [1; 1,5]</t>
  </si>
  <si>
    <t xml:space="preserve"> works (medium impact) = [2,51; 3,5]</t>
  </si>
  <si>
    <t>works well (minor impact) = [3,51; 4]</t>
  </si>
  <si>
    <t>General conclusion</t>
  </si>
  <si>
    <t>Evaluation at assessment criteria</t>
  </si>
  <si>
    <t>conclusion</t>
  </si>
  <si>
    <t>T at 5%</t>
  </si>
  <si>
    <t>T at 50%</t>
  </si>
  <si>
    <t>T at 10%</t>
  </si>
  <si>
    <t>HR</t>
  </si>
  <si>
    <t>Delegation</t>
  </si>
  <si>
    <t>Information and Communication</t>
  </si>
  <si>
    <t>ISS</t>
  </si>
  <si>
    <t xml:space="preserve">On-going monitoring </t>
  </si>
  <si>
    <t>Internal audit</t>
  </si>
  <si>
    <t>LEGEND:</t>
  </si>
  <si>
    <t>'1'</t>
  </si>
  <si>
    <t>'2'</t>
  </si>
  <si>
    <t>'3'</t>
  </si>
  <si>
    <t>'4'</t>
  </si>
  <si>
    <t>working partially (significant impact)= [1,51; 2,5]</t>
  </si>
  <si>
    <t>works (medium impact) = [2,51; 3,5]</t>
  </si>
  <si>
    <t>not working = [1; 1,5]</t>
  </si>
  <si>
    <t>Organisation</t>
  </si>
  <si>
    <t xml:space="preserve">            Assessment             component                           Procedure                                                                                                           </t>
  </si>
  <si>
    <t xml:space="preserve">Advances and securities </t>
  </si>
  <si>
    <t>T at 10% or 15%</t>
  </si>
  <si>
    <t>S - score</t>
  </si>
  <si>
    <t>W - weight</t>
  </si>
  <si>
    <t>T - total (weight x score)</t>
  </si>
  <si>
    <t>Validation and autorisation</t>
  </si>
  <si>
    <t>Operations</t>
  </si>
  <si>
    <t>Payments</t>
  </si>
  <si>
    <t>MATRIX - Assessment of the MCS for strata (IACS and Non-IACS)</t>
  </si>
  <si>
    <t xml:space="preserve">MATRIX - Assessment of the MCS for strata (IACS and Non-IACS) </t>
  </si>
  <si>
    <t>Validation and authorization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</si>
</sst>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9" fillId="33" borderId="21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wrapText="1"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9" fontId="4" fillId="0" borderId="0" xfId="0" applyNumberFormat="1" applyFont="1" applyAlignment="1">
      <alignment/>
    </xf>
    <xf numFmtId="0" fontId="9" fillId="0" borderId="0" xfId="0" applyFont="1" applyAlignment="1">
      <alignment/>
    </xf>
    <xf numFmtId="9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0" fontId="9" fillId="0" borderId="0" xfId="0" applyFont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9" fontId="5" fillId="33" borderId="17" xfId="0" applyNumberFormat="1" applyFont="1" applyFill="1" applyBorder="1" applyAlignment="1">
      <alignment horizontal="center" wrapText="1"/>
    </xf>
    <xf numFmtId="9" fontId="5" fillId="33" borderId="22" xfId="0" applyNumberFormat="1" applyFont="1" applyFill="1" applyBorder="1" applyAlignment="1">
      <alignment horizontal="center" wrapText="1"/>
    </xf>
    <xf numFmtId="0" fontId="9" fillId="35" borderId="17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22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9" fillId="0" borderId="26" xfId="0" applyFont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9" fontId="5" fillId="33" borderId="13" xfId="0" applyNumberFormat="1" applyFont="1" applyFill="1" applyBorder="1" applyAlignment="1">
      <alignment horizontal="center" wrapText="1"/>
    </xf>
    <xf numFmtId="2" fontId="9" fillId="0" borderId="16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2" fontId="9" fillId="0" borderId="28" xfId="0" applyNumberFormat="1" applyFont="1" applyBorder="1" applyAlignment="1">
      <alignment horizontal="center"/>
    </xf>
    <xf numFmtId="9" fontId="5" fillId="33" borderId="28" xfId="0" applyNumberFormat="1" applyFont="1" applyFill="1" applyBorder="1" applyAlignment="1">
      <alignment horizontal="center" wrapText="1"/>
    </xf>
    <xf numFmtId="2" fontId="5" fillId="33" borderId="28" xfId="0" applyNumberFormat="1" applyFont="1" applyFill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9" fontId="9" fillId="0" borderId="50" xfId="0" applyNumberFormat="1" applyFont="1" applyBorder="1" applyAlignment="1">
      <alignment horizontal="center" vertical="center" wrapText="1"/>
    </xf>
    <xf numFmtId="9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9" fontId="9" fillId="0" borderId="52" xfId="0" applyNumberFormat="1" applyFont="1" applyBorder="1" applyAlignment="1">
      <alignment horizontal="center" vertical="center" wrapText="1"/>
    </xf>
    <xf numFmtId="9" fontId="9" fillId="0" borderId="26" xfId="0" applyNumberFormat="1" applyFont="1" applyBorder="1" applyAlignment="1">
      <alignment horizontal="center" vertical="center" wrapText="1"/>
    </xf>
    <xf numFmtId="9" fontId="9" fillId="0" borderId="2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33" xfId="0" applyFont="1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9" fontId="5" fillId="33" borderId="27" xfId="0" applyNumberFormat="1" applyFont="1" applyFill="1" applyBorder="1" applyAlignment="1">
      <alignment horizontal="center" vertical="center" wrapText="1"/>
    </xf>
    <xf numFmtId="9" fontId="5" fillId="33" borderId="61" xfId="0" applyNumberFormat="1" applyFont="1" applyFill="1" applyBorder="1" applyAlignment="1">
      <alignment horizontal="center" vertical="center" wrapText="1"/>
    </xf>
    <xf numFmtId="9" fontId="5" fillId="33" borderId="32" xfId="0" applyNumberFormat="1" applyFont="1" applyFill="1" applyBorder="1" applyAlignment="1">
      <alignment horizontal="center" vertical="center" wrapText="1"/>
    </xf>
    <xf numFmtId="9" fontId="5" fillId="33" borderId="62" xfId="0" applyNumberFormat="1" applyFont="1" applyFill="1" applyBorder="1" applyAlignment="1">
      <alignment horizontal="center" vertical="center" wrapText="1"/>
    </xf>
    <xf numFmtId="9" fontId="5" fillId="33" borderId="63" xfId="0" applyNumberFormat="1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36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0" xfId="0" applyFont="1" applyBorder="1" applyAlignment="1">
      <alignment/>
    </xf>
    <xf numFmtId="0" fontId="5" fillId="33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textRotation="255" wrapText="1"/>
    </xf>
    <xf numFmtId="0" fontId="11" fillId="0" borderId="39" xfId="0" applyFont="1" applyBorder="1" applyAlignment="1">
      <alignment horizontal="center" vertical="center" textRotation="255" wrapText="1"/>
    </xf>
    <xf numFmtId="0" fontId="9" fillId="0" borderId="3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590550"/>
          <a:ext cx="15430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19050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61975" y="561975"/>
          <a:ext cx="15621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tabSelected="1" zoomScalePageLayoutView="0" workbookViewId="0" topLeftCell="B1">
      <selection activeCell="K23" sqref="K23"/>
    </sheetView>
  </sheetViews>
  <sheetFormatPr defaultColWidth="9.140625" defaultRowHeight="12.75"/>
  <cols>
    <col min="1" max="1" width="11.8515625" style="35" customWidth="1"/>
    <col min="2" max="2" width="12.140625" style="35" bestFit="1" customWidth="1"/>
    <col min="3" max="3" width="11.140625" style="35" bestFit="1" customWidth="1"/>
    <col min="4" max="4" width="7.8515625" style="35" customWidth="1"/>
    <col min="5" max="5" width="10.28125" style="35" customWidth="1"/>
    <col min="6" max="6" width="7.421875" style="35" customWidth="1"/>
    <col min="7" max="9" width="7.140625" style="35" customWidth="1"/>
    <col min="10" max="10" width="4.57421875" style="35" customWidth="1"/>
    <col min="11" max="11" width="7.421875" style="35" customWidth="1"/>
    <col min="12" max="12" width="7.00390625" style="35" customWidth="1"/>
    <col min="13" max="13" width="8.28125" style="35" customWidth="1"/>
    <col min="14" max="14" width="4.8515625" style="35" customWidth="1"/>
    <col min="15" max="15" width="7.421875" style="35" customWidth="1"/>
    <col min="16" max="16" width="6.421875" style="35" customWidth="1"/>
    <col min="17" max="17" width="7.7109375" style="35" customWidth="1"/>
    <col min="18" max="18" width="6.00390625" style="35" customWidth="1"/>
    <col min="19" max="19" width="7.00390625" style="35" customWidth="1"/>
    <col min="20" max="20" width="7.57421875" style="35" customWidth="1"/>
    <col min="21" max="21" width="6.421875" style="35" customWidth="1"/>
    <col min="22" max="22" width="10.57421875" style="35" customWidth="1"/>
    <col min="23" max="16384" width="9.140625" style="35" customWidth="1"/>
  </cols>
  <sheetData>
    <row r="1" ht="15.75" thickBot="1"/>
    <row r="2" spans="1:22" ht="15">
      <c r="A2" s="83"/>
      <c r="B2" s="85" t="s">
        <v>57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5.75" thickBot="1">
      <c r="A3" s="84"/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27.75" customHeight="1">
      <c r="A4" s="84"/>
      <c r="B4" s="91" t="s">
        <v>47</v>
      </c>
      <c r="C4" s="92"/>
      <c r="D4" s="95" t="s">
        <v>0</v>
      </c>
      <c r="E4" s="96"/>
      <c r="F4" s="96"/>
      <c r="G4" s="96"/>
      <c r="H4" s="96"/>
      <c r="I4" s="97"/>
      <c r="J4" s="98" t="s">
        <v>1</v>
      </c>
      <c r="K4" s="99"/>
      <c r="L4" s="102" t="s">
        <v>34</v>
      </c>
      <c r="M4" s="103"/>
      <c r="N4" s="103"/>
      <c r="O4" s="104"/>
      <c r="P4" s="105" t="s">
        <v>3</v>
      </c>
      <c r="Q4" s="106"/>
      <c r="R4" s="106"/>
      <c r="S4" s="107"/>
      <c r="T4" s="108" t="s">
        <v>27</v>
      </c>
      <c r="U4" s="109"/>
      <c r="V4" s="112" t="s">
        <v>26</v>
      </c>
    </row>
    <row r="5" spans="1:22" s="39" customFormat="1" ht="29.25" customHeight="1" thickBot="1">
      <c r="A5" s="84"/>
      <c r="B5" s="93"/>
      <c r="C5" s="94"/>
      <c r="D5" s="80" t="s">
        <v>46</v>
      </c>
      <c r="E5" s="81"/>
      <c r="F5" s="80" t="s">
        <v>32</v>
      </c>
      <c r="G5" s="81"/>
      <c r="H5" s="80" t="s">
        <v>33</v>
      </c>
      <c r="I5" s="81"/>
      <c r="J5" s="100"/>
      <c r="K5" s="101"/>
      <c r="L5" s="80" t="s">
        <v>7</v>
      </c>
      <c r="M5" s="81"/>
      <c r="N5" s="80" t="s">
        <v>35</v>
      </c>
      <c r="O5" s="81"/>
      <c r="P5" s="80" t="s">
        <v>36</v>
      </c>
      <c r="Q5" s="81"/>
      <c r="R5" s="80" t="s">
        <v>37</v>
      </c>
      <c r="S5" s="82"/>
      <c r="T5" s="110"/>
      <c r="U5" s="111"/>
      <c r="V5" s="113"/>
    </row>
    <row r="6" spans="1:22" ht="30.75" thickBot="1">
      <c r="A6" s="84"/>
      <c r="B6" s="69" t="s">
        <v>18</v>
      </c>
      <c r="C6" s="70"/>
      <c r="D6" s="55" t="s">
        <v>20</v>
      </c>
      <c r="E6" s="55" t="s">
        <v>49</v>
      </c>
      <c r="F6" s="55" t="s">
        <v>20</v>
      </c>
      <c r="G6" s="55" t="s">
        <v>29</v>
      </c>
      <c r="H6" s="55" t="s">
        <v>20</v>
      </c>
      <c r="I6" s="55" t="s">
        <v>29</v>
      </c>
      <c r="J6" s="55" t="s">
        <v>20</v>
      </c>
      <c r="K6" s="55" t="s">
        <v>30</v>
      </c>
      <c r="L6" s="55" t="s">
        <v>20</v>
      </c>
      <c r="M6" s="55" t="s">
        <v>29</v>
      </c>
      <c r="N6" s="55" t="s">
        <v>20</v>
      </c>
      <c r="O6" s="55" t="s">
        <v>31</v>
      </c>
      <c r="P6" s="55" t="s">
        <v>20</v>
      </c>
      <c r="Q6" s="55" t="s">
        <v>31</v>
      </c>
      <c r="R6" s="55" t="s">
        <v>20</v>
      </c>
      <c r="S6" s="55" t="s">
        <v>29</v>
      </c>
      <c r="T6" s="56" t="s">
        <v>19</v>
      </c>
      <c r="U6" s="57" t="s">
        <v>21</v>
      </c>
      <c r="V6" s="68">
        <f>IF(SUM(V7:V12)&lt;MIN(J7,J8),SUM(V7:V12),MIN(J7,J8))</f>
        <v>2</v>
      </c>
    </row>
    <row r="7" spans="1:22" ht="30">
      <c r="A7" s="71" t="s">
        <v>54</v>
      </c>
      <c r="B7" s="73" t="s">
        <v>58</v>
      </c>
      <c r="C7" s="58" t="s">
        <v>11</v>
      </c>
      <c r="D7" s="9">
        <v>4</v>
      </c>
      <c r="E7" s="40">
        <f>+D7*0.1</f>
        <v>0.4</v>
      </c>
      <c r="F7" s="9">
        <v>4</v>
      </c>
      <c r="G7" s="40">
        <f aca="true" t="shared" si="0" ref="G7:G12">0.05*F7</f>
        <v>0.2</v>
      </c>
      <c r="H7" s="9">
        <v>2</v>
      </c>
      <c r="I7" s="40">
        <f>0.05*H7</f>
        <v>0.1</v>
      </c>
      <c r="J7" s="9">
        <v>3</v>
      </c>
      <c r="K7" s="40">
        <f aca="true" t="shared" si="1" ref="K7:K12">0.5*J7</f>
        <v>1.5</v>
      </c>
      <c r="L7" s="9">
        <v>3</v>
      </c>
      <c r="M7" s="40">
        <f aca="true" t="shared" si="2" ref="M7:M12">0.05*L7</f>
        <v>0.15000000000000002</v>
      </c>
      <c r="N7" s="9">
        <v>3</v>
      </c>
      <c r="O7" s="40">
        <f aca="true" t="shared" si="3" ref="O7:O12">0.1*N7</f>
        <v>0.30000000000000004</v>
      </c>
      <c r="P7" s="9">
        <v>3</v>
      </c>
      <c r="Q7" s="40">
        <f aca="true" t="shared" si="4" ref="Q7:Q12">0.1*P7</f>
        <v>0.30000000000000004</v>
      </c>
      <c r="R7" s="9">
        <v>4</v>
      </c>
      <c r="S7" s="40">
        <f aca="true" t="shared" si="5" ref="S7:S12">0.1*R7</f>
        <v>0.4</v>
      </c>
      <c r="T7" s="59">
        <v>0.2</v>
      </c>
      <c r="U7" s="43">
        <f aca="true" t="shared" si="6" ref="U7:U12">IF(J7&lt;=2,J7,SUM(E7+G7+I7+K7+M7+O7+Q7+S7))</f>
        <v>3.35</v>
      </c>
      <c r="V7" s="60">
        <f aca="true" t="shared" si="7" ref="V7:V12">T7*U7</f>
        <v>0.67</v>
      </c>
    </row>
    <row r="8" spans="1:22" ht="30.75" thickBot="1">
      <c r="A8" s="72"/>
      <c r="B8" s="74"/>
      <c r="C8" s="53" t="s">
        <v>12</v>
      </c>
      <c r="D8" s="26">
        <v>4</v>
      </c>
      <c r="E8" s="42">
        <f>D8*0.1</f>
        <v>0.4</v>
      </c>
      <c r="F8" s="26">
        <v>4</v>
      </c>
      <c r="G8" s="42">
        <f t="shared" si="0"/>
        <v>0.2</v>
      </c>
      <c r="H8" s="26">
        <v>2</v>
      </c>
      <c r="I8" s="42">
        <f>0.05*H8</f>
        <v>0.1</v>
      </c>
      <c r="J8" s="26">
        <v>2</v>
      </c>
      <c r="K8" s="42">
        <f t="shared" si="1"/>
        <v>1</v>
      </c>
      <c r="L8" s="26">
        <v>3</v>
      </c>
      <c r="M8" s="42">
        <f t="shared" si="2"/>
        <v>0.15000000000000002</v>
      </c>
      <c r="N8" s="26">
        <v>3</v>
      </c>
      <c r="O8" s="42">
        <f t="shared" si="3"/>
        <v>0.30000000000000004</v>
      </c>
      <c r="P8" s="26">
        <v>2</v>
      </c>
      <c r="Q8" s="42">
        <f t="shared" si="4"/>
        <v>0.2</v>
      </c>
      <c r="R8" s="26">
        <v>4</v>
      </c>
      <c r="S8" s="42">
        <f t="shared" si="5"/>
        <v>0.4</v>
      </c>
      <c r="T8" s="46">
        <v>0.2</v>
      </c>
      <c r="U8" s="50">
        <f t="shared" si="6"/>
        <v>2</v>
      </c>
      <c r="V8" s="51">
        <f t="shared" si="7"/>
        <v>0.4</v>
      </c>
    </row>
    <row r="9" spans="1:22" ht="15" customHeight="1">
      <c r="A9" s="75" t="s">
        <v>55</v>
      </c>
      <c r="B9" s="78" t="s">
        <v>13</v>
      </c>
      <c r="C9" s="78"/>
      <c r="D9" s="61">
        <v>4</v>
      </c>
      <c r="E9" s="61">
        <f>0.15*D9</f>
        <v>0.6</v>
      </c>
      <c r="F9" s="61">
        <v>4</v>
      </c>
      <c r="G9" s="61">
        <f t="shared" si="0"/>
        <v>0.2</v>
      </c>
      <c r="H9" s="62"/>
      <c r="I9" s="62"/>
      <c r="J9" s="61">
        <v>3</v>
      </c>
      <c r="K9" s="61">
        <f t="shared" si="1"/>
        <v>1.5</v>
      </c>
      <c r="L9" s="61">
        <v>3</v>
      </c>
      <c r="M9" s="61">
        <f t="shared" si="2"/>
        <v>0.15000000000000002</v>
      </c>
      <c r="N9" s="61">
        <v>3</v>
      </c>
      <c r="O9" s="63">
        <f t="shared" si="3"/>
        <v>0.30000000000000004</v>
      </c>
      <c r="P9" s="61">
        <v>3</v>
      </c>
      <c r="Q9" s="61">
        <f t="shared" si="4"/>
        <v>0.30000000000000004</v>
      </c>
      <c r="R9" s="61">
        <v>4</v>
      </c>
      <c r="S9" s="64">
        <f t="shared" si="5"/>
        <v>0.4</v>
      </c>
      <c r="T9" s="65">
        <v>0.15</v>
      </c>
      <c r="U9" s="66">
        <f t="shared" si="6"/>
        <v>3.4499999999999997</v>
      </c>
      <c r="V9" s="67">
        <f t="shared" si="7"/>
        <v>0.5175</v>
      </c>
    </row>
    <row r="10" spans="1:22" ht="15.75" customHeight="1">
      <c r="A10" s="76"/>
      <c r="B10" s="79" t="s">
        <v>14</v>
      </c>
      <c r="C10" s="79"/>
      <c r="D10" s="17">
        <v>4</v>
      </c>
      <c r="E10" s="17">
        <f>0.15*D10</f>
        <v>0.6</v>
      </c>
      <c r="F10" s="17">
        <v>4</v>
      </c>
      <c r="G10" s="17">
        <f t="shared" si="0"/>
        <v>0.2</v>
      </c>
      <c r="H10" s="47"/>
      <c r="I10" s="47"/>
      <c r="J10" s="17">
        <v>3</v>
      </c>
      <c r="K10" s="17">
        <f t="shared" si="1"/>
        <v>1.5</v>
      </c>
      <c r="L10" s="17">
        <v>3</v>
      </c>
      <c r="M10" s="17">
        <f t="shared" si="2"/>
        <v>0.15000000000000002</v>
      </c>
      <c r="N10" s="17">
        <v>3</v>
      </c>
      <c r="O10" s="18">
        <f t="shared" si="3"/>
        <v>0.30000000000000004</v>
      </c>
      <c r="P10" s="17">
        <v>3</v>
      </c>
      <c r="Q10" s="17">
        <f t="shared" si="4"/>
        <v>0.30000000000000004</v>
      </c>
      <c r="R10" s="17">
        <v>4</v>
      </c>
      <c r="S10" s="41">
        <f t="shared" si="5"/>
        <v>0.4</v>
      </c>
      <c r="T10" s="45">
        <v>0.15</v>
      </c>
      <c r="U10" s="44">
        <f t="shared" si="6"/>
        <v>3.4499999999999997</v>
      </c>
      <c r="V10" s="49">
        <f t="shared" si="7"/>
        <v>0.5175</v>
      </c>
    </row>
    <row r="11" spans="1:22" ht="15">
      <c r="A11" s="76"/>
      <c r="B11" s="79" t="s">
        <v>16</v>
      </c>
      <c r="C11" s="79"/>
      <c r="D11" s="17">
        <v>4</v>
      </c>
      <c r="E11" s="17">
        <f>0.15*D11</f>
        <v>0.6</v>
      </c>
      <c r="F11" s="17">
        <v>4</v>
      </c>
      <c r="G11" s="17">
        <f t="shared" si="0"/>
        <v>0.2</v>
      </c>
      <c r="H11" s="47"/>
      <c r="I11" s="47"/>
      <c r="J11" s="17">
        <v>3</v>
      </c>
      <c r="K11" s="17">
        <f t="shared" si="1"/>
        <v>1.5</v>
      </c>
      <c r="L11" s="17">
        <v>3</v>
      </c>
      <c r="M11" s="17">
        <f t="shared" si="2"/>
        <v>0.15000000000000002</v>
      </c>
      <c r="N11" s="17">
        <v>3</v>
      </c>
      <c r="O11" s="18">
        <f t="shared" si="3"/>
        <v>0.30000000000000004</v>
      </c>
      <c r="P11" s="17">
        <v>3</v>
      </c>
      <c r="Q11" s="17">
        <f t="shared" si="4"/>
        <v>0.30000000000000004</v>
      </c>
      <c r="R11" s="17">
        <v>4</v>
      </c>
      <c r="S11" s="41">
        <f t="shared" si="5"/>
        <v>0.4</v>
      </c>
      <c r="T11" s="45">
        <v>0.1</v>
      </c>
      <c r="U11" s="44">
        <f t="shared" si="6"/>
        <v>3.4499999999999997</v>
      </c>
      <c r="V11" s="49">
        <f t="shared" si="7"/>
        <v>0.345</v>
      </c>
    </row>
    <row r="12" spans="1:22" ht="15.75" thickBot="1">
      <c r="A12" s="77"/>
      <c r="B12" s="74" t="s">
        <v>15</v>
      </c>
      <c r="C12" s="74"/>
      <c r="D12" s="26">
        <v>4</v>
      </c>
      <c r="E12" s="26">
        <f>0.15*D12</f>
        <v>0.6</v>
      </c>
      <c r="F12" s="26">
        <v>4</v>
      </c>
      <c r="G12" s="26">
        <f t="shared" si="0"/>
        <v>0.2</v>
      </c>
      <c r="H12" s="48"/>
      <c r="I12" s="48"/>
      <c r="J12" s="26">
        <v>2</v>
      </c>
      <c r="K12" s="26">
        <f t="shared" si="1"/>
        <v>1</v>
      </c>
      <c r="L12" s="26">
        <v>3</v>
      </c>
      <c r="M12" s="26">
        <f t="shared" si="2"/>
        <v>0.15000000000000002</v>
      </c>
      <c r="N12" s="26">
        <v>3</v>
      </c>
      <c r="O12" s="27">
        <f t="shared" si="3"/>
        <v>0.30000000000000004</v>
      </c>
      <c r="P12" s="26">
        <v>3</v>
      </c>
      <c r="Q12" s="26">
        <f t="shared" si="4"/>
        <v>0.30000000000000004</v>
      </c>
      <c r="R12" s="26">
        <v>4</v>
      </c>
      <c r="S12" s="42">
        <f t="shared" si="5"/>
        <v>0.4</v>
      </c>
      <c r="T12" s="46">
        <v>0.2</v>
      </c>
      <c r="U12" s="50">
        <f t="shared" si="6"/>
        <v>2</v>
      </c>
      <c r="V12" s="51">
        <f t="shared" si="7"/>
        <v>0.4</v>
      </c>
    </row>
    <row r="13" spans="20:22" ht="15">
      <c r="T13" s="36"/>
      <c r="V13" s="54"/>
    </row>
    <row r="14" ht="15">
      <c r="B14" s="37" t="s">
        <v>38</v>
      </c>
    </row>
    <row r="16" spans="1:2" ht="15">
      <c r="A16" s="38" t="s">
        <v>39</v>
      </c>
      <c r="B16" s="35" t="s">
        <v>45</v>
      </c>
    </row>
    <row r="17" spans="1:2" ht="15">
      <c r="A17" s="38" t="s">
        <v>40</v>
      </c>
      <c r="B17" s="35" t="s">
        <v>43</v>
      </c>
    </row>
    <row r="18" spans="1:2" ht="15">
      <c r="A18" s="38" t="s">
        <v>41</v>
      </c>
      <c r="B18" s="35" t="s">
        <v>44</v>
      </c>
    </row>
    <row r="19" spans="1:2" ht="15">
      <c r="A19" s="38" t="s">
        <v>42</v>
      </c>
      <c r="B19" s="35" t="s">
        <v>25</v>
      </c>
    </row>
  </sheetData>
  <sheetProtection/>
  <mergeCells count="24">
    <mergeCell ref="V4:V5"/>
    <mergeCell ref="D5:E5"/>
    <mergeCell ref="B4:C5"/>
    <mergeCell ref="D4:I4"/>
    <mergeCell ref="J4:K5"/>
    <mergeCell ref="L4:O4"/>
    <mergeCell ref="P4:S4"/>
    <mergeCell ref="T4:U5"/>
    <mergeCell ref="F5:G5"/>
    <mergeCell ref="H5:I5"/>
    <mergeCell ref="L5:M5"/>
    <mergeCell ref="N5:O5"/>
    <mergeCell ref="P5:Q5"/>
    <mergeCell ref="R5:S5"/>
    <mergeCell ref="B6:C6"/>
    <mergeCell ref="A7:A8"/>
    <mergeCell ref="B7:B8"/>
    <mergeCell ref="A9:A12"/>
    <mergeCell ref="B9:C9"/>
    <mergeCell ref="B10:C10"/>
    <mergeCell ref="B11:C11"/>
    <mergeCell ref="B12:C12"/>
    <mergeCell ref="A2:A6"/>
    <mergeCell ref="B2:V3"/>
  </mergeCells>
  <printOptions/>
  <pageMargins left="0.18" right="0.75" top="0.62" bottom="0.5" header="0.5" footer="0.24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4"/>
  <sheetViews>
    <sheetView zoomScalePageLayoutView="0" workbookViewId="0" topLeftCell="A19">
      <selection activeCell="I1" sqref="I1"/>
    </sheetView>
  </sheetViews>
  <sheetFormatPr defaultColWidth="9.140625" defaultRowHeight="12.75"/>
  <cols>
    <col min="1" max="1" width="8.28125" style="1" customWidth="1"/>
    <col min="2" max="2" width="12.140625" style="1" bestFit="1" customWidth="1"/>
    <col min="3" max="3" width="11.140625" style="1" bestFit="1" customWidth="1"/>
    <col min="4" max="4" width="4.8515625" style="1" bestFit="1" customWidth="1"/>
    <col min="5" max="5" width="2.00390625" style="1" bestFit="1" customWidth="1"/>
    <col min="6" max="6" width="5.00390625" style="1" bestFit="1" customWidth="1"/>
    <col min="7" max="7" width="3.8515625" style="1" bestFit="1" customWidth="1"/>
    <col min="8" max="8" width="2.00390625" style="1" bestFit="1" customWidth="1"/>
    <col min="9" max="9" width="5.00390625" style="1" bestFit="1" customWidth="1"/>
    <col min="10" max="10" width="3.8515625" style="1" bestFit="1" customWidth="1"/>
    <col min="11" max="11" width="2.00390625" style="1" bestFit="1" customWidth="1"/>
    <col min="12" max="12" width="5.00390625" style="1" bestFit="1" customWidth="1"/>
    <col min="13" max="13" width="4.8515625" style="1" bestFit="1" customWidth="1"/>
    <col min="14" max="14" width="2.00390625" style="1" bestFit="1" customWidth="1"/>
    <col min="15" max="15" width="4.00390625" style="1" bestFit="1" customWidth="1"/>
    <col min="16" max="16" width="3.8515625" style="1" bestFit="1" customWidth="1"/>
    <col min="17" max="17" width="2.00390625" style="1" bestFit="1" customWidth="1"/>
    <col min="18" max="18" width="5.00390625" style="1" bestFit="1" customWidth="1"/>
    <col min="19" max="19" width="4.8515625" style="1" bestFit="1" customWidth="1"/>
    <col min="20" max="20" width="2.00390625" style="1" bestFit="1" customWidth="1"/>
    <col min="21" max="21" width="3.421875" style="1" bestFit="1" customWidth="1"/>
    <col min="22" max="22" width="4.8515625" style="1" bestFit="1" customWidth="1"/>
    <col min="23" max="23" width="2.00390625" style="1" bestFit="1" customWidth="1"/>
    <col min="24" max="24" width="4.00390625" style="1" bestFit="1" customWidth="1"/>
    <col min="25" max="25" width="4.8515625" style="1" bestFit="1" customWidth="1"/>
    <col min="26" max="26" width="2.00390625" style="1" bestFit="1" customWidth="1"/>
    <col min="27" max="27" width="4.00390625" style="1" bestFit="1" customWidth="1"/>
    <col min="28" max="28" width="5.421875" style="1" bestFit="1" customWidth="1"/>
    <col min="29" max="29" width="2.421875" style="1" bestFit="1" customWidth="1"/>
    <col min="30" max="30" width="18.28125" style="2" bestFit="1" customWidth="1"/>
    <col min="31" max="34" width="5.57421875" style="1" bestFit="1" customWidth="1"/>
    <col min="35" max="16384" width="9.140625" style="1" customWidth="1"/>
  </cols>
  <sheetData>
    <row r="1" ht="15" thickBot="1"/>
    <row r="2" spans="1:34" ht="14.25">
      <c r="A2" s="165"/>
      <c r="B2" s="85" t="s">
        <v>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155"/>
      <c r="AE2" s="156"/>
      <c r="AF2" s="156"/>
      <c r="AG2" s="156"/>
      <c r="AH2" s="157"/>
    </row>
    <row r="3" spans="1:34" ht="15" thickBot="1">
      <c r="A3" s="165"/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158"/>
      <c r="AE3" s="159"/>
      <c r="AF3" s="159"/>
      <c r="AG3" s="159"/>
      <c r="AH3" s="160"/>
    </row>
    <row r="4" spans="1:34" ht="14.25">
      <c r="A4" s="165"/>
      <c r="B4" s="91" t="s">
        <v>17</v>
      </c>
      <c r="C4" s="130"/>
      <c r="D4" s="98" t="s">
        <v>0</v>
      </c>
      <c r="E4" s="86"/>
      <c r="F4" s="86"/>
      <c r="G4" s="86"/>
      <c r="H4" s="86"/>
      <c r="I4" s="86"/>
      <c r="J4" s="86"/>
      <c r="K4" s="86"/>
      <c r="L4" s="99"/>
      <c r="M4" s="98" t="s">
        <v>1</v>
      </c>
      <c r="N4" s="86"/>
      <c r="O4" s="99"/>
      <c r="P4" s="122" t="s">
        <v>2</v>
      </c>
      <c r="Q4" s="122"/>
      <c r="R4" s="122"/>
      <c r="S4" s="122"/>
      <c r="T4" s="122"/>
      <c r="U4" s="122"/>
      <c r="V4" s="123" t="s">
        <v>3</v>
      </c>
      <c r="W4" s="123"/>
      <c r="X4" s="123"/>
      <c r="Y4" s="123"/>
      <c r="Z4" s="123"/>
      <c r="AA4" s="105"/>
      <c r="AB4" s="108" t="s">
        <v>27</v>
      </c>
      <c r="AC4" s="166"/>
      <c r="AD4" s="167"/>
      <c r="AE4" s="149" t="s">
        <v>26</v>
      </c>
      <c r="AF4" s="150"/>
      <c r="AG4" s="150"/>
      <c r="AH4" s="151"/>
    </row>
    <row r="5" spans="1:34" ht="30.75" customHeight="1" thickBot="1">
      <c r="A5" s="165"/>
      <c r="B5" s="131"/>
      <c r="C5" s="132"/>
      <c r="D5" s="127" t="s">
        <v>4</v>
      </c>
      <c r="E5" s="128"/>
      <c r="F5" s="129"/>
      <c r="G5" s="127" t="s">
        <v>5</v>
      </c>
      <c r="H5" s="128"/>
      <c r="I5" s="129"/>
      <c r="J5" s="127" t="s">
        <v>6</v>
      </c>
      <c r="K5" s="128"/>
      <c r="L5" s="133"/>
      <c r="M5" s="100"/>
      <c r="N5" s="89"/>
      <c r="O5" s="101"/>
      <c r="P5" s="114" t="s">
        <v>7</v>
      </c>
      <c r="Q5" s="115"/>
      <c r="R5" s="124"/>
      <c r="S5" s="114" t="s">
        <v>8</v>
      </c>
      <c r="T5" s="115"/>
      <c r="U5" s="124" t="s">
        <v>8</v>
      </c>
      <c r="V5" s="114" t="s">
        <v>9</v>
      </c>
      <c r="W5" s="115"/>
      <c r="X5" s="124"/>
      <c r="Y5" s="114" t="s">
        <v>10</v>
      </c>
      <c r="Z5" s="115"/>
      <c r="AA5" s="115"/>
      <c r="AB5" s="168"/>
      <c r="AC5" s="169"/>
      <c r="AD5" s="170"/>
      <c r="AE5" s="152"/>
      <c r="AF5" s="153"/>
      <c r="AG5" s="153"/>
      <c r="AH5" s="154"/>
    </row>
    <row r="6" spans="1:34" ht="15" customHeight="1" thickBot="1">
      <c r="A6" s="165"/>
      <c r="B6" s="142" t="s">
        <v>18</v>
      </c>
      <c r="C6" s="143"/>
      <c r="D6" s="3" t="s">
        <v>19</v>
      </c>
      <c r="E6" s="3" t="s">
        <v>20</v>
      </c>
      <c r="F6" s="3" t="s">
        <v>21</v>
      </c>
      <c r="G6" s="3" t="s">
        <v>19</v>
      </c>
      <c r="H6" s="3" t="s">
        <v>20</v>
      </c>
      <c r="I6" s="3" t="s">
        <v>21</v>
      </c>
      <c r="J6" s="3" t="s">
        <v>19</v>
      </c>
      <c r="K6" s="3" t="s">
        <v>20</v>
      </c>
      <c r="L6" s="3" t="s">
        <v>21</v>
      </c>
      <c r="M6" s="3" t="s">
        <v>19</v>
      </c>
      <c r="N6" s="3" t="s">
        <v>20</v>
      </c>
      <c r="O6" s="3" t="s">
        <v>21</v>
      </c>
      <c r="P6" s="3" t="s">
        <v>19</v>
      </c>
      <c r="Q6" s="3" t="s">
        <v>20</v>
      </c>
      <c r="R6" s="3" t="s">
        <v>21</v>
      </c>
      <c r="S6" s="3" t="s">
        <v>19</v>
      </c>
      <c r="T6" s="3" t="s">
        <v>20</v>
      </c>
      <c r="U6" s="3" t="s">
        <v>21</v>
      </c>
      <c r="V6" s="3" t="s">
        <v>19</v>
      </c>
      <c r="W6" s="3" t="s">
        <v>20</v>
      </c>
      <c r="X6" s="3" t="s">
        <v>21</v>
      </c>
      <c r="Y6" s="3" t="s">
        <v>19</v>
      </c>
      <c r="Z6" s="3" t="s">
        <v>20</v>
      </c>
      <c r="AA6" s="4" t="s">
        <v>21</v>
      </c>
      <c r="AB6" s="5" t="s">
        <v>19</v>
      </c>
      <c r="AC6" s="6" t="s">
        <v>21</v>
      </c>
      <c r="AD6" s="7" t="s">
        <v>28</v>
      </c>
      <c r="AE6" s="8">
        <f>IF(SUM(AE7+AE11+AE15+AE19+AE23+AE27)&lt;MIN(N7,N11),SUM(AE7+AE11+AE15+AE19+AE23+AE27),MIN(N7,N11))</f>
        <v>1</v>
      </c>
      <c r="AF6" s="8">
        <f>IF(SUM(AF8+AF12+AF16+AF20+AF24+AF28)&lt;MIN(N8,N12),SUM(AF8+AF12+AF16+AF20+AF24+AF28),MIN(N8,N12))</f>
        <v>2</v>
      </c>
      <c r="AG6" s="8">
        <f>IF(SUM(AG9+AG13+AG17+AG21+AG25+AG29)&lt;MIN(N9,N13),SUM(AG9+AG13+AG17+AG21+AG25+AG29),MIN(N9,N13))</f>
        <v>3</v>
      </c>
      <c r="AH6" s="8">
        <f>IF(SUM(AH10+AH14+AH18+AH22+AH26+AH30)&lt;MIN(N10,N14),SUM(AH10+AH14+AH18+AH22+AH26+AH30),MIN(N10,N14))</f>
        <v>4</v>
      </c>
    </row>
    <row r="7" spans="1:34" ht="30">
      <c r="A7" s="161" t="s">
        <v>54</v>
      </c>
      <c r="B7" s="172" t="s">
        <v>53</v>
      </c>
      <c r="C7" s="171" t="s">
        <v>11</v>
      </c>
      <c r="D7" s="120">
        <v>0.1</v>
      </c>
      <c r="E7" s="9">
        <v>1</v>
      </c>
      <c r="F7" s="9">
        <f>D7*E7</f>
        <v>0.1</v>
      </c>
      <c r="G7" s="120">
        <v>0.05</v>
      </c>
      <c r="H7" s="9">
        <v>1</v>
      </c>
      <c r="I7" s="9">
        <f>G7*H7</f>
        <v>0.05</v>
      </c>
      <c r="J7" s="120">
        <v>0.05</v>
      </c>
      <c r="K7" s="9">
        <v>1</v>
      </c>
      <c r="L7" s="9">
        <f>J7*K7</f>
        <v>0.05</v>
      </c>
      <c r="M7" s="120">
        <v>0.5</v>
      </c>
      <c r="N7" s="9">
        <v>1</v>
      </c>
      <c r="O7" s="9">
        <f>M7*N7</f>
        <v>0.5</v>
      </c>
      <c r="P7" s="120">
        <v>0.05</v>
      </c>
      <c r="Q7" s="9">
        <v>1</v>
      </c>
      <c r="R7" s="9">
        <f>P7*Q7</f>
        <v>0.05</v>
      </c>
      <c r="S7" s="120">
        <v>0.1</v>
      </c>
      <c r="T7" s="9">
        <v>1</v>
      </c>
      <c r="U7" s="10">
        <f>S7*T7</f>
        <v>0.1</v>
      </c>
      <c r="V7" s="120">
        <v>0.1</v>
      </c>
      <c r="W7" s="9">
        <v>1</v>
      </c>
      <c r="X7" s="9">
        <f>V7*W7</f>
        <v>0.1</v>
      </c>
      <c r="Y7" s="120">
        <v>0.05</v>
      </c>
      <c r="Z7" s="9">
        <v>1</v>
      </c>
      <c r="AA7" s="11">
        <f>Y7*Z7</f>
        <v>0.05</v>
      </c>
      <c r="AB7" s="144">
        <v>0.2</v>
      </c>
      <c r="AC7" s="12">
        <f>IF(N7&lt;=2,N7,SUM(F7+I7+L7+O7+R7+U7+X7+AA7))</f>
        <v>1</v>
      </c>
      <c r="AD7" s="13" t="s">
        <v>23</v>
      </c>
      <c r="AE7" s="14">
        <f>AB7*AC7</f>
        <v>0.2</v>
      </c>
      <c r="AF7" s="15">
        <f>AE7</f>
        <v>0.2</v>
      </c>
      <c r="AG7" s="15">
        <f>AE7</f>
        <v>0.2</v>
      </c>
      <c r="AH7" s="16">
        <f>AE7</f>
        <v>0.2</v>
      </c>
    </row>
    <row r="8" spans="1:34" ht="45">
      <c r="A8" s="162"/>
      <c r="B8" s="173"/>
      <c r="C8" s="126"/>
      <c r="D8" s="117"/>
      <c r="E8" s="17">
        <v>2</v>
      </c>
      <c r="F8" s="17">
        <f>D7*E8</f>
        <v>0.2</v>
      </c>
      <c r="G8" s="117"/>
      <c r="H8" s="17">
        <v>2</v>
      </c>
      <c r="I8" s="17">
        <f>G7*H8</f>
        <v>0.1</v>
      </c>
      <c r="J8" s="117"/>
      <c r="K8" s="17">
        <v>2</v>
      </c>
      <c r="L8" s="17">
        <f>J7*K8</f>
        <v>0.1</v>
      </c>
      <c r="M8" s="117"/>
      <c r="N8" s="17">
        <v>2</v>
      </c>
      <c r="O8" s="17">
        <f>M7*N8</f>
        <v>1</v>
      </c>
      <c r="P8" s="117"/>
      <c r="Q8" s="17">
        <v>2</v>
      </c>
      <c r="R8" s="17">
        <f>Q8*P7</f>
        <v>0.1</v>
      </c>
      <c r="S8" s="117"/>
      <c r="T8" s="17">
        <v>2</v>
      </c>
      <c r="U8" s="18">
        <f>T8*S7</f>
        <v>0.2</v>
      </c>
      <c r="V8" s="117"/>
      <c r="W8" s="17">
        <v>2</v>
      </c>
      <c r="X8" s="17">
        <f>W8*V7</f>
        <v>0.2</v>
      </c>
      <c r="Y8" s="117"/>
      <c r="Z8" s="17">
        <v>2</v>
      </c>
      <c r="AA8" s="19">
        <f>Z8*Y7</f>
        <v>0.1</v>
      </c>
      <c r="AB8" s="145"/>
      <c r="AC8" s="20">
        <f>IF(N8&lt;2,N8,SUM(F8+I8+L8+O8+R8+U8+X8+AA8))</f>
        <v>2</v>
      </c>
      <c r="AD8" s="21" t="s">
        <v>22</v>
      </c>
      <c r="AE8" s="22">
        <f>AB7*AC8</f>
        <v>0.4</v>
      </c>
      <c r="AF8" s="23">
        <f aca="true" t="shared" si="0" ref="AF8:AF14">AE8</f>
        <v>0.4</v>
      </c>
      <c r="AG8" s="23">
        <f aca="true" t="shared" si="1" ref="AG8:AG14">AE8</f>
        <v>0.4</v>
      </c>
      <c r="AH8" s="24">
        <f aca="true" t="shared" si="2" ref="AH8:AH14">AE8</f>
        <v>0.4</v>
      </c>
    </row>
    <row r="9" spans="1:34" ht="30">
      <c r="A9" s="162"/>
      <c r="B9" s="173"/>
      <c r="C9" s="126"/>
      <c r="D9" s="117"/>
      <c r="E9" s="17">
        <v>3</v>
      </c>
      <c r="F9" s="17">
        <f>D7*E9</f>
        <v>0.30000000000000004</v>
      </c>
      <c r="G9" s="117"/>
      <c r="H9" s="17">
        <v>3</v>
      </c>
      <c r="I9" s="17">
        <f>G7*H9</f>
        <v>0.15000000000000002</v>
      </c>
      <c r="J9" s="117"/>
      <c r="K9" s="17">
        <v>3</v>
      </c>
      <c r="L9" s="17">
        <f>J7*K9</f>
        <v>0.15000000000000002</v>
      </c>
      <c r="M9" s="117"/>
      <c r="N9" s="17">
        <v>3</v>
      </c>
      <c r="O9" s="17">
        <f>N9*M7</f>
        <v>1.5</v>
      </c>
      <c r="P9" s="117"/>
      <c r="Q9" s="17">
        <v>3</v>
      </c>
      <c r="R9" s="17">
        <f>Q9*P7</f>
        <v>0.15000000000000002</v>
      </c>
      <c r="S9" s="117"/>
      <c r="T9" s="17">
        <v>3</v>
      </c>
      <c r="U9" s="18">
        <f>T9*S7</f>
        <v>0.30000000000000004</v>
      </c>
      <c r="V9" s="117"/>
      <c r="W9" s="17">
        <v>3</v>
      </c>
      <c r="X9" s="17">
        <f>W9*V7</f>
        <v>0.30000000000000004</v>
      </c>
      <c r="Y9" s="117"/>
      <c r="Z9" s="17">
        <v>3</v>
      </c>
      <c r="AA9" s="19">
        <f>Z9*Y7</f>
        <v>0.15000000000000002</v>
      </c>
      <c r="AB9" s="145"/>
      <c r="AC9" s="20">
        <f>IF(N9&lt;2,N9,SUM(F9+I9+L9+O9+R9+U9+X9+AA9))</f>
        <v>2.9999999999999996</v>
      </c>
      <c r="AD9" s="21" t="s">
        <v>24</v>
      </c>
      <c r="AE9" s="22">
        <f>AB7*AC9</f>
        <v>0.6</v>
      </c>
      <c r="AF9" s="23">
        <f t="shared" si="0"/>
        <v>0.6</v>
      </c>
      <c r="AG9" s="23">
        <f t="shared" si="1"/>
        <v>0.6</v>
      </c>
      <c r="AH9" s="24">
        <f t="shared" si="2"/>
        <v>0.6</v>
      </c>
    </row>
    <row r="10" spans="1:34" ht="30">
      <c r="A10" s="162"/>
      <c r="B10" s="173"/>
      <c r="C10" s="78"/>
      <c r="D10" s="78"/>
      <c r="E10" s="17">
        <v>4</v>
      </c>
      <c r="F10" s="17">
        <f>D7*E10</f>
        <v>0.4</v>
      </c>
      <c r="G10" s="78"/>
      <c r="H10" s="17">
        <v>4</v>
      </c>
      <c r="I10" s="17">
        <f>G7*H10</f>
        <v>0.2</v>
      </c>
      <c r="J10" s="78"/>
      <c r="K10" s="17">
        <v>4</v>
      </c>
      <c r="L10" s="17">
        <f>J7*K10</f>
        <v>0.2</v>
      </c>
      <c r="M10" s="78"/>
      <c r="N10" s="17">
        <v>4</v>
      </c>
      <c r="O10" s="17">
        <f>M7*N10</f>
        <v>2</v>
      </c>
      <c r="P10" s="78"/>
      <c r="Q10" s="17">
        <v>4</v>
      </c>
      <c r="R10" s="17">
        <f>P7*Q10</f>
        <v>0.2</v>
      </c>
      <c r="S10" s="78"/>
      <c r="T10" s="17">
        <v>4</v>
      </c>
      <c r="U10" s="18">
        <f>S7*T10</f>
        <v>0.4</v>
      </c>
      <c r="V10" s="121"/>
      <c r="W10" s="17">
        <v>4</v>
      </c>
      <c r="X10" s="17">
        <f>V7*W10</f>
        <v>0.4</v>
      </c>
      <c r="Y10" s="78"/>
      <c r="Z10" s="17">
        <v>4</v>
      </c>
      <c r="AA10" s="19">
        <f>Y7*Z10</f>
        <v>0.2</v>
      </c>
      <c r="AB10" s="146"/>
      <c r="AC10" s="20">
        <f>IF(N10&lt;2,O10,SUM(F10+I10+L10+O10+R10+U10+X10+AA10))</f>
        <v>4</v>
      </c>
      <c r="AD10" s="25" t="s">
        <v>25</v>
      </c>
      <c r="AE10" s="22">
        <f>AB7*AC10</f>
        <v>0.8</v>
      </c>
      <c r="AF10" s="23">
        <f t="shared" si="0"/>
        <v>0.8</v>
      </c>
      <c r="AG10" s="23">
        <f t="shared" si="1"/>
        <v>0.8</v>
      </c>
      <c r="AH10" s="24">
        <f t="shared" si="2"/>
        <v>0.8</v>
      </c>
    </row>
    <row r="11" spans="1:34" ht="30">
      <c r="A11" s="162"/>
      <c r="B11" s="173"/>
      <c r="C11" s="125" t="s">
        <v>12</v>
      </c>
      <c r="D11" s="116">
        <v>0.1</v>
      </c>
      <c r="E11" s="17">
        <v>1</v>
      </c>
      <c r="F11" s="17">
        <f>D11*E11</f>
        <v>0.1</v>
      </c>
      <c r="G11" s="116">
        <v>0.05</v>
      </c>
      <c r="H11" s="17">
        <v>1</v>
      </c>
      <c r="I11" s="17">
        <f>G11*H11</f>
        <v>0.05</v>
      </c>
      <c r="J11" s="116">
        <v>0.05</v>
      </c>
      <c r="K11" s="17">
        <v>1</v>
      </c>
      <c r="L11" s="17">
        <f>J11*K11</f>
        <v>0.05</v>
      </c>
      <c r="M11" s="116">
        <v>0.5</v>
      </c>
      <c r="N11" s="17">
        <v>1</v>
      </c>
      <c r="O11" s="17">
        <f>M11*N11</f>
        <v>0.5</v>
      </c>
      <c r="P11" s="116">
        <v>0.05</v>
      </c>
      <c r="Q11" s="17">
        <v>1</v>
      </c>
      <c r="R11" s="17">
        <f>P11*Q11</f>
        <v>0.05</v>
      </c>
      <c r="S11" s="116">
        <v>0.1</v>
      </c>
      <c r="T11" s="17">
        <v>1</v>
      </c>
      <c r="U11" s="18">
        <f>S11*T11</f>
        <v>0.1</v>
      </c>
      <c r="V11" s="116">
        <v>0.1</v>
      </c>
      <c r="W11" s="17">
        <v>1</v>
      </c>
      <c r="X11" s="17">
        <f>V11*W11</f>
        <v>0.1</v>
      </c>
      <c r="Y11" s="116">
        <v>0.05</v>
      </c>
      <c r="Z11" s="17">
        <v>1</v>
      </c>
      <c r="AA11" s="19">
        <f>Y11*Z11</f>
        <v>0.05</v>
      </c>
      <c r="AB11" s="147">
        <v>0.2</v>
      </c>
      <c r="AC11" s="20">
        <f>IF(N11&lt;=2,N11,SUM(F11+I11+L11+O11+R11+U11+X11+AA11))</f>
        <v>1</v>
      </c>
      <c r="AD11" s="21" t="s">
        <v>23</v>
      </c>
      <c r="AE11" s="22">
        <f>AB11*AC11</f>
        <v>0.2</v>
      </c>
      <c r="AF11" s="23">
        <f t="shared" si="0"/>
        <v>0.2</v>
      </c>
      <c r="AG11" s="23">
        <f t="shared" si="1"/>
        <v>0.2</v>
      </c>
      <c r="AH11" s="24">
        <f t="shared" si="2"/>
        <v>0.2</v>
      </c>
    </row>
    <row r="12" spans="1:34" ht="45">
      <c r="A12" s="163"/>
      <c r="B12" s="173"/>
      <c r="C12" s="126"/>
      <c r="D12" s="117"/>
      <c r="E12" s="17">
        <v>2</v>
      </c>
      <c r="F12" s="17">
        <f>D11*E12</f>
        <v>0.2</v>
      </c>
      <c r="G12" s="117"/>
      <c r="H12" s="17">
        <v>2</v>
      </c>
      <c r="I12" s="17">
        <f>G11*H12</f>
        <v>0.1</v>
      </c>
      <c r="J12" s="117"/>
      <c r="K12" s="17">
        <v>2</v>
      </c>
      <c r="L12" s="17">
        <f>J11*K12</f>
        <v>0.1</v>
      </c>
      <c r="M12" s="117"/>
      <c r="N12" s="17">
        <v>2</v>
      </c>
      <c r="O12" s="17">
        <f>M11*N12</f>
        <v>1</v>
      </c>
      <c r="P12" s="117"/>
      <c r="Q12" s="17">
        <v>2</v>
      </c>
      <c r="R12" s="17">
        <f>Q12*P11</f>
        <v>0.1</v>
      </c>
      <c r="S12" s="117"/>
      <c r="T12" s="17">
        <v>2</v>
      </c>
      <c r="U12" s="18">
        <f>T12*S11</f>
        <v>0.2</v>
      </c>
      <c r="V12" s="117"/>
      <c r="W12" s="17">
        <v>2</v>
      </c>
      <c r="X12" s="17">
        <f>W12*V11</f>
        <v>0.2</v>
      </c>
      <c r="Y12" s="117"/>
      <c r="Z12" s="17">
        <v>2</v>
      </c>
      <c r="AA12" s="19">
        <f>Z12*Y11</f>
        <v>0.1</v>
      </c>
      <c r="AB12" s="145"/>
      <c r="AC12" s="20">
        <f>IF(N12&lt;2,N12,SUM(F12+I12+L12+O12+R12+U12+X12+AA12))</f>
        <v>2</v>
      </c>
      <c r="AD12" s="21" t="s">
        <v>22</v>
      </c>
      <c r="AE12" s="22">
        <f>AB11*AC12</f>
        <v>0.4</v>
      </c>
      <c r="AF12" s="23">
        <f t="shared" si="0"/>
        <v>0.4</v>
      </c>
      <c r="AG12" s="23">
        <f t="shared" si="1"/>
        <v>0.4</v>
      </c>
      <c r="AH12" s="24">
        <f t="shared" si="2"/>
        <v>0.4</v>
      </c>
    </row>
    <row r="13" spans="1:34" ht="30">
      <c r="A13" s="163"/>
      <c r="B13" s="173"/>
      <c r="C13" s="126"/>
      <c r="D13" s="117"/>
      <c r="E13" s="17">
        <v>3</v>
      </c>
      <c r="F13" s="17">
        <f>D11*E13</f>
        <v>0.30000000000000004</v>
      </c>
      <c r="G13" s="117"/>
      <c r="H13" s="17">
        <v>3</v>
      </c>
      <c r="I13" s="17">
        <f>G11*H13</f>
        <v>0.15000000000000002</v>
      </c>
      <c r="J13" s="117"/>
      <c r="K13" s="17">
        <v>3</v>
      </c>
      <c r="L13" s="17">
        <f>J11*K13</f>
        <v>0.15000000000000002</v>
      </c>
      <c r="M13" s="117"/>
      <c r="N13" s="17">
        <v>3</v>
      </c>
      <c r="O13" s="17">
        <f>N13*M11</f>
        <v>1.5</v>
      </c>
      <c r="P13" s="117"/>
      <c r="Q13" s="17">
        <v>3</v>
      </c>
      <c r="R13" s="17">
        <f>Q13*P11</f>
        <v>0.15000000000000002</v>
      </c>
      <c r="S13" s="117"/>
      <c r="T13" s="17">
        <v>3</v>
      </c>
      <c r="U13" s="18">
        <f>T13*S11</f>
        <v>0.30000000000000004</v>
      </c>
      <c r="V13" s="117"/>
      <c r="W13" s="17">
        <v>3</v>
      </c>
      <c r="X13" s="17">
        <f>W13*V11</f>
        <v>0.30000000000000004</v>
      </c>
      <c r="Y13" s="117"/>
      <c r="Z13" s="17">
        <v>3</v>
      </c>
      <c r="AA13" s="19">
        <f>Z13*Y11</f>
        <v>0.15000000000000002</v>
      </c>
      <c r="AB13" s="145"/>
      <c r="AC13" s="20">
        <f>IF(N13&lt;2,N13,SUM(F13+I13+L13+O13+R13+U13+X13+AA13))</f>
        <v>2.9999999999999996</v>
      </c>
      <c r="AD13" s="21" t="s">
        <v>24</v>
      </c>
      <c r="AE13" s="22">
        <f>AB11*AC13</f>
        <v>0.6</v>
      </c>
      <c r="AF13" s="23">
        <f t="shared" si="0"/>
        <v>0.6</v>
      </c>
      <c r="AG13" s="23">
        <f t="shared" si="1"/>
        <v>0.6</v>
      </c>
      <c r="AH13" s="24">
        <f t="shared" si="2"/>
        <v>0.6</v>
      </c>
    </row>
    <row r="14" spans="1:34" ht="30.75" thickBot="1">
      <c r="A14" s="164"/>
      <c r="B14" s="174"/>
      <c r="C14" s="118"/>
      <c r="D14" s="118"/>
      <c r="E14" s="26">
        <v>4</v>
      </c>
      <c r="F14" s="26">
        <f>D11*E14</f>
        <v>0.4</v>
      </c>
      <c r="G14" s="118"/>
      <c r="H14" s="26">
        <v>4</v>
      </c>
      <c r="I14" s="26">
        <f>G11*H14</f>
        <v>0.2</v>
      </c>
      <c r="J14" s="118"/>
      <c r="K14" s="26">
        <v>4</v>
      </c>
      <c r="L14" s="26">
        <f>J11*K14</f>
        <v>0.2</v>
      </c>
      <c r="M14" s="118"/>
      <c r="N14" s="26">
        <v>4</v>
      </c>
      <c r="O14" s="26">
        <f>M11*N14</f>
        <v>2</v>
      </c>
      <c r="P14" s="118"/>
      <c r="Q14" s="26">
        <v>4</v>
      </c>
      <c r="R14" s="26">
        <f>P11*Q14</f>
        <v>0.2</v>
      </c>
      <c r="S14" s="118"/>
      <c r="T14" s="26">
        <v>4</v>
      </c>
      <c r="U14" s="27">
        <f>S11*T14</f>
        <v>0.4</v>
      </c>
      <c r="V14" s="118"/>
      <c r="W14" s="26">
        <v>4</v>
      </c>
      <c r="X14" s="26">
        <f>V11*W14</f>
        <v>0.4</v>
      </c>
      <c r="Y14" s="118"/>
      <c r="Z14" s="26">
        <v>4</v>
      </c>
      <c r="AA14" s="28">
        <f>Y11*Z14</f>
        <v>0.2</v>
      </c>
      <c r="AB14" s="148"/>
      <c r="AC14" s="29">
        <f>IF(N14&lt;2,O14,SUM(F14+I14+L14+O14+R14+U14+X14+AA14))</f>
        <v>4</v>
      </c>
      <c r="AD14" s="30" t="s">
        <v>25</v>
      </c>
      <c r="AE14" s="31">
        <f>AB11*AC14</f>
        <v>0.8</v>
      </c>
      <c r="AF14" s="32">
        <f t="shared" si="0"/>
        <v>0.8</v>
      </c>
      <c r="AG14" s="32">
        <f t="shared" si="1"/>
        <v>0.8</v>
      </c>
      <c r="AH14" s="33">
        <f t="shared" si="2"/>
        <v>0.8</v>
      </c>
    </row>
    <row r="15" spans="1:34" ht="30">
      <c r="A15" s="175" t="s">
        <v>55</v>
      </c>
      <c r="B15" s="134" t="s">
        <v>13</v>
      </c>
      <c r="C15" s="135"/>
      <c r="D15" s="120">
        <v>0.1</v>
      </c>
      <c r="E15" s="9">
        <v>1</v>
      </c>
      <c r="F15" s="9">
        <f>D15*E15</f>
        <v>0.1</v>
      </c>
      <c r="G15" s="120">
        <v>0.05</v>
      </c>
      <c r="H15" s="9">
        <v>1</v>
      </c>
      <c r="I15" s="9">
        <f>G15*H15</f>
        <v>0.05</v>
      </c>
      <c r="J15" s="120">
        <v>0.05</v>
      </c>
      <c r="K15" s="9">
        <v>1</v>
      </c>
      <c r="L15" s="9">
        <f>J15*K15</f>
        <v>0.05</v>
      </c>
      <c r="M15" s="120">
        <v>0.5</v>
      </c>
      <c r="N15" s="9">
        <v>1</v>
      </c>
      <c r="O15" s="9">
        <f>M15*N15</f>
        <v>0.5</v>
      </c>
      <c r="P15" s="120">
        <v>0.05</v>
      </c>
      <c r="Q15" s="9">
        <v>1</v>
      </c>
      <c r="R15" s="9">
        <f>P15*Q15</f>
        <v>0.05</v>
      </c>
      <c r="S15" s="120">
        <v>0.1</v>
      </c>
      <c r="T15" s="9">
        <v>1</v>
      </c>
      <c r="U15" s="10">
        <f>S15*T15</f>
        <v>0.1</v>
      </c>
      <c r="V15" s="120">
        <v>0.1</v>
      </c>
      <c r="W15" s="9">
        <v>1</v>
      </c>
      <c r="X15" s="9">
        <f>V15*W15</f>
        <v>0.1</v>
      </c>
      <c r="Y15" s="120">
        <v>0.05</v>
      </c>
      <c r="Z15" s="9">
        <v>1</v>
      </c>
      <c r="AA15" s="11">
        <f>Y15*Z15</f>
        <v>0.05</v>
      </c>
      <c r="AB15" s="144">
        <v>0.15</v>
      </c>
      <c r="AC15" s="12">
        <f>IF(N15&lt;=2,N15,SUM(F15+I15+L15+O15+R15+U15+X15+AA15))</f>
        <v>1</v>
      </c>
      <c r="AD15" s="13" t="s">
        <v>23</v>
      </c>
      <c r="AE15" s="14">
        <f>AB15*AC15</f>
        <v>0.15</v>
      </c>
      <c r="AF15" s="15">
        <v>0.4</v>
      </c>
      <c r="AG15" s="15">
        <v>0.4</v>
      </c>
      <c r="AH15" s="16">
        <v>0.4</v>
      </c>
    </row>
    <row r="16" spans="1:34" ht="45">
      <c r="A16" s="175"/>
      <c r="B16" s="136"/>
      <c r="C16" s="137"/>
      <c r="D16" s="117"/>
      <c r="E16" s="17">
        <v>2</v>
      </c>
      <c r="F16" s="17">
        <f>D15*E16</f>
        <v>0.2</v>
      </c>
      <c r="G16" s="117"/>
      <c r="H16" s="17">
        <v>2</v>
      </c>
      <c r="I16" s="17">
        <f>G15*H16</f>
        <v>0.1</v>
      </c>
      <c r="J16" s="117"/>
      <c r="K16" s="17">
        <v>2</v>
      </c>
      <c r="L16" s="17">
        <f>J15*K16</f>
        <v>0.1</v>
      </c>
      <c r="M16" s="117"/>
      <c r="N16" s="17">
        <v>2</v>
      </c>
      <c r="O16" s="17">
        <f>M15*N16</f>
        <v>1</v>
      </c>
      <c r="P16" s="117"/>
      <c r="Q16" s="17">
        <v>2</v>
      </c>
      <c r="R16" s="17">
        <f>Q16*P15</f>
        <v>0.1</v>
      </c>
      <c r="S16" s="117"/>
      <c r="T16" s="17">
        <v>2</v>
      </c>
      <c r="U16" s="18">
        <f>T16*S15</f>
        <v>0.2</v>
      </c>
      <c r="V16" s="117"/>
      <c r="W16" s="17">
        <v>2</v>
      </c>
      <c r="X16" s="17">
        <f>W16*V15</f>
        <v>0.2</v>
      </c>
      <c r="Y16" s="117"/>
      <c r="Z16" s="17">
        <v>2</v>
      </c>
      <c r="AA16" s="19">
        <f>Z16*Y15</f>
        <v>0.1</v>
      </c>
      <c r="AB16" s="145"/>
      <c r="AC16" s="20">
        <f>IF(N16&lt;2,N16,SUM(F16+I16+L16+O16+R16+U16+X16+AA16))</f>
        <v>2</v>
      </c>
      <c r="AD16" s="21" t="s">
        <v>22</v>
      </c>
      <c r="AE16" s="22">
        <f>AB15*AC16</f>
        <v>0.3</v>
      </c>
      <c r="AF16" s="23">
        <v>0.8</v>
      </c>
      <c r="AG16" s="23">
        <v>0.8</v>
      </c>
      <c r="AH16" s="24">
        <v>0.8</v>
      </c>
    </row>
    <row r="17" spans="1:34" ht="30">
      <c r="A17" s="175"/>
      <c r="B17" s="136"/>
      <c r="C17" s="137"/>
      <c r="D17" s="117"/>
      <c r="E17" s="17">
        <v>3</v>
      </c>
      <c r="F17" s="17">
        <f>D15*E17</f>
        <v>0.30000000000000004</v>
      </c>
      <c r="G17" s="117"/>
      <c r="H17" s="17">
        <v>3</v>
      </c>
      <c r="I17" s="17">
        <f>G15*H17</f>
        <v>0.15000000000000002</v>
      </c>
      <c r="J17" s="117"/>
      <c r="K17" s="17">
        <v>3</v>
      </c>
      <c r="L17" s="17">
        <f>J15*K17</f>
        <v>0.15000000000000002</v>
      </c>
      <c r="M17" s="117"/>
      <c r="N17" s="17">
        <v>3</v>
      </c>
      <c r="O17" s="17">
        <f>N17*M15</f>
        <v>1.5</v>
      </c>
      <c r="P17" s="117"/>
      <c r="Q17" s="17">
        <v>3</v>
      </c>
      <c r="R17" s="17">
        <f>Q17*P15</f>
        <v>0.15000000000000002</v>
      </c>
      <c r="S17" s="117"/>
      <c r="T17" s="17">
        <v>3</v>
      </c>
      <c r="U17" s="18">
        <f>T17*S15</f>
        <v>0.30000000000000004</v>
      </c>
      <c r="V17" s="117"/>
      <c r="W17" s="17">
        <v>3</v>
      </c>
      <c r="X17" s="17">
        <f>W17*V15</f>
        <v>0.30000000000000004</v>
      </c>
      <c r="Y17" s="117"/>
      <c r="Z17" s="17">
        <v>3</v>
      </c>
      <c r="AA17" s="19">
        <f>Z17*Y15</f>
        <v>0.15000000000000002</v>
      </c>
      <c r="AB17" s="145"/>
      <c r="AC17" s="20">
        <f>IF(N17&lt;2,N17,SUM(F17+I17+L17+O17+R17+U17+X17+AA17))</f>
        <v>2.9999999999999996</v>
      </c>
      <c r="AD17" s="21" t="s">
        <v>24</v>
      </c>
      <c r="AE17" s="22">
        <f>AB15*AC17</f>
        <v>0.4499999999999999</v>
      </c>
      <c r="AF17" s="23">
        <v>1.2</v>
      </c>
      <c r="AG17" s="23">
        <v>1.2</v>
      </c>
      <c r="AH17" s="24">
        <v>1.2</v>
      </c>
    </row>
    <row r="18" spans="1:34" ht="30">
      <c r="A18" s="175"/>
      <c r="B18" s="138"/>
      <c r="C18" s="139"/>
      <c r="D18" s="121"/>
      <c r="E18" s="17">
        <v>4</v>
      </c>
      <c r="F18" s="17">
        <f>D15*E18</f>
        <v>0.4</v>
      </c>
      <c r="G18" s="121"/>
      <c r="H18" s="17">
        <v>4</v>
      </c>
      <c r="I18" s="17">
        <f>G15*H18</f>
        <v>0.2</v>
      </c>
      <c r="J18" s="121"/>
      <c r="K18" s="17">
        <v>4</v>
      </c>
      <c r="L18" s="17">
        <f>J15*K18</f>
        <v>0.2</v>
      </c>
      <c r="M18" s="121"/>
      <c r="N18" s="17">
        <v>4</v>
      </c>
      <c r="O18" s="17">
        <f>M15*N18</f>
        <v>2</v>
      </c>
      <c r="P18" s="121"/>
      <c r="Q18" s="17">
        <v>4</v>
      </c>
      <c r="R18" s="17">
        <f>P15*Q18</f>
        <v>0.2</v>
      </c>
      <c r="S18" s="121"/>
      <c r="T18" s="17">
        <v>4</v>
      </c>
      <c r="U18" s="18">
        <f>S15*T18</f>
        <v>0.4</v>
      </c>
      <c r="V18" s="121"/>
      <c r="W18" s="17">
        <v>4</v>
      </c>
      <c r="X18" s="17">
        <f>V15*W18</f>
        <v>0.4</v>
      </c>
      <c r="Y18" s="121"/>
      <c r="Z18" s="17">
        <v>4</v>
      </c>
      <c r="AA18" s="19">
        <f>Y15*Z18</f>
        <v>0.2</v>
      </c>
      <c r="AB18" s="146"/>
      <c r="AC18" s="20">
        <f>IF(N18&lt;2,O18,SUM(F18+I18+L18+O18+R18+U18+X18+AA18))</f>
        <v>4</v>
      </c>
      <c r="AD18" s="21" t="s">
        <v>25</v>
      </c>
      <c r="AE18" s="22">
        <f>AB15*AC18</f>
        <v>0.6</v>
      </c>
      <c r="AF18" s="23">
        <v>1.6</v>
      </c>
      <c r="AG18" s="23">
        <v>1.6</v>
      </c>
      <c r="AH18" s="24">
        <v>1.6</v>
      </c>
    </row>
    <row r="19" spans="1:34" ht="30">
      <c r="A19" s="175"/>
      <c r="B19" s="140" t="s">
        <v>14</v>
      </c>
      <c r="C19" s="141"/>
      <c r="D19" s="116">
        <v>0.1</v>
      </c>
      <c r="E19" s="17">
        <v>1</v>
      </c>
      <c r="F19" s="17">
        <f>D19*E19</f>
        <v>0.1</v>
      </c>
      <c r="G19" s="116">
        <v>0.05</v>
      </c>
      <c r="H19" s="17">
        <v>1</v>
      </c>
      <c r="I19" s="17">
        <f>G19*H19</f>
        <v>0.05</v>
      </c>
      <c r="J19" s="116">
        <v>0.05</v>
      </c>
      <c r="K19" s="17">
        <v>1</v>
      </c>
      <c r="L19" s="17">
        <f>J19*K19</f>
        <v>0.05</v>
      </c>
      <c r="M19" s="116">
        <v>0.5</v>
      </c>
      <c r="N19" s="17">
        <v>1</v>
      </c>
      <c r="O19" s="17">
        <f>M19*N19</f>
        <v>0.5</v>
      </c>
      <c r="P19" s="116">
        <v>0.05</v>
      </c>
      <c r="Q19" s="17">
        <v>1</v>
      </c>
      <c r="R19" s="17">
        <f>P19*Q19</f>
        <v>0.05</v>
      </c>
      <c r="S19" s="116">
        <v>0.1</v>
      </c>
      <c r="T19" s="17">
        <v>1</v>
      </c>
      <c r="U19" s="18">
        <f>S19*T19</f>
        <v>0.1</v>
      </c>
      <c r="V19" s="116">
        <v>0.1</v>
      </c>
      <c r="W19" s="17">
        <v>1</v>
      </c>
      <c r="X19" s="17">
        <f>V19*W19</f>
        <v>0.1</v>
      </c>
      <c r="Y19" s="116">
        <v>0.05</v>
      </c>
      <c r="Z19" s="17">
        <v>1</v>
      </c>
      <c r="AA19" s="19">
        <f>Y19*Z19</f>
        <v>0.05</v>
      </c>
      <c r="AB19" s="147">
        <v>0.15</v>
      </c>
      <c r="AC19" s="20">
        <f>IF(N19&lt;=2,N19,SUM(F19+I19+L19+O19+R19+U19+X19+AA19))</f>
        <v>1</v>
      </c>
      <c r="AD19" s="21" t="s">
        <v>23</v>
      </c>
      <c r="AE19" s="22">
        <f>AB19*AC19</f>
        <v>0.15</v>
      </c>
      <c r="AF19" s="23">
        <v>0.25</v>
      </c>
      <c r="AG19" s="23">
        <v>0.25</v>
      </c>
      <c r="AH19" s="24">
        <v>0.25</v>
      </c>
    </row>
    <row r="20" spans="1:34" ht="45">
      <c r="A20" s="175"/>
      <c r="B20" s="136"/>
      <c r="C20" s="137"/>
      <c r="D20" s="117"/>
      <c r="E20" s="17">
        <v>2</v>
      </c>
      <c r="F20" s="17">
        <f>D19*E20</f>
        <v>0.2</v>
      </c>
      <c r="G20" s="117"/>
      <c r="H20" s="17">
        <v>2</v>
      </c>
      <c r="I20" s="17">
        <f>G19*H20</f>
        <v>0.1</v>
      </c>
      <c r="J20" s="117"/>
      <c r="K20" s="17">
        <v>2</v>
      </c>
      <c r="L20" s="17">
        <f>J19*K20</f>
        <v>0.1</v>
      </c>
      <c r="M20" s="117"/>
      <c r="N20" s="17">
        <v>2</v>
      </c>
      <c r="O20" s="17">
        <f>M19*N20</f>
        <v>1</v>
      </c>
      <c r="P20" s="117"/>
      <c r="Q20" s="17">
        <v>2</v>
      </c>
      <c r="R20" s="17">
        <f>Q20*P19</f>
        <v>0.1</v>
      </c>
      <c r="S20" s="117"/>
      <c r="T20" s="17">
        <v>2</v>
      </c>
      <c r="U20" s="18">
        <f>T20*S19</f>
        <v>0.2</v>
      </c>
      <c r="V20" s="117"/>
      <c r="W20" s="17">
        <v>2</v>
      </c>
      <c r="X20" s="17">
        <f>W20*V19</f>
        <v>0.2</v>
      </c>
      <c r="Y20" s="117"/>
      <c r="Z20" s="17">
        <v>2</v>
      </c>
      <c r="AA20" s="19">
        <f>Z20*Y19</f>
        <v>0.1</v>
      </c>
      <c r="AB20" s="145"/>
      <c r="AC20" s="20">
        <f>IF(N20&lt;2,N20,SUM(F20+I20+L20+O20+R20+U20+X20+AA20))</f>
        <v>2</v>
      </c>
      <c r="AD20" s="21" t="s">
        <v>22</v>
      </c>
      <c r="AE20" s="22">
        <f>AB19*AC20</f>
        <v>0.3</v>
      </c>
      <c r="AF20" s="23">
        <v>0.5</v>
      </c>
      <c r="AG20" s="23">
        <v>0.5</v>
      </c>
      <c r="AH20" s="24">
        <v>0.5</v>
      </c>
    </row>
    <row r="21" spans="1:34" ht="30">
      <c r="A21" s="175"/>
      <c r="B21" s="136"/>
      <c r="C21" s="137"/>
      <c r="D21" s="117"/>
      <c r="E21" s="17">
        <v>3</v>
      </c>
      <c r="F21" s="17">
        <f>D19*E21</f>
        <v>0.30000000000000004</v>
      </c>
      <c r="G21" s="117"/>
      <c r="H21" s="17">
        <v>3</v>
      </c>
      <c r="I21" s="17">
        <f>G19*H21</f>
        <v>0.15000000000000002</v>
      </c>
      <c r="J21" s="117"/>
      <c r="K21" s="17">
        <v>3</v>
      </c>
      <c r="L21" s="17">
        <f>J19*K21</f>
        <v>0.15000000000000002</v>
      </c>
      <c r="M21" s="117"/>
      <c r="N21" s="17">
        <v>3</v>
      </c>
      <c r="O21" s="17">
        <f>N21*M19</f>
        <v>1.5</v>
      </c>
      <c r="P21" s="117"/>
      <c r="Q21" s="17">
        <v>3</v>
      </c>
      <c r="R21" s="17">
        <f>Q21*P19</f>
        <v>0.15000000000000002</v>
      </c>
      <c r="S21" s="117"/>
      <c r="T21" s="17">
        <v>3</v>
      </c>
      <c r="U21" s="18">
        <f>T21*S19</f>
        <v>0.30000000000000004</v>
      </c>
      <c r="V21" s="117"/>
      <c r="W21" s="17">
        <v>3</v>
      </c>
      <c r="X21" s="17">
        <f>W21*V19</f>
        <v>0.30000000000000004</v>
      </c>
      <c r="Y21" s="117"/>
      <c r="Z21" s="17">
        <v>3</v>
      </c>
      <c r="AA21" s="19">
        <f>Z21*Y19</f>
        <v>0.15000000000000002</v>
      </c>
      <c r="AB21" s="145"/>
      <c r="AC21" s="20">
        <f>IF(N21&lt;2,N21,SUM(F21+I21+L21+O21+R21+U21+X21+AA21))</f>
        <v>2.9999999999999996</v>
      </c>
      <c r="AD21" s="21" t="s">
        <v>24</v>
      </c>
      <c r="AE21" s="22">
        <f>AB19*AC21</f>
        <v>0.4499999999999999</v>
      </c>
      <c r="AF21" s="23">
        <v>0.75</v>
      </c>
      <c r="AG21" s="23">
        <v>0.75</v>
      </c>
      <c r="AH21" s="24">
        <v>0.75</v>
      </c>
    </row>
    <row r="22" spans="1:34" ht="30">
      <c r="A22" s="175"/>
      <c r="B22" s="138"/>
      <c r="C22" s="139"/>
      <c r="D22" s="121"/>
      <c r="E22" s="17">
        <v>4</v>
      </c>
      <c r="F22" s="17">
        <f>D19*E22</f>
        <v>0.4</v>
      </c>
      <c r="G22" s="121"/>
      <c r="H22" s="17">
        <v>4</v>
      </c>
      <c r="I22" s="17">
        <f>G19*H22</f>
        <v>0.2</v>
      </c>
      <c r="J22" s="121"/>
      <c r="K22" s="17">
        <v>4</v>
      </c>
      <c r="L22" s="17">
        <f>J19*K22</f>
        <v>0.2</v>
      </c>
      <c r="M22" s="121"/>
      <c r="N22" s="17">
        <v>4</v>
      </c>
      <c r="O22" s="17">
        <f>M19*N22</f>
        <v>2</v>
      </c>
      <c r="P22" s="121"/>
      <c r="Q22" s="17">
        <v>4</v>
      </c>
      <c r="R22" s="17">
        <f>P19*Q22</f>
        <v>0.2</v>
      </c>
      <c r="S22" s="121"/>
      <c r="T22" s="17">
        <v>4</v>
      </c>
      <c r="U22" s="18">
        <f>S19*T22</f>
        <v>0.4</v>
      </c>
      <c r="V22" s="121"/>
      <c r="W22" s="17">
        <v>4</v>
      </c>
      <c r="X22" s="17">
        <f>V19*W22</f>
        <v>0.4</v>
      </c>
      <c r="Y22" s="121"/>
      <c r="Z22" s="17">
        <v>4</v>
      </c>
      <c r="AA22" s="19">
        <f>Y19*Z22</f>
        <v>0.2</v>
      </c>
      <c r="AB22" s="146"/>
      <c r="AC22" s="20">
        <f>IF(N22&lt;2,O22,SUM(F22+I22+L22+O22+R22+U22+X22+AA22))</f>
        <v>4</v>
      </c>
      <c r="AD22" s="21" t="s">
        <v>25</v>
      </c>
      <c r="AE22" s="22">
        <f>AB19*AC22</f>
        <v>0.6</v>
      </c>
      <c r="AF22" s="23">
        <v>1</v>
      </c>
      <c r="AG22" s="23">
        <v>1</v>
      </c>
      <c r="AH22" s="24">
        <v>1</v>
      </c>
    </row>
    <row r="23" spans="1:34" ht="30" customHeight="1">
      <c r="A23" s="175"/>
      <c r="B23" s="140" t="s">
        <v>48</v>
      </c>
      <c r="C23" s="141"/>
      <c r="D23" s="116">
        <v>0.1</v>
      </c>
      <c r="E23" s="17">
        <v>1</v>
      </c>
      <c r="F23" s="17">
        <f>D23*E23</f>
        <v>0.1</v>
      </c>
      <c r="G23" s="116">
        <v>0.05</v>
      </c>
      <c r="H23" s="17">
        <v>1</v>
      </c>
      <c r="I23" s="17">
        <f>G23*H23</f>
        <v>0.05</v>
      </c>
      <c r="J23" s="116">
        <v>0.05</v>
      </c>
      <c r="K23" s="17">
        <v>1</v>
      </c>
      <c r="L23" s="17">
        <f>J23*K23</f>
        <v>0.05</v>
      </c>
      <c r="M23" s="116">
        <v>0.5</v>
      </c>
      <c r="N23" s="17">
        <v>1</v>
      </c>
      <c r="O23" s="17">
        <f>M23*N23</f>
        <v>0.5</v>
      </c>
      <c r="P23" s="116">
        <v>0.05</v>
      </c>
      <c r="Q23" s="17">
        <v>1</v>
      </c>
      <c r="R23" s="17">
        <f>P23*Q23</f>
        <v>0.05</v>
      </c>
      <c r="S23" s="116">
        <v>0.1</v>
      </c>
      <c r="T23" s="17">
        <v>1</v>
      </c>
      <c r="U23" s="18">
        <f>S23*T23</f>
        <v>0.1</v>
      </c>
      <c r="V23" s="116">
        <v>0.1</v>
      </c>
      <c r="W23" s="17">
        <v>1</v>
      </c>
      <c r="X23" s="17">
        <f>V23*W23</f>
        <v>0.1</v>
      </c>
      <c r="Y23" s="116">
        <v>0.05</v>
      </c>
      <c r="Z23" s="17">
        <v>1</v>
      </c>
      <c r="AA23" s="19">
        <f>Y23*Z23</f>
        <v>0.05</v>
      </c>
      <c r="AB23" s="147">
        <v>0.1</v>
      </c>
      <c r="AC23" s="20">
        <f>IF(N23&lt;=2,N23,SUM(F23+I23+L23+O23+R23+U23+X23+AA23))</f>
        <v>1</v>
      </c>
      <c r="AD23" s="21" t="s">
        <v>23</v>
      </c>
      <c r="AE23" s="22">
        <f>AB23*AC23</f>
        <v>0.1</v>
      </c>
      <c r="AF23" s="23">
        <v>0.15</v>
      </c>
      <c r="AG23" s="23">
        <v>0.15</v>
      </c>
      <c r="AH23" s="24">
        <v>0.15</v>
      </c>
    </row>
    <row r="24" spans="1:34" ht="45">
      <c r="A24" s="175"/>
      <c r="B24" s="136"/>
      <c r="C24" s="137"/>
      <c r="D24" s="117"/>
      <c r="E24" s="17">
        <v>2</v>
      </c>
      <c r="F24" s="17">
        <f>D23*E24</f>
        <v>0.2</v>
      </c>
      <c r="G24" s="117"/>
      <c r="H24" s="17">
        <v>2</v>
      </c>
      <c r="I24" s="17">
        <f>G23*H24</f>
        <v>0.1</v>
      </c>
      <c r="J24" s="117"/>
      <c r="K24" s="17">
        <v>2</v>
      </c>
      <c r="L24" s="17">
        <f>J23*K24</f>
        <v>0.1</v>
      </c>
      <c r="M24" s="117"/>
      <c r="N24" s="17">
        <v>2</v>
      </c>
      <c r="O24" s="17">
        <f>M23*N24</f>
        <v>1</v>
      </c>
      <c r="P24" s="117"/>
      <c r="Q24" s="17">
        <v>2</v>
      </c>
      <c r="R24" s="17">
        <f>Q24*P23</f>
        <v>0.1</v>
      </c>
      <c r="S24" s="117"/>
      <c r="T24" s="17">
        <v>2</v>
      </c>
      <c r="U24" s="18">
        <f>T24*S23</f>
        <v>0.2</v>
      </c>
      <c r="V24" s="117"/>
      <c r="W24" s="17">
        <v>2</v>
      </c>
      <c r="X24" s="17">
        <f>W24*V23</f>
        <v>0.2</v>
      </c>
      <c r="Y24" s="117"/>
      <c r="Z24" s="17">
        <v>2</v>
      </c>
      <c r="AA24" s="19">
        <f>Z24*Y23</f>
        <v>0.1</v>
      </c>
      <c r="AB24" s="145"/>
      <c r="AC24" s="20">
        <f>IF(N24&lt;2,N24,SUM(F24+I24+L24+O24+R24+U24+X24+AA24))</f>
        <v>2</v>
      </c>
      <c r="AD24" s="21" t="s">
        <v>22</v>
      </c>
      <c r="AE24" s="22">
        <f>AB23*AC24</f>
        <v>0.2</v>
      </c>
      <c r="AF24" s="23">
        <v>0.3</v>
      </c>
      <c r="AG24" s="23">
        <v>0.3</v>
      </c>
      <c r="AH24" s="24">
        <v>0.3</v>
      </c>
    </row>
    <row r="25" spans="1:34" ht="30">
      <c r="A25" s="175"/>
      <c r="B25" s="136"/>
      <c r="C25" s="137"/>
      <c r="D25" s="117"/>
      <c r="E25" s="17">
        <v>3</v>
      </c>
      <c r="F25" s="17">
        <f>D23*E25</f>
        <v>0.30000000000000004</v>
      </c>
      <c r="G25" s="117"/>
      <c r="H25" s="17">
        <v>3</v>
      </c>
      <c r="I25" s="17">
        <f>G23*H25</f>
        <v>0.15000000000000002</v>
      </c>
      <c r="J25" s="117"/>
      <c r="K25" s="17">
        <v>3</v>
      </c>
      <c r="L25" s="17">
        <f>J23*K25</f>
        <v>0.15000000000000002</v>
      </c>
      <c r="M25" s="117"/>
      <c r="N25" s="17">
        <v>3</v>
      </c>
      <c r="O25" s="17">
        <f>N25*M23</f>
        <v>1.5</v>
      </c>
      <c r="P25" s="117"/>
      <c r="Q25" s="17">
        <v>3</v>
      </c>
      <c r="R25" s="17">
        <f>Q25*P23</f>
        <v>0.15000000000000002</v>
      </c>
      <c r="S25" s="117"/>
      <c r="T25" s="17">
        <v>3</v>
      </c>
      <c r="U25" s="18">
        <f>T25*S23</f>
        <v>0.30000000000000004</v>
      </c>
      <c r="V25" s="117"/>
      <c r="W25" s="17">
        <v>3</v>
      </c>
      <c r="X25" s="17">
        <f>W25*V23</f>
        <v>0.30000000000000004</v>
      </c>
      <c r="Y25" s="117"/>
      <c r="Z25" s="17">
        <v>3</v>
      </c>
      <c r="AA25" s="19">
        <f>Z25*Y23</f>
        <v>0.15000000000000002</v>
      </c>
      <c r="AB25" s="145"/>
      <c r="AC25" s="20">
        <f>IF(N25&lt;2,N25,SUM(F25+I25+L25+O25+R25+U25+X25+AA25))</f>
        <v>2.9999999999999996</v>
      </c>
      <c r="AD25" s="21" t="s">
        <v>24</v>
      </c>
      <c r="AE25" s="22">
        <f>AB23*AC25</f>
        <v>0.3</v>
      </c>
      <c r="AF25" s="23">
        <v>0.45</v>
      </c>
      <c r="AG25" s="23">
        <v>0.45</v>
      </c>
      <c r="AH25" s="24">
        <v>0.45</v>
      </c>
    </row>
    <row r="26" spans="1:34" ht="30">
      <c r="A26" s="175"/>
      <c r="B26" s="138"/>
      <c r="C26" s="139"/>
      <c r="D26" s="121"/>
      <c r="E26" s="17">
        <v>4</v>
      </c>
      <c r="F26" s="17">
        <f>D23*E26</f>
        <v>0.4</v>
      </c>
      <c r="G26" s="121"/>
      <c r="H26" s="17">
        <v>4</v>
      </c>
      <c r="I26" s="17">
        <f>G23*H26</f>
        <v>0.2</v>
      </c>
      <c r="J26" s="121"/>
      <c r="K26" s="17">
        <v>4</v>
      </c>
      <c r="L26" s="17">
        <f>J23*K26</f>
        <v>0.2</v>
      </c>
      <c r="M26" s="121"/>
      <c r="N26" s="17">
        <v>4</v>
      </c>
      <c r="O26" s="17">
        <f>M23*N26</f>
        <v>2</v>
      </c>
      <c r="P26" s="121"/>
      <c r="Q26" s="17">
        <v>4</v>
      </c>
      <c r="R26" s="17">
        <f>P23*Q26</f>
        <v>0.2</v>
      </c>
      <c r="S26" s="121"/>
      <c r="T26" s="17">
        <v>4</v>
      </c>
      <c r="U26" s="18">
        <f>S23*T26</f>
        <v>0.4</v>
      </c>
      <c r="V26" s="121"/>
      <c r="W26" s="17">
        <v>4</v>
      </c>
      <c r="X26" s="17">
        <f>V23*W26</f>
        <v>0.4</v>
      </c>
      <c r="Y26" s="121"/>
      <c r="Z26" s="17">
        <v>4</v>
      </c>
      <c r="AA26" s="19">
        <f>Y23*Z26</f>
        <v>0.2</v>
      </c>
      <c r="AB26" s="146"/>
      <c r="AC26" s="20">
        <f>IF(N26&lt;2,O26,SUM(F26+I26+L26+O26+R26+U26+X26+AA26))</f>
        <v>4</v>
      </c>
      <c r="AD26" s="21" t="s">
        <v>25</v>
      </c>
      <c r="AE26" s="22">
        <f>AB23*AC26</f>
        <v>0.4</v>
      </c>
      <c r="AF26" s="23">
        <v>0.6</v>
      </c>
      <c r="AG26" s="23">
        <v>0.6</v>
      </c>
      <c r="AH26" s="24">
        <v>0.6</v>
      </c>
    </row>
    <row r="27" spans="1:34" ht="30">
      <c r="A27" s="175"/>
      <c r="B27" s="140" t="s">
        <v>15</v>
      </c>
      <c r="C27" s="141"/>
      <c r="D27" s="116">
        <v>0.1</v>
      </c>
      <c r="E27" s="17">
        <v>1</v>
      </c>
      <c r="F27" s="17">
        <f>D27*E27</f>
        <v>0.1</v>
      </c>
      <c r="G27" s="116">
        <v>0.05</v>
      </c>
      <c r="H27" s="17">
        <v>1</v>
      </c>
      <c r="I27" s="17">
        <f>G27*H27</f>
        <v>0.05</v>
      </c>
      <c r="J27" s="116">
        <v>0.05</v>
      </c>
      <c r="K27" s="17">
        <v>1</v>
      </c>
      <c r="L27" s="17">
        <f>J27*K27</f>
        <v>0.05</v>
      </c>
      <c r="M27" s="116">
        <v>0.5</v>
      </c>
      <c r="N27" s="17">
        <v>1</v>
      </c>
      <c r="O27" s="17">
        <f>M27*N27</f>
        <v>0.5</v>
      </c>
      <c r="P27" s="116">
        <v>0.05</v>
      </c>
      <c r="Q27" s="17">
        <v>1</v>
      </c>
      <c r="R27" s="17">
        <f>P27*Q27</f>
        <v>0.05</v>
      </c>
      <c r="S27" s="116">
        <v>0.1</v>
      </c>
      <c r="T27" s="17">
        <v>1</v>
      </c>
      <c r="U27" s="18">
        <f>S27*T27</f>
        <v>0.1</v>
      </c>
      <c r="V27" s="116">
        <v>0.1</v>
      </c>
      <c r="W27" s="17">
        <v>1</v>
      </c>
      <c r="X27" s="17">
        <f>V27*W27</f>
        <v>0.1</v>
      </c>
      <c r="Y27" s="116">
        <v>0.05</v>
      </c>
      <c r="Z27" s="17">
        <v>1</v>
      </c>
      <c r="AA27" s="19">
        <f>Y27*Z27</f>
        <v>0.05</v>
      </c>
      <c r="AB27" s="147">
        <v>0.2</v>
      </c>
      <c r="AC27" s="20">
        <f>IF(N27&lt;=2,N27,SUM(F27+I27+L27+O27+R27+U27+X27+AA27))</f>
        <v>1</v>
      </c>
      <c r="AD27" s="21" t="s">
        <v>23</v>
      </c>
      <c r="AE27" s="22">
        <f>AB27*AC27</f>
        <v>0.2</v>
      </c>
      <c r="AF27" s="23">
        <v>0.2</v>
      </c>
      <c r="AG27" s="23">
        <v>0.2</v>
      </c>
      <c r="AH27" s="24">
        <v>0.2</v>
      </c>
    </row>
    <row r="28" spans="1:34" ht="45">
      <c r="A28" s="175"/>
      <c r="B28" s="136"/>
      <c r="C28" s="137"/>
      <c r="D28" s="117"/>
      <c r="E28" s="17">
        <v>2</v>
      </c>
      <c r="F28" s="17">
        <f>D27*E28</f>
        <v>0.2</v>
      </c>
      <c r="G28" s="117"/>
      <c r="H28" s="17">
        <v>2</v>
      </c>
      <c r="I28" s="17">
        <f>G27*H28</f>
        <v>0.1</v>
      </c>
      <c r="J28" s="117"/>
      <c r="K28" s="17">
        <v>2</v>
      </c>
      <c r="L28" s="17">
        <f>J27*K28</f>
        <v>0.1</v>
      </c>
      <c r="M28" s="117"/>
      <c r="N28" s="17">
        <v>2</v>
      </c>
      <c r="O28" s="17">
        <f>M27*N28</f>
        <v>1</v>
      </c>
      <c r="P28" s="117"/>
      <c r="Q28" s="17">
        <v>2</v>
      </c>
      <c r="R28" s="17">
        <f>Q28*P27</f>
        <v>0.1</v>
      </c>
      <c r="S28" s="117"/>
      <c r="T28" s="17">
        <v>2</v>
      </c>
      <c r="U28" s="18">
        <f>T28*S27</f>
        <v>0.2</v>
      </c>
      <c r="V28" s="117"/>
      <c r="W28" s="17">
        <v>2</v>
      </c>
      <c r="X28" s="17">
        <f>W28*V27</f>
        <v>0.2</v>
      </c>
      <c r="Y28" s="117"/>
      <c r="Z28" s="17">
        <v>2</v>
      </c>
      <c r="AA28" s="19">
        <f>Z28*Y27</f>
        <v>0.1</v>
      </c>
      <c r="AB28" s="145"/>
      <c r="AC28" s="20">
        <f>IF(N28&lt;2,N28,SUM(F28+I28+L28+O28+R28+U28+X28+AA28))</f>
        <v>2</v>
      </c>
      <c r="AD28" s="21" t="s">
        <v>22</v>
      </c>
      <c r="AE28" s="22">
        <f>AB27*AC28</f>
        <v>0.4</v>
      </c>
      <c r="AF28" s="23">
        <v>0.4</v>
      </c>
      <c r="AG28" s="23">
        <v>0.4</v>
      </c>
      <c r="AH28" s="24">
        <v>0.4</v>
      </c>
    </row>
    <row r="29" spans="1:34" ht="30">
      <c r="A29" s="175"/>
      <c r="B29" s="136"/>
      <c r="C29" s="137"/>
      <c r="D29" s="117"/>
      <c r="E29" s="17">
        <v>3</v>
      </c>
      <c r="F29" s="17">
        <f>D27*E29</f>
        <v>0.30000000000000004</v>
      </c>
      <c r="G29" s="117"/>
      <c r="H29" s="17">
        <v>3</v>
      </c>
      <c r="I29" s="17">
        <f>G27*H29</f>
        <v>0.15000000000000002</v>
      </c>
      <c r="J29" s="117"/>
      <c r="K29" s="17">
        <v>3</v>
      </c>
      <c r="L29" s="17">
        <f>J27*K29</f>
        <v>0.15000000000000002</v>
      </c>
      <c r="M29" s="117"/>
      <c r="N29" s="17">
        <v>3</v>
      </c>
      <c r="O29" s="17">
        <f>N29*M27</f>
        <v>1.5</v>
      </c>
      <c r="P29" s="117"/>
      <c r="Q29" s="17">
        <v>3</v>
      </c>
      <c r="R29" s="17">
        <f>Q29*P27</f>
        <v>0.15000000000000002</v>
      </c>
      <c r="S29" s="117"/>
      <c r="T29" s="17">
        <v>3</v>
      </c>
      <c r="U29" s="18">
        <f>T29*S27</f>
        <v>0.30000000000000004</v>
      </c>
      <c r="V29" s="117"/>
      <c r="W29" s="17">
        <v>3</v>
      </c>
      <c r="X29" s="17">
        <f>W29*V27</f>
        <v>0.30000000000000004</v>
      </c>
      <c r="Y29" s="117"/>
      <c r="Z29" s="17">
        <v>3</v>
      </c>
      <c r="AA29" s="19">
        <f>Z29*Y27</f>
        <v>0.15000000000000002</v>
      </c>
      <c r="AB29" s="145"/>
      <c r="AC29" s="20">
        <f>IF(N29&lt;2,N29,SUM(F29+I29+L29+O29+R29+U29+X29+AA29))</f>
        <v>2.9999999999999996</v>
      </c>
      <c r="AD29" s="21" t="s">
        <v>24</v>
      </c>
      <c r="AE29" s="22">
        <f>AB27*AC29</f>
        <v>0.6</v>
      </c>
      <c r="AF29" s="23">
        <v>0.6</v>
      </c>
      <c r="AG29" s="23">
        <v>0.6</v>
      </c>
      <c r="AH29" s="24">
        <v>0.6</v>
      </c>
    </row>
    <row r="30" spans="1:34" ht="30.75" thickBot="1">
      <c r="A30" s="176"/>
      <c r="B30" s="177"/>
      <c r="C30" s="178"/>
      <c r="D30" s="119"/>
      <c r="E30" s="26">
        <v>4</v>
      </c>
      <c r="F30" s="26">
        <f>D27*E30</f>
        <v>0.4</v>
      </c>
      <c r="G30" s="119"/>
      <c r="H30" s="26">
        <v>4</v>
      </c>
      <c r="I30" s="26">
        <f>G27*H30</f>
        <v>0.2</v>
      </c>
      <c r="J30" s="119"/>
      <c r="K30" s="26">
        <v>4</v>
      </c>
      <c r="L30" s="26">
        <f>J27*K30</f>
        <v>0.2</v>
      </c>
      <c r="M30" s="119"/>
      <c r="N30" s="26">
        <v>4</v>
      </c>
      <c r="O30" s="26">
        <f>M27*N30</f>
        <v>2</v>
      </c>
      <c r="P30" s="119"/>
      <c r="Q30" s="26">
        <v>4</v>
      </c>
      <c r="R30" s="26">
        <f>P27*Q30</f>
        <v>0.2</v>
      </c>
      <c r="S30" s="119"/>
      <c r="T30" s="26">
        <v>4</v>
      </c>
      <c r="U30" s="27">
        <f>S27*T30</f>
        <v>0.4</v>
      </c>
      <c r="V30" s="119"/>
      <c r="W30" s="26">
        <v>4</v>
      </c>
      <c r="X30" s="26">
        <f>V27*W30</f>
        <v>0.4</v>
      </c>
      <c r="Y30" s="119"/>
      <c r="Z30" s="26">
        <v>4</v>
      </c>
      <c r="AA30" s="28">
        <f>Y27*Z30</f>
        <v>0.2</v>
      </c>
      <c r="AB30" s="148"/>
      <c r="AC30" s="29">
        <f>IF(N30&lt;2,O30,SUM(F30+I30+L30+O30+R30+U30+X30+AA30))</f>
        <v>4</v>
      </c>
      <c r="AD30" s="30" t="s">
        <v>25</v>
      </c>
      <c r="AE30" s="31">
        <f>AB27*AC30</f>
        <v>0.8</v>
      </c>
      <c r="AF30" s="32">
        <v>0.8</v>
      </c>
      <c r="AG30" s="32">
        <v>0.8</v>
      </c>
      <c r="AH30" s="33">
        <v>0.8</v>
      </c>
    </row>
    <row r="31" ht="14.25">
      <c r="AB31" s="34"/>
    </row>
    <row r="32" ht="15">
      <c r="B32" s="52" t="s">
        <v>51</v>
      </c>
    </row>
    <row r="33" ht="15">
      <c r="B33" s="52" t="s">
        <v>50</v>
      </c>
    </row>
    <row r="34" ht="15">
      <c r="B34" s="52" t="s">
        <v>52</v>
      </c>
    </row>
  </sheetData>
  <sheetProtection/>
  <mergeCells count="80">
    <mergeCell ref="A15:A30"/>
    <mergeCell ref="Y27:Y30"/>
    <mergeCell ref="G27:G30"/>
    <mergeCell ref="D27:D30"/>
    <mergeCell ref="B27:C30"/>
    <mergeCell ref="Y23:Y26"/>
    <mergeCell ref="G23:G26"/>
    <mergeCell ref="D23:D26"/>
    <mergeCell ref="B23:C26"/>
    <mergeCell ref="Y19:Y22"/>
    <mergeCell ref="AE4:AH5"/>
    <mergeCell ref="B2:AH3"/>
    <mergeCell ref="A7:A14"/>
    <mergeCell ref="A2:A6"/>
    <mergeCell ref="AB4:AD5"/>
    <mergeCell ref="D7:D10"/>
    <mergeCell ref="C7:C10"/>
    <mergeCell ref="B7:B14"/>
    <mergeCell ref="Y15:Y18"/>
    <mergeCell ref="S15:S18"/>
    <mergeCell ref="S19:S22"/>
    <mergeCell ref="S23:S26"/>
    <mergeCell ref="S27:S30"/>
    <mergeCell ref="V7:V10"/>
    <mergeCell ref="V11:V14"/>
    <mergeCell ref="V15:V18"/>
    <mergeCell ref="V19:V22"/>
    <mergeCell ref="V23:V26"/>
    <mergeCell ref="V27:V30"/>
    <mergeCell ref="AB7:AB10"/>
    <mergeCell ref="AB11:AB14"/>
    <mergeCell ref="AB15:AB18"/>
    <mergeCell ref="AB19:AB22"/>
    <mergeCell ref="AB23:AB26"/>
    <mergeCell ref="AB27:AB30"/>
    <mergeCell ref="M7:M10"/>
    <mergeCell ref="D4:L4"/>
    <mergeCell ref="J5:L5"/>
    <mergeCell ref="P15:P18"/>
    <mergeCell ref="P19:P22"/>
    <mergeCell ref="B15:C18"/>
    <mergeCell ref="D15:D18"/>
    <mergeCell ref="B19:C22"/>
    <mergeCell ref="B6:C6"/>
    <mergeCell ref="D19:D22"/>
    <mergeCell ref="G7:G10"/>
    <mergeCell ref="G11:G14"/>
    <mergeCell ref="C11:C14"/>
    <mergeCell ref="D11:D14"/>
    <mergeCell ref="D5:F5"/>
    <mergeCell ref="G5:I5"/>
    <mergeCell ref="G15:G18"/>
    <mergeCell ref="G19:G22"/>
    <mergeCell ref="B4:C5"/>
    <mergeCell ref="J23:J26"/>
    <mergeCell ref="J27:J30"/>
    <mergeCell ref="M11:M14"/>
    <mergeCell ref="M15:M18"/>
    <mergeCell ref="M19:M22"/>
    <mergeCell ref="M23:M26"/>
    <mergeCell ref="P4:U4"/>
    <mergeCell ref="V4:AA4"/>
    <mergeCell ref="P7:P10"/>
    <mergeCell ref="P11:P14"/>
    <mergeCell ref="Y7:Y10"/>
    <mergeCell ref="Y11:Y14"/>
    <mergeCell ref="P5:R5"/>
    <mergeCell ref="S5:U5"/>
    <mergeCell ref="V5:X5"/>
    <mergeCell ref="S7:S10"/>
    <mergeCell ref="Y5:AA5"/>
    <mergeCell ref="S11:S14"/>
    <mergeCell ref="M27:M30"/>
    <mergeCell ref="J15:J18"/>
    <mergeCell ref="J19:J22"/>
    <mergeCell ref="J11:J14"/>
    <mergeCell ref="M4:O5"/>
    <mergeCell ref="J7:J10"/>
    <mergeCell ref="P23:P26"/>
    <mergeCell ref="P27:P30"/>
  </mergeCells>
  <printOptions/>
  <pageMargins left="0.18" right="0.75" top="0.62" bottom="0.5" header="0.5" footer="0.2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greceda</dc:creator>
  <cp:keywords/>
  <dc:description/>
  <cp:lastModifiedBy>TOROK Anett (AGRI)</cp:lastModifiedBy>
  <cp:lastPrinted>2013-04-19T10:01:46Z</cp:lastPrinted>
  <dcterms:created xsi:type="dcterms:W3CDTF">2012-07-03T12:45:50Z</dcterms:created>
  <dcterms:modified xsi:type="dcterms:W3CDTF">2013-10-09T10:05:40Z</dcterms:modified>
  <cp:category/>
  <cp:version/>
  <cp:contentType/>
  <cp:contentStatus/>
</cp:coreProperties>
</file>