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11760" activeTab="0"/>
  </bookViews>
  <sheets>
    <sheet name="Stand. deviation calc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<sst xmlns="http://schemas.openxmlformats.org/spreadsheetml/2006/main" count="12" uniqueCount="12">
  <si>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Example for calculation of standard deviation</t>
  </si>
  <si>
    <t>Book value</t>
  </si>
  <si>
    <t>Audit value</t>
  </si>
  <si>
    <t>Difference</t>
  </si>
  <si>
    <t>Average sample difference</t>
  </si>
  <si>
    <t>(4-3)square</t>
  </si>
  <si>
    <t xml:space="preserve"> 'SUM(5)/(39-1)</t>
  </si>
  <si>
    <t>STDEV</t>
  </si>
  <si>
    <t>Median</t>
  </si>
  <si>
    <t>Cv</t>
  </si>
  <si>
    <t>Standard deviation of errors</t>
  </si>
  <si>
    <t>(ex. of high variability, as &gt; 50%)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</si>
</sst>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%"/>
    <numFmt numFmtId="178" formatCode="#,##0.0000"/>
    <numFmt numFmtId="179" formatCode="0.0000%"/>
    <numFmt numFmtId="180" formatCode="0.0000"/>
    <numFmt numFmtId="181" formatCode="0.0000000"/>
    <numFmt numFmtId="182" formatCode="0.000"/>
    <numFmt numFmtId="183" formatCode="#,##0.00;\(#,##0.00\)"/>
  </numFmts>
  <fonts count="43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0"/>
      <name val="Arial"/>
      <family val="2"/>
    </font>
    <font>
      <i/>
      <sz val="11"/>
      <name val="Times New Roman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0" borderId="10" xfId="55" applyNumberFormat="1" applyFont="1" applyBorder="1" applyAlignment="1">
      <alignment horizontal="center" wrapText="1"/>
      <protection/>
    </xf>
    <xf numFmtId="4" fontId="4" fillId="0" borderId="11" xfId="55" applyNumberFormat="1" applyFont="1" applyBorder="1" applyAlignment="1">
      <alignment horizontal="center" wrapText="1"/>
      <protection/>
    </xf>
    <xf numFmtId="183" fontId="5" fillId="0" borderId="12" xfId="55" applyNumberFormat="1" applyFont="1" applyBorder="1" applyAlignment="1">
      <alignment horizontal="right"/>
      <protection/>
    </xf>
    <xf numFmtId="183" fontId="5" fillId="0" borderId="13" xfId="55" applyNumberFormat="1" applyFont="1" applyBorder="1" applyAlignment="1">
      <alignment horizontal="right"/>
      <protection/>
    </xf>
    <xf numFmtId="183" fontId="5" fillId="33" borderId="13" xfId="55" applyNumberFormat="1" applyFont="1" applyFill="1" applyBorder="1" applyAlignment="1">
      <alignment horizontal="right"/>
      <protection/>
    </xf>
    <xf numFmtId="183" fontId="5" fillId="33" borderId="12" xfId="55" applyNumberFormat="1" applyFont="1" applyFill="1" applyBorder="1" applyAlignment="1">
      <alignment horizontal="right"/>
      <protection/>
    </xf>
    <xf numFmtId="183" fontId="5" fillId="33" borderId="14" xfId="55" applyNumberFormat="1" applyFont="1" applyFill="1" applyBorder="1" applyAlignment="1">
      <alignment horizontal="right"/>
      <protection/>
    </xf>
    <xf numFmtId="183" fontId="5" fillId="33" borderId="15" xfId="55" applyNumberFormat="1" applyFont="1" applyFill="1" applyBorder="1" applyAlignment="1">
      <alignment horizontal="right"/>
      <protection/>
    </xf>
    <xf numFmtId="183" fontId="5" fillId="0" borderId="12" xfId="0" applyNumberFormat="1" applyFont="1" applyBorder="1" applyAlignment="1">
      <alignment horizontal="right"/>
    </xf>
    <xf numFmtId="183" fontId="5" fillId="0" borderId="12" xfId="42" applyNumberFormat="1" applyFont="1" applyBorder="1" applyAlignment="1">
      <alignment horizontal="right"/>
    </xf>
    <xf numFmtId="183" fontId="5" fillId="0" borderId="13" xfId="0" applyNumberFormat="1" applyFont="1" applyBorder="1" applyAlignment="1">
      <alignment horizontal="right"/>
    </xf>
    <xf numFmtId="183" fontId="5" fillId="0" borderId="13" xfId="42" applyNumberFormat="1" applyFont="1" applyBorder="1" applyAlignment="1">
      <alignment horizontal="right"/>
    </xf>
    <xf numFmtId="183" fontId="5" fillId="0" borderId="14" xfId="42" applyNumberFormat="1" applyFont="1" applyBorder="1" applyAlignment="1">
      <alignment horizontal="right"/>
    </xf>
    <xf numFmtId="183" fontId="5" fillId="0" borderId="15" xfId="42" applyNumberFormat="1" applyFont="1" applyBorder="1" applyAlignment="1">
      <alignment horizontal="right"/>
    </xf>
    <xf numFmtId="0" fontId="7" fillId="0" borderId="16" xfId="55" applyNumberFormat="1" applyFont="1" applyBorder="1" applyAlignment="1">
      <alignment horizontal="center" wrapText="1"/>
      <protection/>
    </xf>
    <xf numFmtId="0" fontId="7" fillId="0" borderId="17" xfId="55" applyNumberFormat="1" applyFont="1" applyBorder="1" applyAlignment="1">
      <alignment horizontal="center" wrapText="1"/>
      <protection/>
    </xf>
    <xf numFmtId="4" fontId="4" fillId="0" borderId="18" xfId="55" applyNumberFormat="1" applyFont="1" applyBorder="1" applyAlignment="1">
      <alignment horizontal="center" wrapText="1"/>
      <protection/>
    </xf>
    <xf numFmtId="0" fontId="7" fillId="0" borderId="19" xfId="55" applyNumberFormat="1" applyFont="1" applyBorder="1" applyAlignment="1">
      <alignment horizontal="center" wrapText="1"/>
      <protection/>
    </xf>
    <xf numFmtId="183" fontId="5" fillId="0" borderId="20" xfId="55" applyNumberFormat="1" applyFont="1" applyBorder="1" applyAlignment="1">
      <alignment horizontal="right"/>
      <protection/>
    </xf>
    <xf numFmtId="183" fontId="5" fillId="33" borderId="20" xfId="55" applyNumberFormat="1" applyFont="1" applyFill="1" applyBorder="1" applyAlignment="1">
      <alignment horizontal="right"/>
      <protection/>
    </xf>
    <xf numFmtId="4" fontId="0" fillId="0" borderId="12" xfId="0" applyNumberFormat="1" applyBorder="1" applyAlignment="1">
      <alignment/>
    </xf>
    <xf numFmtId="183" fontId="6" fillId="0" borderId="21" xfId="0" applyNumberFormat="1" applyFont="1" applyBorder="1" applyAlignment="1">
      <alignment/>
    </xf>
    <xf numFmtId="183" fontId="6" fillId="0" borderId="22" xfId="0" applyNumberFormat="1" applyFont="1" applyBorder="1" applyAlignment="1">
      <alignment/>
    </xf>
    <xf numFmtId="183" fontId="6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183" fontId="5" fillId="33" borderId="25" xfId="55" applyNumberFormat="1" applyFont="1" applyFill="1" applyBorder="1" applyAlignment="1">
      <alignment horizontal="right"/>
      <protection/>
    </xf>
    <xf numFmtId="4" fontId="0" fillId="0" borderId="1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6" fillId="0" borderId="27" xfId="0" applyNumberFormat="1" applyFont="1" applyBorder="1" applyAlignment="1">
      <alignment/>
    </xf>
    <xf numFmtId="4" fontId="4" fillId="0" borderId="11" xfId="55" applyNumberFormat="1" applyFont="1" applyFill="1" applyBorder="1" applyAlignment="1">
      <alignment horizontal="center" wrapText="1"/>
      <protection/>
    </xf>
    <xf numFmtId="0" fontId="7" fillId="0" borderId="17" xfId="55" applyNumberFormat="1" applyFont="1" applyFill="1" applyBorder="1" applyAlignment="1">
      <alignment horizontal="center" wrapText="1"/>
      <protection/>
    </xf>
    <xf numFmtId="0" fontId="7" fillId="0" borderId="28" xfId="55" applyNumberFormat="1" applyFont="1" applyFill="1" applyBorder="1" applyAlignment="1">
      <alignment horizontal="center" wrapText="1"/>
      <protection/>
    </xf>
    <xf numFmtId="183" fontId="5" fillId="0" borderId="29" xfId="0" applyNumberFormat="1" applyFont="1" applyBorder="1" applyAlignment="1">
      <alignment horizontal="right"/>
    </xf>
    <xf numFmtId="183" fontId="5" fillId="0" borderId="30" xfId="0" applyNumberFormat="1" applyFont="1" applyBorder="1" applyAlignment="1">
      <alignment horizontal="right"/>
    </xf>
    <xf numFmtId="183" fontId="5" fillId="33" borderId="31" xfId="55" applyNumberFormat="1" applyFont="1" applyFill="1" applyBorder="1" applyAlignment="1">
      <alignment horizontal="right"/>
      <protection/>
    </xf>
    <xf numFmtId="4" fontId="0" fillId="0" borderId="30" xfId="0" applyNumberFormat="1" applyBorder="1" applyAlignment="1">
      <alignment/>
    </xf>
    <xf numFmtId="4" fontId="0" fillId="0" borderId="32" xfId="0" applyNumberFormat="1" applyBorder="1" applyAlignment="1">
      <alignment/>
    </xf>
    <xf numFmtId="183" fontId="5" fillId="0" borderId="33" xfId="55" applyNumberFormat="1" applyFont="1" applyBorder="1" applyAlignment="1">
      <alignment horizontal="right"/>
      <protection/>
    </xf>
    <xf numFmtId="183" fontId="5" fillId="0" borderId="34" xfId="55" applyNumberFormat="1" applyFont="1" applyBorder="1" applyAlignment="1">
      <alignment horizontal="right"/>
      <protection/>
    </xf>
    <xf numFmtId="183" fontId="5" fillId="0" borderId="35" xfId="55" applyNumberFormat="1" applyFont="1" applyBorder="1" applyAlignment="1">
      <alignment horizontal="right"/>
      <protection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8" fillId="0" borderId="37" xfId="0" applyFont="1" applyBorder="1" applyAlignment="1">
      <alignment horizontal="center"/>
    </xf>
    <xf numFmtId="2" fontId="6" fillId="34" borderId="38" xfId="0" applyNumberFormat="1" applyFont="1" applyFill="1" applyBorder="1" applyAlignment="1">
      <alignment horizontal="center" wrapText="1"/>
    </xf>
    <xf numFmtId="4" fontId="6" fillId="34" borderId="3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37" xfId="0" applyNumberFormat="1" applyFont="1" applyBorder="1" applyAlignment="1">
      <alignment/>
    </xf>
    <xf numFmtId="10" fontId="0" fillId="0" borderId="0" xfId="0" applyNumberFormat="1" applyAlignment="1">
      <alignment/>
    </xf>
    <xf numFmtId="183" fontId="6" fillId="35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13" xfId="0" applyFont="1" applyBorder="1" applyAlignment="1">
      <alignment/>
    </xf>
    <xf numFmtId="0" fontId="6" fillId="36" borderId="14" xfId="0" applyFont="1" applyFill="1" applyBorder="1" applyAlignment="1">
      <alignment/>
    </xf>
    <xf numFmtId="10" fontId="6" fillId="36" borderId="2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zoomScalePageLayoutView="0" workbookViewId="0" topLeftCell="A31">
      <selection activeCell="B51" sqref="B5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1.57421875" style="0" customWidth="1"/>
    <col min="4" max="4" width="11.00390625" style="0" customWidth="1"/>
    <col min="5" max="5" width="14.28125" style="0" customWidth="1"/>
    <col min="6" max="6" width="15.140625" style="0" customWidth="1"/>
    <col min="7" max="7" width="10.00390625" style="0" bestFit="1" customWidth="1"/>
  </cols>
  <sheetData>
    <row r="2" ht="15.75">
      <c r="B2" s="1" t="s">
        <v>0</v>
      </c>
    </row>
    <row r="4" ht="13.5" thickBot="1"/>
    <row r="5" spans="2:6" ht="43.5" thickBot="1">
      <c r="B5" s="2" t="s">
        <v>1</v>
      </c>
      <c r="C5" s="3" t="s">
        <v>2</v>
      </c>
      <c r="D5" s="18" t="s">
        <v>3</v>
      </c>
      <c r="E5" s="31" t="s">
        <v>4</v>
      </c>
      <c r="F5" s="44" t="s">
        <v>5</v>
      </c>
    </row>
    <row r="6" spans="2:6" ht="15.75" thickBot="1">
      <c r="B6" s="16">
        <v>1</v>
      </c>
      <c r="C6" s="17">
        <v>2</v>
      </c>
      <c r="D6" s="19">
        <v>3</v>
      </c>
      <c r="E6" s="32">
        <v>4</v>
      </c>
      <c r="F6" s="33">
        <v>5</v>
      </c>
    </row>
    <row r="7" spans="1:6" ht="15">
      <c r="A7">
        <v>1</v>
      </c>
      <c r="B7" s="39">
        <v>134.0118</v>
      </c>
      <c r="C7" s="40">
        <v>131.721</v>
      </c>
      <c r="D7" s="41">
        <f aca="true" t="shared" si="0" ref="D7:D17">B7-C7</f>
        <v>2.29079999999999</v>
      </c>
      <c r="E7" s="42">
        <f>D46/39</f>
        <v>92.83613846153865</v>
      </c>
      <c r="F7" s="43">
        <f>(E7-D7)*(E7-D7)</f>
        <v>8198.458317114593</v>
      </c>
    </row>
    <row r="8" spans="1:6" ht="15">
      <c r="A8">
        <v>2</v>
      </c>
      <c r="B8" s="5">
        <v>158.0652</v>
      </c>
      <c r="C8" s="4">
        <v>115.6854</v>
      </c>
      <c r="D8" s="20">
        <f t="shared" si="0"/>
        <v>42.3798</v>
      </c>
      <c r="E8" s="22">
        <v>92.83613846153865</v>
      </c>
      <c r="F8" s="26">
        <f>(E8-D8)*(E8-D8)</f>
        <v>2545.8420909453444</v>
      </c>
    </row>
    <row r="9" spans="1:6" ht="15">
      <c r="A9">
        <v>3</v>
      </c>
      <c r="B9" s="5">
        <v>1885.3284</v>
      </c>
      <c r="C9" s="4">
        <v>1825.7676000000001</v>
      </c>
      <c r="D9" s="20">
        <f t="shared" si="0"/>
        <v>59.56079999999997</v>
      </c>
      <c r="E9" s="22">
        <v>92.83613846153865</v>
      </c>
      <c r="F9" s="26">
        <f>(E9-D9)*(E9-D9)</f>
        <v>1107.2481497299555</v>
      </c>
    </row>
    <row r="10" spans="1:6" ht="15">
      <c r="A10">
        <v>4</v>
      </c>
      <c r="B10" s="5">
        <v>2157.9336000000003</v>
      </c>
      <c r="C10" s="4">
        <v>2154.4974</v>
      </c>
      <c r="D10" s="20">
        <f t="shared" si="0"/>
        <v>3.436200000000099</v>
      </c>
      <c r="E10" s="22">
        <v>92.83613846153865</v>
      </c>
      <c r="F10" s="26">
        <f aca="true" t="shared" si="1" ref="F10:F45">(E10-D10)*(E10-D10)</f>
        <v>7992.34899692688</v>
      </c>
    </row>
    <row r="11" spans="1:6" ht="15">
      <c r="A11">
        <v>5</v>
      </c>
      <c r="B11" s="6">
        <v>30601.651800000003</v>
      </c>
      <c r="C11" s="7">
        <v>30579.889200000005</v>
      </c>
      <c r="D11" s="21">
        <f t="shared" si="0"/>
        <v>21.7625999999982</v>
      </c>
      <c r="E11" s="22">
        <v>92.83613846153865</v>
      </c>
      <c r="F11" s="26">
        <f t="shared" si="1"/>
        <v>5051.4478694440695</v>
      </c>
    </row>
    <row r="12" spans="1:6" ht="15">
      <c r="A12">
        <v>6</v>
      </c>
      <c r="B12" s="6">
        <v>32620.992000000002</v>
      </c>
      <c r="C12" s="7">
        <v>32160.5412</v>
      </c>
      <c r="D12" s="21">
        <f t="shared" si="0"/>
        <v>460.45080000000235</v>
      </c>
      <c r="E12" s="22">
        <v>92.83613846153865</v>
      </c>
      <c r="F12" s="26">
        <f t="shared" si="1"/>
        <v>135140.53937803922</v>
      </c>
    </row>
    <row r="13" spans="1:6" ht="15">
      <c r="A13">
        <v>7</v>
      </c>
      <c r="B13" s="6">
        <v>92076.4152</v>
      </c>
      <c r="C13" s="7">
        <v>91981.347</v>
      </c>
      <c r="D13" s="21">
        <f t="shared" si="0"/>
        <v>95.0682000000088</v>
      </c>
      <c r="E13" s="22">
        <v>92.83613846153865</v>
      </c>
      <c r="F13" s="26">
        <f t="shared" si="1"/>
        <v>4.982098711517725</v>
      </c>
    </row>
    <row r="14" spans="1:6" ht="15">
      <c r="A14">
        <v>8</v>
      </c>
      <c r="B14" s="6">
        <v>107274.72780000001</v>
      </c>
      <c r="C14" s="7">
        <v>106597.7964</v>
      </c>
      <c r="D14" s="21">
        <f t="shared" si="0"/>
        <v>676.9314000000013</v>
      </c>
      <c r="E14" s="22">
        <v>92.83613846153865</v>
      </c>
      <c r="F14" s="26">
        <f t="shared" si="1"/>
        <v>341167.2745516851</v>
      </c>
    </row>
    <row r="15" spans="1:6" ht="15">
      <c r="A15">
        <v>9</v>
      </c>
      <c r="B15" s="6">
        <v>110261.931</v>
      </c>
      <c r="C15" s="7">
        <v>109410.89880000001</v>
      </c>
      <c r="D15" s="21">
        <f t="shared" si="0"/>
        <v>851.0321999999869</v>
      </c>
      <c r="E15" s="22">
        <v>92.83613846153865</v>
      </c>
      <c r="F15" s="26">
        <f t="shared" si="1"/>
        <v>574861.2677324144</v>
      </c>
    </row>
    <row r="16" spans="1:6" ht="15">
      <c r="A16">
        <v>10</v>
      </c>
      <c r="B16" s="6">
        <v>114410.56980000001</v>
      </c>
      <c r="C16" s="7">
        <v>114302.9022</v>
      </c>
      <c r="D16" s="21">
        <f t="shared" si="0"/>
        <v>107.66760000001523</v>
      </c>
      <c r="E16" s="22">
        <v>92.83613846153865</v>
      </c>
      <c r="F16" s="26">
        <f t="shared" si="1"/>
        <v>219.97225136730992</v>
      </c>
    </row>
    <row r="17" spans="1:6" ht="15.75" thickBot="1">
      <c r="A17">
        <v>11</v>
      </c>
      <c r="B17" s="8">
        <v>117909.76680000001</v>
      </c>
      <c r="C17" s="9">
        <v>116609.73780000002</v>
      </c>
      <c r="D17" s="27">
        <f t="shared" si="0"/>
        <v>1300.028999999995</v>
      </c>
      <c r="E17" s="28">
        <v>92.83613846153865</v>
      </c>
      <c r="F17" s="29">
        <f t="shared" si="1"/>
        <v>1457314.6049494066</v>
      </c>
    </row>
    <row r="18" spans="1:6" ht="15">
      <c r="A18">
        <v>12</v>
      </c>
      <c r="B18" s="34">
        <v>2343.4884</v>
      </c>
      <c r="C18" s="35">
        <v>2343.4884</v>
      </c>
      <c r="D18" s="36">
        <f aca="true" t="shared" si="2" ref="D18:D45">B18-C18</f>
        <v>0</v>
      </c>
      <c r="E18" s="37">
        <v>92.83613846153865</v>
      </c>
      <c r="F18" s="38">
        <f t="shared" si="1"/>
        <v>8618.548604449976</v>
      </c>
    </row>
    <row r="19" spans="1:6" ht="15">
      <c r="A19">
        <v>13</v>
      </c>
      <c r="B19" s="12">
        <v>21937.8462</v>
      </c>
      <c r="C19" s="10">
        <v>21937.8462</v>
      </c>
      <c r="D19" s="21">
        <f t="shared" si="2"/>
        <v>0</v>
      </c>
      <c r="E19" s="22">
        <v>92.83613846153865</v>
      </c>
      <c r="F19" s="26">
        <f t="shared" si="1"/>
        <v>8618.548604449976</v>
      </c>
    </row>
    <row r="20" spans="1:6" ht="15">
      <c r="A20">
        <v>14</v>
      </c>
      <c r="B20" s="12">
        <v>154.62900000000002</v>
      </c>
      <c r="C20" s="10">
        <v>154.62900000000002</v>
      </c>
      <c r="D20" s="21">
        <f t="shared" si="2"/>
        <v>0</v>
      </c>
      <c r="E20" s="22">
        <v>92.83613846153865</v>
      </c>
      <c r="F20" s="26">
        <f t="shared" si="1"/>
        <v>8618.548604449976</v>
      </c>
    </row>
    <row r="21" spans="1:6" ht="15">
      <c r="A21">
        <v>15</v>
      </c>
      <c r="B21" s="12">
        <v>167.2284</v>
      </c>
      <c r="C21" s="10">
        <v>167.2284</v>
      </c>
      <c r="D21" s="21">
        <f t="shared" si="2"/>
        <v>0</v>
      </c>
      <c r="E21" s="22">
        <v>92.83613846153865</v>
      </c>
      <c r="F21" s="26">
        <f t="shared" si="1"/>
        <v>8618.548604449976</v>
      </c>
    </row>
    <row r="22" spans="1:6" ht="15">
      <c r="A22">
        <v>16</v>
      </c>
      <c r="B22" s="12">
        <v>190.1364</v>
      </c>
      <c r="C22" s="10">
        <v>190.1364</v>
      </c>
      <c r="D22" s="21">
        <f t="shared" si="2"/>
        <v>0</v>
      </c>
      <c r="E22" s="22">
        <v>92.83613846153865</v>
      </c>
      <c r="F22" s="26">
        <f t="shared" si="1"/>
        <v>8618.548604449976</v>
      </c>
    </row>
    <row r="23" spans="1:6" ht="15">
      <c r="A23">
        <v>17</v>
      </c>
      <c r="B23" s="12">
        <v>9331.5738</v>
      </c>
      <c r="C23" s="10">
        <v>9331.5738</v>
      </c>
      <c r="D23" s="21">
        <f t="shared" si="2"/>
        <v>0</v>
      </c>
      <c r="E23" s="22">
        <v>92.83613846153865</v>
      </c>
      <c r="F23" s="26">
        <f t="shared" si="1"/>
        <v>8618.548604449976</v>
      </c>
    </row>
    <row r="24" spans="1:6" ht="15">
      <c r="A24">
        <v>18</v>
      </c>
      <c r="B24" s="12">
        <v>857.9046000000001</v>
      </c>
      <c r="C24" s="10">
        <v>857.9046000000001</v>
      </c>
      <c r="D24" s="21">
        <f t="shared" si="2"/>
        <v>0</v>
      </c>
      <c r="E24" s="22">
        <v>92.83613846153865</v>
      </c>
      <c r="F24" s="26">
        <f t="shared" si="1"/>
        <v>8618.548604449976</v>
      </c>
    </row>
    <row r="25" spans="1:6" ht="15">
      <c r="A25">
        <v>19</v>
      </c>
      <c r="B25" s="12">
        <v>211.89900000000003</v>
      </c>
      <c r="C25" s="10">
        <v>211.89900000000003</v>
      </c>
      <c r="D25" s="21">
        <f t="shared" si="2"/>
        <v>0</v>
      </c>
      <c r="E25" s="22">
        <v>92.83613846153865</v>
      </c>
      <c r="F25" s="26">
        <f t="shared" si="1"/>
        <v>8618.548604449976</v>
      </c>
    </row>
    <row r="26" spans="1:6" ht="15">
      <c r="A26">
        <v>20</v>
      </c>
      <c r="B26" s="12">
        <v>64.14240000000001</v>
      </c>
      <c r="C26" s="10">
        <v>64.14240000000001</v>
      </c>
      <c r="D26" s="21">
        <f t="shared" si="2"/>
        <v>0</v>
      </c>
      <c r="E26" s="22">
        <v>92.83613846153865</v>
      </c>
      <c r="F26" s="26">
        <f t="shared" si="1"/>
        <v>8618.548604449976</v>
      </c>
    </row>
    <row r="27" spans="1:6" ht="15">
      <c r="A27">
        <v>21</v>
      </c>
      <c r="B27" s="12">
        <v>1941.453</v>
      </c>
      <c r="C27" s="10">
        <v>1941.453</v>
      </c>
      <c r="D27" s="21">
        <f t="shared" si="2"/>
        <v>0</v>
      </c>
      <c r="E27" s="22">
        <v>92.83613846153865</v>
      </c>
      <c r="F27" s="26">
        <f t="shared" si="1"/>
        <v>8618.548604449976</v>
      </c>
    </row>
    <row r="28" spans="1:6" ht="15">
      <c r="A28">
        <v>22</v>
      </c>
      <c r="B28" s="13">
        <v>10482.07</v>
      </c>
      <c r="C28" s="11">
        <v>10482.07</v>
      </c>
      <c r="D28" s="21">
        <f t="shared" si="2"/>
        <v>0</v>
      </c>
      <c r="E28" s="22">
        <v>92.83613846153865</v>
      </c>
      <c r="F28" s="26">
        <f t="shared" si="1"/>
        <v>8618.548604449976</v>
      </c>
    </row>
    <row r="29" spans="1:6" ht="15">
      <c r="A29">
        <v>23</v>
      </c>
      <c r="B29" s="13">
        <v>22431.48</v>
      </c>
      <c r="C29" s="11">
        <v>22431.48</v>
      </c>
      <c r="D29" s="21">
        <f t="shared" si="2"/>
        <v>0</v>
      </c>
      <c r="E29" s="22">
        <v>92.83613846153865</v>
      </c>
      <c r="F29" s="26">
        <f t="shared" si="1"/>
        <v>8618.548604449976</v>
      </c>
    </row>
    <row r="30" spans="1:6" ht="15">
      <c r="A30">
        <v>24</v>
      </c>
      <c r="B30" s="13">
        <v>5765.099999999999</v>
      </c>
      <c r="C30" s="11">
        <v>5765.099999999999</v>
      </c>
      <c r="D30" s="21">
        <f t="shared" si="2"/>
        <v>0</v>
      </c>
      <c r="E30" s="22">
        <v>92.83613846153865</v>
      </c>
      <c r="F30" s="26">
        <f t="shared" si="1"/>
        <v>8618.548604449976</v>
      </c>
    </row>
    <row r="31" spans="1:6" ht="15">
      <c r="A31">
        <v>25</v>
      </c>
      <c r="B31" s="13">
        <v>2020.64</v>
      </c>
      <c r="C31" s="11">
        <v>2020.64</v>
      </c>
      <c r="D31" s="21">
        <f t="shared" si="2"/>
        <v>0</v>
      </c>
      <c r="E31" s="22">
        <v>92.83613846153865</v>
      </c>
      <c r="F31" s="26">
        <f t="shared" si="1"/>
        <v>8618.548604449976</v>
      </c>
    </row>
    <row r="32" spans="1:6" ht="15">
      <c r="A32">
        <v>26</v>
      </c>
      <c r="B32" s="13">
        <v>12123.84</v>
      </c>
      <c r="C32" s="11">
        <v>12123.84</v>
      </c>
      <c r="D32" s="21">
        <f t="shared" si="2"/>
        <v>0</v>
      </c>
      <c r="E32" s="22">
        <v>92.83613846153865</v>
      </c>
      <c r="F32" s="26">
        <f t="shared" si="1"/>
        <v>8618.548604449976</v>
      </c>
    </row>
    <row r="33" spans="1:6" ht="15">
      <c r="A33">
        <v>27</v>
      </c>
      <c r="B33" s="13">
        <v>5765.099999999999</v>
      </c>
      <c r="C33" s="11">
        <v>5765.099999999999</v>
      </c>
      <c r="D33" s="21">
        <f t="shared" si="2"/>
        <v>0</v>
      </c>
      <c r="E33" s="22">
        <v>92.83613846153865</v>
      </c>
      <c r="F33" s="26">
        <f t="shared" si="1"/>
        <v>8618.548604449976</v>
      </c>
    </row>
    <row r="34" spans="1:6" ht="15">
      <c r="A34">
        <v>28</v>
      </c>
      <c r="B34" s="13">
        <v>12502.71</v>
      </c>
      <c r="C34" s="11">
        <v>12502.71</v>
      </c>
      <c r="D34" s="21">
        <f t="shared" si="2"/>
        <v>0</v>
      </c>
      <c r="E34" s="22">
        <v>92.83613846153865</v>
      </c>
      <c r="F34" s="26">
        <f t="shared" si="1"/>
        <v>8618.548604449976</v>
      </c>
    </row>
    <row r="35" spans="1:6" ht="15">
      <c r="A35">
        <v>29</v>
      </c>
      <c r="B35" s="13">
        <v>2876</v>
      </c>
      <c r="C35" s="11">
        <v>2876</v>
      </c>
      <c r="D35" s="21">
        <f t="shared" si="2"/>
        <v>0</v>
      </c>
      <c r="E35" s="22">
        <v>92.83613846153865</v>
      </c>
      <c r="F35" s="26">
        <f t="shared" si="1"/>
        <v>8618.548604449976</v>
      </c>
    </row>
    <row r="36" spans="1:6" ht="15">
      <c r="A36">
        <v>30</v>
      </c>
      <c r="B36" s="13">
        <v>4486.56</v>
      </c>
      <c r="C36" s="11">
        <v>4486.56</v>
      </c>
      <c r="D36" s="21">
        <f t="shared" si="2"/>
        <v>0</v>
      </c>
      <c r="E36" s="22">
        <v>92.83613846153865</v>
      </c>
      <c r="F36" s="26">
        <f t="shared" si="1"/>
        <v>8618.548604449976</v>
      </c>
    </row>
    <row r="37" spans="1:6" ht="15">
      <c r="A37">
        <v>31</v>
      </c>
      <c r="B37" s="13">
        <v>322.2</v>
      </c>
      <c r="C37" s="11">
        <v>322.2</v>
      </c>
      <c r="D37" s="21">
        <f t="shared" si="2"/>
        <v>0</v>
      </c>
      <c r="E37" s="22">
        <v>92.83613846153865</v>
      </c>
      <c r="F37" s="26">
        <f t="shared" si="1"/>
        <v>8618.548604449976</v>
      </c>
    </row>
    <row r="38" spans="1:6" ht="15">
      <c r="A38">
        <v>32</v>
      </c>
      <c r="B38" s="13">
        <v>1380.48</v>
      </c>
      <c r="C38" s="11">
        <v>1380.48</v>
      </c>
      <c r="D38" s="21">
        <f t="shared" si="2"/>
        <v>0</v>
      </c>
      <c r="E38" s="22">
        <v>92.83613846153865</v>
      </c>
      <c r="F38" s="26">
        <f t="shared" si="1"/>
        <v>8618.548604449976</v>
      </c>
    </row>
    <row r="39" spans="1:6" ht="15">
      <c r="A39">
        <v>33</v>
      </c>
      <c r="B39" s="13">
        <v>1380.48</v>
      </c>
      <c r="C39" s="11">
        <v>1380.48</v>
      </c>
      <c r="D39" s="21">
        <f t="shared" si="2"/>
        <v>0</v>
      </c>
      <c r="E39" s="22">
        <v>92.83613846153865</v>
      </c>
      <c r="F39" s="26">
        <f t="shared" si="1"/>
        <v>8618.548604449976</v>
      </c>
    </row>
    <row r="40" spans="1:6" ht="15">
      <c r="A40">
        <v>34</v>
      </c>
      <c r="B40" s="13">
        <v>4799.02</v>
      </c>
      <c r="C40" s="11">
        <v>4799.02</v>
      </c>
      <c r="D40" s="21">
        <f t="shared" si="2"/>
        <v>0</v>
      </c>
      <c r="E40" s="22">
        <v>92.83613846153865</v>
      </c>
      <c r="F40" s="26">
        <f t="shared" si="1"/>
        <v>8618.548604449976</v>
      </c>
    </row>
    <row r="41" spans="1:6" ht="15">
      <c r="A41">
        <v>35</v>
      </c>
      <c r="B41" s="13">
        <v>375.9</v>
      </c>
      <c r="C41" s="11">
        <v>375.9</v>
      </c>
      <c r="D41" s="21">
        <f t="shared" si="2"/>
        <v>0</v>
      </c>
      <c r="E41" s="22">
        <v>92.83613846153865</v>
      </c>
      <c r="F41" s="26">
        <f t="shared" si="1"/>
        <v>8618.548604449976</v>
      </c>
    </row>
    <row r="42" spans="1:6" ht="15">
      <c r="A42">
        <v>36</v>
      </c>
      <c r="B42" s="13">
        <v>1389.19</v>
      </c>
      <c r="C42" s="11">
        <v>1389.19</v>
      </c>
      <c r="D42" s="21">
        <f t="shared" si="2"/>
        <v>0</v>
      </c>
      <c r="E42" s="22">
        <v>92.83613846153865</v>
      </c>
      <c r="F42" s="26">
        <f t="shared" si="1"/>
        <v>8618.548604449976</v>
      </c>
    </row>
    <row r="43" spans="1:6" ht="15">
      <c r="A43">
        <v>37</v>
      </c>
      <c r="B43" s="13">
        <v>3662.4100000000003</v>
      </c>
      <c r="C43" s="11">
        <v>3662.4100000000003</v>
      </c>
      <c r="D43" s="21">
        <f t="shared" si="2"/>
        <v>0</v>
      </c>
      <c r="E43" s="22">
        <v>92.83613846153865</v>
      </c>
      <c r="F43" s="26">
        <f t="shared" si="1"/>
        <v>8618.548604449976</v>
      </c>
    </row>
    <row r="44" spans="1:6" ht="15">
      <c r="A44">
        <v>38</v>
      </c>
      <c r="B44" s="13">
        <v>626.5</v>
      </c>
      <c r="C44" s="11">
        <v>626.5</v>
      </c>
      <c r="D44" s="21">
        <f t="shared" si="2"/>
        <v>0</v>
      </c>
      <c r="E44" s="22">
        <v>92.83613846153865</v>
      </c>
      <c r="F44" s="26">
        <f t="shared" si="1"/>
        <v>8618.548604449976</v>
      </c>
    </row>
    <row r="45" spans="1:6" ht="15.75" thickBot="1">
      <c r="A45">
        <v>39</v>
      </c>
      <c r="B45" s="14">
        <v>11871.26</v>
      </c>
      <c r="C45" s="15">
        <v>11871.26</v>
      </c>
      <c r="D45" s="27">
        <f t="shared" si="2"/>
        <v>0</v>
      </c>
      <c r="E45" s="28">
        <v>92.83613846153865</v>
      </c>
      <c r="F45" s="29">
        <f t="shared" si="1"/>
        <v>8618.548604449976</v>
      </c>
    </row>
    <row r="46" spans="2:6" ht="13.5" thickBot="1">
      <c r="B46" s="23">
        <f>SUM(B7:B45)</f>
        <v>750952.6345999998</v>
      </c>
      <c r="C46" s="24">
        <f>SUM(C7:C45)</f>
        <v>747332.0251999999</v>
      </c>
      <c r="D46" s="25">
        <f>SUM(D7:D45)</f>
        <v>3620.6094000000076</v>
      </c>
      <c r="E46" s="50"/>
      <c r="F46" s="30">
        <f>SUM(F7:F45)</f>
        <v>2774923.3473103903</v>
      </c>
    </row>
    <row r="47" ht="13.5" thickBot="1"/>
    <row r="48" spans="1:6" ht="13.5" thickBot="1">
      <c r="A48" s="52" t="s">
        <v>7</v>
      </c>
      <c r="B48" s="43">
        <f>STDEV(B7:B45)</f>
        <v>35711.84405562772</v>
      </c>
      <c r="E48" s="47" t="s">
        <v>6</v>
      </c>
      <c r="F48" s="48">
        <f>F46/38</f>
        <v>73024.29861343133</v>
      </c>
    </row>
    <row r="49" spans="1:6" ht="39" thickBot="1">
      <c r="A49" s="53" t="s">
        <v>8</v>
      </c>
      <c r="B49" s="26">
        <f>AVERAGE(B7:B45)</f>
        <v>19255.195758974354</v>
      </c>
      <c r="E49" s="45" t="s">
        <v>10</v>
      </c>
      <c r="F49" s="46">
        <f>SQRT(F48)</f>
        <v>270.2300845824375</v>
      </c>
    </row>
    <row r="50" spans="1:2" ht="13.5" thickBot="1">
      <c r="A50" s="54" t="s">
        <v>9</v>
      </c>
      <c r="B50" s="55">
        <f>B48/B49</f>
        <v>1.8546601396655935</v>
      </c>
    </row>
    <row r="51" ht="12.75">
      <c r="B51" s="51" t="s">
        <v>11</v>
      </c>
    </row>
    <row r="54" ht="12.75">
      <c r="E54" s="49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74" r:id="rId4"/>
  <legacyDrawing r:id="rId3"/>
  <oleObjects>
    <oleObject progId="Equation.3" shapeId="688547" r:id="rId1"/>
    <oleObject progId="Equation.3" shapeId="14619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rickema</dc:creator>
  <cp:keywords/>
  <dc:description/>
  <cp:lastModifiedBy>GRECEANU Dana (AGRI)</cp:lastModifiedBy>
  <cp:lastPrinted>2013-04-19T10:04:02Z</cp:lastPrinted>
  <dcterms:created xsi:type="dcterms:W3CDTF">2012-07-17T14:56:17Z</dcterms:created>
  <dcterms:modified xsi:type="dcterms:W3CDTF">2013-08-21T16:22:58Z</dcterms:modified>
  <cp:category/>
  <cp:version/>
  <cp:contentType/>
  <cp:contentStatus/>
</cp:coreProperties>
</file>