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54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Autor</author>
    <author>Mašková Kateřina (ANW-SPO)</author>
  </authors>
  <commentList>
    <comment ref="B3" authorId="0">
      <text>
        <r>
          <rPr>
            <b/>
            <sz val="9"/>
            <rFont val="Tahoma"/>
            <family val="2"/>
          </rPr>
          <t>smlouva je u právníka</t>
        </r>
      </text>
    </comment>
    <comment ref="A15" authorId="1">
      <text>
        <r>
          <rPr>
            <b/>
            <sz val="9"/>
            <rFont val="Tahoma"/>
            <family val="2"/>
          </rPr>
          <t>Mašková Kateřina (ANW-SPO):</t>
        </r>
        <r>
          <rPr>
            <sz val="9"/>
            <rFont val="Tahoma"/>
            <family val="2"/>
          </rPr>
          <t xml:space="preserve">
porovnávají se dve ceny za odber nebo za prikon. Bere se ta menší.</t>
        </r>
      </text>
    </comment>
    <comment ref="C15" authorId="1">
      <text>
        <r>
          <rPr>
            <b/>
            <sz val="9"/>
            <rFont val="Tahoma"/>
            <family val="2"/>
          </rPr>
          <t>Mašková Kateřina (ANW-SPO):</t>
        </r>
        <r>
          <rPr>
            <sz val="9"/>
            <rFont val="Tahoma"/>
            <family val="2"/>
          </rPr>
          <t xml:space="preserve">
vyse jistice*počet fazi*18,01
</t>
        </r>
      </text>
    </comment>
    <comment ref="B26" authorId="0">
      <text>
        <r>
          <rPr>
            <b/>
            <sz val="9"/>
            <rFont val="Tahoma"/>
            <family val="2"/>
          </rPr>
          <t>smlouva je u právníka</t>
        </r>
      </text>
    </comment>
    <comment ref="A38" authorId="1">
      <text>
        <r>
          <rPr>
            <b/>
            <sz val="9"/>
            <rFont val="Tahoma"/>
            <family val="2"/>
          </rPr>
          <t>Mašková Kateřina (ANW-SPO):</t>
        </r>
        <r>
          <rPr>
            <sz val="9"/>
            <rFont val="Tahoma"/>
            <family val="2"/>
          </rPr>
          <t xml:space="preserve">
porovnávají se dve ceny za odber nebo za prikon. Bere se ta menší.</t>
        </r>
      </text>
    </comment>
    <comment ref="C38" authorId="1">
      <text>
        <r>
          <rPr>
            <b/>
            <sz val="9"/>
            <rFont val="Tahoma"/>
            <family val="2"/>
          </rPr>
          <t>Mašková Kateřina (ANW-SPO):</t>
        </r>
        <r>
          <rPr>
            <sz val="9"/>
            <rFont val="Tahoma"/>
            <family val="2"/>
          </rPr>
          <t xml:space="preserve">
vyse jistice*počet fazi*18,01
</t>
        </r>
      </text>
    </comment>
    <comment ref="B49" authorId="0">
      <text>
        <r>
          <rPr>
            <b/>
            <sz val="9"/>
            <rFont val="Tahoma"/>
            <family val="2"/>
          </rPr>
          <t>smlouva je u právníka</t>
        </r>
      </text>
    </comment>
    <comment ref="A61" authorId="1">
      <text>
        <r>
          <rPr>
            <b/>
            <sz val="9"/>
            <rFont val="Tahoma"/>
            <family val="2"/>
          </rPr>
          <t>Mašková Kateřina (ANW-SPO):</t>
        </r>
        <r>
          <rPr>
            <sz val="9"/>
            <rFont val="Tahoma"/>
            <family val="2"/>
          </rPr>
          <t xml:space="preserve">
porovnávají se dve ceny za odber nebo za prikon. Bere se ta menší.</t>
        </r>
      </text>
    </comment>
    <comment ref="C61" authorId="1">
      <text>
        <r>
          <rPr>
            <b/>
            <sz val="9"/>
            <rFont val="Tahoma"/>
            <family val="2"/>
          </rPr>
          <t>Mašková Kateřina (ANW-SPO):</t>
        </r>
        <r>
          <rPr>
            <sz val="9"/>
            <rFont val="Tahoma"/>
            <family val="2"/>
          </rPr>
          <t xml:space="preserve">
vyse jistice*počet fazi*18,01
</t>
        </r>
      </text>
    </comment>
  </commentList>
</comments>
</file>

<file path=xl/sharedStrings.xml><?xml version="1.0" encoding="utf-8"?>
<sst xmlns="http://schemas.openxmlformats.org/spreadsheetml/2006/main" count="107" uniqueCount="28">
  <si>
    <t>cena za příkon</t>
  </si>
  <si>
    <t>0,05 MWh</t>
  </si>
  <si>
    <t>0,5 MWh</t>
  </si>
  <si>
    <t>FIRMA    C01d</t>
  </si>
  <si>
    <t>MWh</t>
  </si>
  <si>
    <t>Kč</t>
  </si>
  <si>
    <t xml:space="preserve">3x125A   </t>
  </si>
  <si>
    <t xml:space="preserve">porovnat </t>
  </si>
  <si>
    <t>ekologická daň (na úč. 3442010, R 9910018)</t>
  </si>
  <si>
    <t>DPH 21%</t>
  </si>
  <si>
    <t>pevná cena</t>
  </si>
  <si>
    <t>cena distribuce = platba za OPM VT</t>
  </si>
  <si>
    <t>platba za příkon = rezervovaná kapacita (jistič)</t>
  </si>
  <si>
    <t>cena systémových služeb</t>
  </si>
  <si>
    <t>platba za přísp. na obn. zdroje a komb.výrobu elektřiny a tepla</t>
  </si>
  <si>
    <t>cena operátora trhu za zúčt.odchylek (za každé  odběrné místo)</t>
  </si>
  <si>
    <t xml:space="preserve">silová elektřina </t>
  </si>
  <si>
    <t>Základ daně</t>
  </si>
  <si>
    <t>Cena + DPH 21%</t>
  </si>
  <si>
    <t>0,8 MWh</t>
  </si>
  <si>
    <t>1 MWh</t>
  </si>
  <si>
    <t>4 MWh</t>
  </si>
  <si>
    <t>FIRMA    C02d</t>
  </si>
  <si>
    <t>3x125A</t>
  </si>
  <si>
    <t>pevná cena = poplatek za odečet NEUCTOVAT (silová elektřina)</t>
  </si>
  <si>
    <t>cena operátora trhu za zúčt.odchylek</t>
  </si>
  <si>
    <t>6 MWh</t>
  </si>
  <si>
    <t>FIRMA    C03d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</si>
</sst>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sz val="10"/>
      <color theme="1"/>
      <name val="Calibri"/>
      <family val="2"/>
      <scheme val="minor"/>
    </font>
    <font>
      <sz val="9"/>
      <name val="Arial CE"/>
      <family val="2"/>
    </font>
    <font>
      <sz val="8"/>
      <color theme="1"/>
      <name val="Calibri"/>
      <family val="2"/>
      <scheme val="minor"/>
    </font>
    <font>
      <sz val="9"/>
      <color indexed="10"/>
      <name val="Arial CE"/>
      <family val="2"/>
    </font>
    <font>
      <u val="single"/>
      <sz val="9"/>
      <name val="Arial CE"/>
      <family val="2"/>
    </font>
    <font>
      <b/>
      <sz val="9"/>
      <color indexed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/>
    <xf numFmtId="164" fontId="4" fillId="0" borderId="3" xfId="0" applyNumberFormat="1" applyFont="1" applyBorder="1"/>
    <xf numFmtId="4" fontId="4" fillId="0" borderId="4" xfId="0" applyNumberFormat="1" applyFont="1" applyBorder="1"/>
    <xf numFmtId="0" fontId="0" fillId="0" borderId="5" xfId="0" applyFont="1" applyBorder="1"/>
    <xf numFmtId="0" fontId="0" fillId="0" borderId="5" xfId="0" applyBorder="1"/>
    <xf numFmtId="0" fontId="5" fillId="0" borderId="5" xfId="0" applyFont="1" applyBorder="1"/>
    <xf numFmtId="164" fontId="6" fillId="3" borderId="6" xfId="0" applyNumberFormat="1" applyFont="1" applyFill="1" applyBorder="1"/>
    <xf numFmtId="4" fontId="6" fillId="3" borderId="7" xfId="0" applyNumberFormat="1" applyFont="1" applyFill="1" applyBorder="1"/>
    <xf numFmtId="164" fontId="6" fillId="0" borderId="6" xfId="0" applyNumberFormat="1" applyFont="1" applyFill="1" applyBorder="1"/>
    <xf numFmtId="4" fontId="6" fillId="0" borderId="7" xfId="0" applyNumberFormat="1" applyFont="1" applyFill="1" applyBorder="1"/>
    <xf numFmtId="0" fontId="4" fillId="0" borderId="8" xfId="0" applyFont="1" applyBorder="1" applyAlignment="1">
      <alignment horizontal="left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3" borderId="11" xfId="0" applyNumberFormat="1" applyFont="1" applyFill="1" applyBorder="1"/>
    <xf numFmtId="4" fontId="4" fillId="3" borderId="12" xfId="0" applyNumberFormat="1" applyFont="1" applyFill="1" applyBorder="1"/>
    <xf numFmtId="164" fontId="4" fillId="0" borderId="11" xfId="0" applyNumberFormat="1" applyFont="1" applyFill="1" applyBorder="1"/>
    <xf numFmtId="4" fontId="4" fillId="0" borderId="12" xfId="0" applyNumberFormat="1" applyFont="1" applyFill="1" applyBorder="1"/>
    <xf numFmtId="0" fontId="4" fillId="0" borderId="13" xfId="0" applyFont="1" applyBorder="1" applyAlignment="1">
      <alignment horizontal="left"/>
    </xf>
    <xf numFmtId="164" fontId="4" fillId="0" borderId="11" xfId="0" applyNumberFormat="1" applyFont="1" applyBorder="1"/>
    <xf numFmtId="4" fontId="4" fillId="0" borderId="12" xfId="0" applyNumberFormat="1" applyFont="1" applyBorder="1"/>
    <xf numFmtId="0" fontId="4" fillId="4" borderId="8" xfId="0" applyFont="1" applyFill="1" applyBorder="1" applyAlignment="1">
      <alignment horizontal="left"/>
    </xf>
    <xf numFmtId="4" fontId="4" fillId="4" borderId="13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/>
    </xf>
    <xf numFmtId="164" fontId="4" fillId="5" borderId="11" xfId="0" applyNumberFormat="1" applyFont="1" applyFill="1" applyBorder="1"/>
    <xf numFmtId="4" fontId="4" fillId="5" borderId="12" xfId="0" applyNumberFormat="1" applyFont="1" applyFill="1" applyBorder="1"/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" fontId="4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64" fontId="4" fillId="3" borderId="16" xfId="0" applyNumberFormat="1" applyFont="1" applyFill="1" applyBorder="1"/>
    <xf numFmtId="4" fontId="4" fillId="3" borderId="7" xfId="0" applyNumberFormat="1" applyFont="1" applyFill="1" applyBorder="1"/>
    <xf numFmtId="164" fontId="4" fillId="5" borderId="16" xfId="0" applyNumberFormat="1" applyFont="1" applyFill="1" applyBorder="1"/>
    <xf numFmtId="4" fontId="4" fillId="5" borderId="7" xfId="0" applyNumberFormat="1" applyFont="1" applyFill="1" applyBorder="1"/>
    <xf numFmtId="0" fontId="4" fillId="4" borderId="14" xfId="0" applyFont="1" applyFill="1" applyBorder="1" applyAlignment="1">
      <alignment horizontal="left"/>
    </xf>
    <xf numFmtId="4" fontId="4" fillId="4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3" fontId="4" fillId="3" borderId="16" xfId="0" applyNumberFormat="1" applyFont="1" applyFill="1" applyBorder="1"/>
    <xf numFmtId="3" fontId="4" fillId="0" borderId="16" xfId="0" applyNumberFormat="1" applyFont="1" applyFill="1" applyBorder="1"/>
    <xf numFmtId="164" fontId="2" fillId="3" borderId="16" xfId="0" applyNumberFormat="1" applyFont="1" applyFill="1" applyBorder="1"/>
    <xf numFmtId="164" fontId="2" fillId="5" borderId="16" xfId="0" applyNumberFormat="1" applyFont="1" applyFill="1" applyBorder="1"/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7" fillId="3" borderId="7" xfId="0" applyNumberFormat="1" applyFont="1" applyFill="1" applyBorder="1"/>
    <xf numFmtId="4" fontId="7" fillId="5" borderId="7" xfId="0" applyNumberFormat="1" applyFont="1" applyFill="1" applyBorder="1"/>
    <xf numFmtId="0" fontId="4" fillId="2" borderId="14" xfId="0" applyFont="1" applyFill="1" applyBorder="1" applyAlignment="1">
      <alignment horizontal="left"/>
    </xf>
    <xf numFmtId="4" fontId="4" fillId="2" borderId="13" xfId="0" applyNumberFormat="1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/>
    <xf numFmtId="4" fontId="4" fillId="2" borderId="7" xfId="0" applyNumberFormat="1" applyFont="1" applyFill="1" applyBorder="1"/>
    <xf numFmtId="4" fontId="2" fillId="0" borderId="1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/>
    <xf numFmtId="4" fontId="7" fillId="0" borderId="7" xfId="0" applyNumberFormat="1" applyFont="1" applyBorder="1"/>
    <xf numFmtId="0" fontId="2" fillId="0" borderId="14" xfId="0" applyFont="1" applyBorder="1" applyAlignment="1">
      <alignment horizontal="left"/>
    </xf>
    <xf numFmtId="4" fontId="2" fillId="3" borderId="7" xfId="0" applyNumberFormat="1" applyFont="1" applyFill="1" applyBorder="1"/>
    <xf numFmtId="4" fontId="2" fillId="0" borderId="7" xfId="0" applyNumberFormat="1" applyFont="1" applyBorder="1"/>
    <xf numFmtId="0" fontId="8" fillId="0" borderId="17" xfId="0" applyFont="1" applyBorder="1" applyAlignment="1">
      <alignment horizontal="left"/>
    </xf>
    <xf numFmtId="164" fontId="2" fillId="5" borderId="6" xfId="0" applyNumberFormat="1" applyFont="1" applyFill="1" applyBorder="1"/>
    <xf numFmtId="4" fontId="2" fillId="5" borderId="7" xfId="0" applyNumberFormat="1" applyFont="1" applyFill="1" applyBorder="1"/>
    <xf numFmtId="0" fontId="3" fillId="2" borderId="18" xfId="0" applyFont="1" applyFill="1" applyBorder="1"/>
    <xf numFmtId="164" fontId="4" fillId="0" borderId="3" xfId="0" applyNumberFormat="1" applyFont="1" applyFill="1" applyBorder="1"/>
    <xf numFmtId="4" fontId="4" fillId="0" borderId="4" xfId="0" applyNumberFormat="1" applyFont="1" applyFill="1" applyBorder="1"/>
    <xf numFmtId="164" fontId="6" fillId="5" borderId="6" xfId="0" applyNumberFormat="1" applyFont="1" applyFill="1" applyBorder="1"/>
    <xf numFmtId="4" fontId="6" fillId="5" borderId="7" xfId="0" applyNumberFormat="1" applyFont="1" applyFill="1" applyBorder="1"/>
    <xf numFmtId="164" fontId="4" fillId="0" borderId="16" xfId="0" applyNumberFormat="1" applyFont="1" applyBorder="1"/>
    <xf numFmtId="164" fontId="4" fillId="0" borderId="16" xfId="0" applyNumberFormat="1" applyFont="1" applyFill="1" applyBorder="1"/>
    <xf numFmtId="4" fontId="4" fillId="0" borderId="7" xfId="0" applyNumberFormat="1" applyFont="1" applyFill="1" applyBorder="1"/>
    <xf numFmtId="164" fontId="2" fillId="0" borderId="16" xfId="0" applyNumberFormat="1" applyFont="1" applyFill="1" applyBorder="1"/>
    <xf numFmtId="4" fontId="7" fillId="0" borderId="7" xfId="0" applyNumberFormat="1" applyFont="1" applyFill="1" applyBorder="1"/>
    <xf numFmtId="4" fontId="2" fillId="0" borderId="7" xfId="0" applyNumberFormat="1" applyFont="1" applyFill="1" applyBorder="1"/>
    <xf numFmtId="164" fontId="2" fillId="3" borderId="6" xfId="0" applyNumberFormat="1" applyFont="1" applyFill="1" applyBorder="1"/>
    <xf numFmtId="0" fontId="0" fillId="0" borderId="19" xfId="0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19" xfId="0" applyFill="1" applyBorder="1" applyAlignment="1">
      <alignment wrapText="1"/>
    </xf>
    <xf numFmtId="0" fontId="0" fillId="2" borderId="19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70"/>
  <sheetViews>
    <sheetView tabSelected="1" workbookViewId="0" topLeftCell="A1">
      <selection activeCell="A4" sqref="A4"/>
    </sheetView>
  </sheetViews>
  <sheetFormatPr defaultColWidth="9.140625" defaultRowHeight="15"/>
  <cols>
    <col min="1" max="1" width="51.8515625" style="0" bestFit="1" customWidth="1"/>
  </cols>
  <sheetData>
    <row r="2" spans="3:15" ht="15.75" thickBot="1">
      <c r="C2" s="75" t="s">
        <v>0</v>
      </c>
      <c r="D2" s="77" t="s">
        <v>1</v>
      </c>
      <c r="E2" s="77"/>
      <c r="F2" s="77" t="s">
        <v>2</v>
      </c>
      <c r="G2" s="77"/>
      <c r="J2" s="74"/>
      <c r="K2" s="74"/>
      <c r="L2" s="74"/>
      <c r="M2" s="74"/>
      <c r="N2" s="74"/>
      <c r="O2" s="74"/>
    </row>
    <row r="3" spans="1:15" ht="15.75" thickBot="1">
      <c r="A3" s="1" t="s">
        <v>3</v>
      </c>
      <c r="B3" s="2"/>
      <c r="C3" s="76"/>
      <c r="D3" s="3" t="s">
        <v>4</v>
      </c>
      <c r="E3" s="4" t="s">
        <v>5</v>
      </c>
      <c r="F3" s="3" t="s">
        <v>4</v>
      </c>
      <c r="G3" s="4" t="s">
        <v>5</v>
      </c>
      <c r="H3" s="3" t="s">
        <v>4</v>
      </c>
      <c r="I3" s="4" t="s">
        <v>5</v>
      </c>
      <c r="J3" s="3" t="s">
        <v>4</v>
      </c>
      <c r="K3" s="4" t="s">
        <v>5</v>
      </c>
      <c r="L3" s="3" t="s">
        <v>4</v>
      </c>
      <c r="M3" s="4" t="s">
        <v>5</v>
      </c>
      <c r="N3" s="3" t="s">
        <v>4</v>
      </c>
      <c r="O3" s="4" t="s">
        <v>5</v>
      </c>
    </row>
    <row r="4" spans="1:15" ht="15">
      <c r="A4" s="5" t="s">
        <v>6</v>
      </c>
      <c r="B4" s="6"/>
      <c r="C4" s="7" t="s">
        <v>7</v>
      </c>
      <c r="D4" s="8"/>
      <c r="E4" s="9"/>
      <c r="F4" s="8"/>
      <c r="G4" s="9"/>
      <c r="H4" s="8"/>
      <c r="I4" s="9"/>
      <c r="J4" s="10"/>
      <c r="K4" s="11"/>
      <c r="L4" s="10"/>
      <c r="M4" s="11"/>
      <c r="N4" s="10"/>
      <c r="O4" s="11"/>
    </row>
    <row r="5" spans="1:15" ht="15">
      <c r="A5" s="12" t="s">
        <v>8</v>
      </c>
      <c r="B5" s="13">
        <v>28.3</v>
      </c>
      <c r="C5" s="14"/>
      <c r="D5" s="15">
        <f>D19</f>
        <v>0.05</v>
      </c>
      <c r="E5" s="16">
        <f>D5*$B$5</f>
        <v>1.415</v>
      </c>
      <c r="F5" s="15">
        <f>F19</f>
        <v>0.5</v>
      </c>
      <c r="G5" s="16">
        <f>F5*$B$5</f>
        <v>14.15</v>
      </c>
      <c r="H5" s="15">
        <f>H19</f>
        <v>0.8</v>
      </c>
      <c r="I5" s="16">
        <f>H5*$B$5</f>
        <v>22.64</v>
      </c>
      <c r="J5" s="17">
        <f>J19</f>
        <v>1</v>
      </c>
      <c r="K5" s="18">
        <f>J5*$B$5</f>
        <v>28.3</v>
      </c>
      <c r="L5" s="17">
        <f>L19</f>
        <v>4</v>
      </c>
      <c r="M5" s="18">
        <f>L5*$B$5</f>
        <v>113.2</v>
      </c>
      <c r="N5" s="17">
        <f>N19</f>
        <v>6</v>
      </c>
      <c r="O5" s="18">
        <f>N5*$B$5</f>
        <v>169.8</v>
      </c>
    </row>
    <row r="6" spans="1:15" ht="15">
      <c r="A6" s="19" t="s">
        <v>9</v>
      </c>
      <c r="B6" s="13"/>
      <c r="C6" s="14"/>
      <c r="D6" s="15"/>
      <c r="E6" s="16">
        <f>E5*0.21</f>
        <v>0.29714999999999997</v>
      </c>
      <c r="F6" s="15"/>
      <c r="G6" s="16">
        <f>G5*0.21</f>
        <v>2.9715</v>
      </c>
      <c r="H6" s="15"/>
      <c r="I6" s="16">
        <f>I5*0.21</f>
        <v>4.7543999999999995</v>
      </c>
      <c r="J6" s="20"/>
      <c r="K6" s="21">
        <f>K5*0.21</f>
        <v>5.943</v>
      </c>
      <c r="L6" s="20"/>
      <c r="M6" s="21">
        <f>M5*0.21</f>
        <v>23.772</v>
      </c>
      <c r="N6" s="20"/>
      <c r="O6" s="21">
        <f>O5*0.21</f>
        <v>35.658</v>
      </c>
    </row>
    <row r="7" spans="1:15" ht="15">
      <c r="A7" s="22" t="s">
        <v>10</v>
      </c>
      <c r="B7" s="23">
        <v>55</v>
      </c>
      <c r="C7" s="24"/>
      <c r="D7" s="15"/>
      <c r="E7" s="16">
        <f>$B$7</f>
        <v>55</v>
      </c>
      <c r="F7" s="15"/>
      <c r="G7" s="16">
        <f>$B$7</f>
        <v>55</v>
      </c>
      <c r="H7" s="15"/>
      <c r="I7" s="16">
        <f>$B$7</f>
        <v>55</v>
      </c>
      <c r="J7" s="25"/>
      <c r="K7" s="26">
        <f>$B$7</f>
        <v>55</v>
      </c>
      <c r="L7" s="25"/>
      <c r="M7" s="26">
        <f>$B$7</f>
        <v>55</v>
      </c>
      <c r="N7" s="25"/>
      <c r="O7" s="26">
        <f>$B$7</f>
        <v>55</v>
      </c>
    </row>
    <row r="8" spans="1:15" ht="15">
      <c r="A8" s="19" t="s">
        <v>9</v>
      </c>
      <c r="B8" s="27"/>
      <c r="C8" s="28"/>
      <c r="D8" s="15"/>
      <c r="E8" s="16">
        <f>E7*0.21</f>
        <v>11.549999999999999</v>
      </c>
      <c r="F8" s="15"/>
      <c r="G8" s="16">
        <f>G7*0.21</f>
        <v>11.549999999999999</v>
      </c>
      <c r="H8" s="15"/>
      <c r="I8" s="16">
        <f>I7*0.21</f>
        <v>11.549999999999999</v>
      </c>
      <c r="J8" s="25"/>
      <c r="K8" s="26">
        <f>K7*0.21</f>
        <v>11.549999999999999</v>
      </c>
      <c r="L8" s="25"/>
      <c r="M8" s="26">
        <f>M7*0.21</f>
        <v>11.549999999999999</v>
      </c>
      <c r="N8" s="25"/>
      <c r="O8" s="26">
        <f>O7*0.21</f>
        <v>11.549999999999999</v>
      </c>
    </row>
    <row r="9" spans="1:15" ht="15">
      <c r="A9" s="29" t="s">
        <v>11</v>
      </c>
      <c r="B9" s="30">
        <v>2545.53</v>
      </c>
      <c r="C9" s="31"/>
      <c r="D9" s="32">
        <f>D19</f>
        <v>0.05</v>
      </c>
      <c r="E9" s="33">
        <f>D9*$B9</f>
        <v>127.27650000000001</v>
      </c>
      <c r="F9" s="32">
        <f>F19</f>
        <v>0.5</v>
      </c>
      <c r="G9" s="33">
        <f>F9*$B9</f>
        <v>1272.765</v>
      </c>
      <c r="H9" s="32">
        <f>H19</f>
        <v>0.8</v>
      </c>
      <c r="I9" s="33">
        <f>H9*$B9</f>
        <v>2036.4240000000002</v>
      </c>
      <c r="J9" s="34">
        <f>J19</f>
        <v>1</v>
      </c>
      <c r="K9" s="35">
        <f>J9*$B9</f>
        <v>2545.53</v>
      </c>
      <c r="L9" s="34">
        <f>L19</f>
        <v>4</v>
      </c>
      <c r="M9" s="35">
        <f>L9*$B9</f>
        <v>10182.12</v>
      </c>
      <c r="N9" s="34">
        <f>N19</f>
        <v>6</v>
      </c>
      <c r="O9" s="35">
        <f>N9*$B9</f>
        <v>15273.18</v>
      </c>
    </row>
    <row r="10" spans="1:15" ht="15">
      <c r="A10" s="19" t="s">
        <v>9</v>
      </c>
      <c r="B10" s="30"/>
      <c r="C10" s="31"/>
      <c r="D10" s="32"/>
      <c r="E10" s="33">
        <f>E9*0.21</f>
        <v>26.728065</v>
      </c>
      <c r="F10" s="32"/>
      <c r="G10" s="33">
        <f>G9*0.21</f>
        <v>267.28065000000004</v>
      </c>
      <c r="H10" s="32"/>
      <c r="I10" s="33">
        <f>I9*0.21</f>
        <v>427.64904</v>
      </c>
      <c r="J10" s="34"/>
      <c r="K10" s="35">
        <f>K9*0.21</f>
        <v>534.5613000000001</v>
      </c>
      <c r="L10" s="34"/>
      <c r="M10" s="35">
        <f>M9*0.21</f>
        <v>2138.2452000000003</v>
      </c>
      <c r="N10" s="34"/>
      <c r="O10" s="35">
        <f>O9*0.21</f>
        <v>3207.3678</v>
      </c>
    </row>
    <row r="11" spans="1:15" ht="15">
      <c r="A11" s="36" t="s">
        <v>12</v>
      </c>
      <c r="B11" s="23">
        <v>143</v>
      </c>
      <c r="C11" s="37"/>
      <c r="D11" s="32"/>
      <c r="E11" s="33">
        <f>$B$11</f>
        <v>143</v>
      </c>
      <c r="F11" s="32"/>
      <c r="G11" s="33">
        <f>$B$11</f>
        <v>143</v>
      </c>
      <c r="H11" s="32"/>
      <c r="I11" s="33">
        <f>$B$11</f>
        <v>143</v>
      </c>
      <c r="J11" s="34"/>
      <c r="K11" s="35">
        <f>$B$11</f>
        <v>143</v>
      </c>
      <c r="L11" s="34"/>
      <c r="M11" s="35">
        <f>$B$11</f>
        <v>143</v>
      </c>
      <c r="N11" s="34"/>
      <c r="O11" s="35">
        <f>$B$11</f>
        <v>143</v>
      </c>
    </row>
    <row r="12" spans="1:15" ht="15">
      <c r="A12" s="19" t="s">
        <v>9</v>
      </c>
      <c r="B12" s="30"/>
      <c r="C12" s="31"/>
      <c r="D12" s="32"/>
      <c r="E12" s="33">
        <f>E11*0.21</f>
        <v>30.029999999999998</v>
      </c>
      <c r="F12" s="32"/>
      <c r="G12" s="33">
        <f>G11*0.21</f>
        <v>30.029999999999998</v>
      </c>
      <c r="H12" s="32"/>
      <c r="I12" s="33">
        <f>I11*0.21</f>
        <v>30.029999999999998</v>
      </c>
      <c r="J12" s="34"/>
      <c r="K12" s="35">
        <f>K11*0.21</f>
        <v>30.029999999999998</v>
      </c>
      <c r="L12" s="34"/>
      <c r="M12" s="35">
        <f>M11*0.21</f>
        <v>30.029999999999998</v>
      </c>
      <c r="N12" s="34"/>
      <c r="O12" s="35">
        <f>O11*0.21</f>
        <v>30.029999999999998</v>
      </c>
    </row>
    <row r="13" spans="1:15" ht="15">
      <c r="A13" s="29" t="s">
        <v>13</v>
      </c>
      <c r="B13" s="30">
        <v>93.94</v>
      </c>
      <c r="C13" s="31"/>
      <c r="D13" s="32">
        <f>D19</f>
        <v>0.05</v>
      </c>
      <c r="E13" s="33">
        <f>D13*$B13</f>
        <v>4.697</v>
      </c>
      <c r="F13" s="32">
        <f>F19</f>
        <v>0.5</v>
      </c>
      <c r="G13" s="33">
        <f>F13*$B13</f>
        <v>46.97</v>
      </c>
      <c r="H13" s="32">
        <f>H19</f>
        <v>0.8</v>
      </c>
      <c r="I13" s="33">
        <f>H13*$B13</f>
        <v>75.152</v>
      </c>
      <c r="J13" s="34">
        <f>J19</f>
        <v>1</v>
      </c>
      <c r="K13" s="35">
        <f>J13*$B13</f>
        <v>93.94</v>
      </c>
      <c r="L13" s="34">
        <f>L19</f>
        <v>4</v>
      </c>
      <c r="M13" s="35">
        <f>L13*$B13</f>
        <v>375.76</v>
      </c>
      <c r="N13" s="34">
        <f>N19</f>
        <v>6</v>
      </c>
      <c r="O13" s="35">
        <f>N13*$B13</f>
        <v>563.64</v>
      </c>
    </row>
    <row r="14" spans="1:15" ht="15">
      <c r="A14" s="19" t="s">
        <v>9</v>
      </c>
      <c r="B14" s="30"/>
      <c r="C14" s="31"/>
      <c r="D14" s="32"/>
      <c r="E14" s="33">
        <f>E13*0.21</f>
        <v>0.98637</v>
      </c>
      <c r="F14" s="32"/>
      <c r="G14" s="33">
        <f>G13*0.21</f>
        <v>9.8637</v>
      </c>
      <c r="H14" s="32"/>
      <c r="I14" s="33">
        <f>I13*0.21</f>
        <v>15.78192</v>
      </c>
      <c r="J14" s="34"/>
      <c r="K14" s="35">
        <f>K13*0.21</f>
        <v>19.7274</v>
      </c>
      <c r="L14" s="34"/>
      <c r="M14" s="35">
        <f>M13*0.21</f>
        <v>78.9096</v>
      </c>
      <c r="N14" s="34"/>
      <c r="O14" s="35">
        <f>O13*0.21</f>
        <v>118.36439999999999</v>
      </c>
    </row>
    <row r="15" spans="1:15" ht="15">
      <c r="A15" s="29" t="s">
        <v>14</v>
      </c>
      <c r="B15" s="30">
        <v>495</v>
      </c>
      <c r="C15" s="31">
        <f>3*125*18.01</f>
        <v>6753.750000000001</v>
      </c>
      <c r="D15" s="32">
        <f>D19</f>
        <v>0.05</v>
      </c>
      <c r="E15" s="33">
        <f>D15*$B15</f>
        <v>24.75</v>
      </c>
      <c r="F15" s="32">
        <f>F19</f>
        <v>0.5</v>
      </c>
      <c r="G15" s="33">
        <f>F15*$B15</f>
        <v>247.5</v>
      </c>
      <c r="H15" s="32">
        <f>H19</f>
        <v>0.8</v>
      </c>
      <c r="I15" s="33">
        <f>H15*$B15</f>
        <v>396</v>
      </c>
      <c r="J15" s="34">
        <f>J19</f>
        <v>1</v>
      </c>
      <c r="K15" s="35">
        <f>J15*$B15</f>
        <v>495</v>
      </c>
      <c r="L15" s="34">
        <f>L19</f>
        <v>4</v>
      </c>
      <c r="M15" s="35">
        <f>L15*$B15</f>
        <v>1980</v>
      </c>
      <c r="N15" s="34">
        <f>N19</f>
        <v>6</v>
      </c>
      <c r="O15" s="35">
        <f>N15*$B15</f>
        <v>2970</v>
      </c>
    </row>
    <row r="16" spans="1:15" ht="15">
      <c r="A16" s="19" t="s">
        <v>9</v>
      </c>
      <c r="B16" s="30"/>
      <c r="C16" s="31"/>
      <c r="D16" s="32"/>
      <c r="E16" s="33">
        <f>E15*0.21</f>
        <v>5.1975</v>
      </c>
      <c r="F16" s="32"/>
      <c r="G16" s="33">
        <f>G15*0.21</f>
        <v>51.975</v>
      </c>
      <c r="H16" s="32"/>
      <c r="I16" s="33">
        <f>I15*0.21</f>
        <v>83.16</v>
      </c>
      <c r="J16" s="34"/>
      <c r="K16" s="35">
        <f>K15*0.21</f>
        <v>103.95</v>
      </c>
      <c r="L16" s="34"/>
      <c r="M16" s="35">
        <f>M15*0.21</f>
        <v>415.8</v>
      </c>
      <c r="N16" s="34"/>
      <c r="O16" s="35">
        <f>O15*0.21</f>
        <v>623.6999999999999</v>
      </c>
    </row>
    <row r="17" spans="1:15" ht="15">
      <c r="A17" s="38" t="s">
        <v>15</v>
      </c>
      <c r="B17" s="30">
        <v>4.9</v>
      </c>
      <c r="C17" s="31"/>
      <c r="D17" s="39">
        <v>1</v>
      </c>
      <c r="E17" s="33">
        <f>D17*$B17</f>
        <v>4.9</v>
      </c>
      <c r="F17" s="39">
        <v>1</v>
      </c>
      <c r="G17" s="33">
        <f>F17*$B17</f>
        <v>4.9</v>
      </c>
      <c r="H17" s="39">
        <v>1</v>
      </c>
      <c r="I17" s="33">
        <f>H17*$B17</f>
        <v>4.9</v>
      </c>
      <c r="J17" s="40">
        <v>1</v>
      </c>
      <c r="K17" s="35">
        <f>J17*$B17</f>
        <v>4.9</v>
      </c>
      <c r="L17" s="40">
        <v>1</v>
      </c>
      <c r="M17" s="35">
        <f>L17*$B17</f>
        <v>4.9</v>
      </c>
      <c r="N17" s="40">
        <v>1</v>
      </c>
      <c r="O17" s="35">
        <f>N17*$B17</f>
        <v>4.9</v>
      </c>
    </row>
    <row r="18" spans="1:15" ht="15">
      <c r="A18" s="19" t="s">
        <v>9</v>
      </c>
      <c r="B18" s="30"/>
      <c r="C18" s="31"/>
      <c r="D18" s="32"/>
      <c r="E18" s="33">
        <f>E17*0.21</f>
        <v>1.0290000000000001</v>
      </c>
      <c r="F18" s="32"/>
      <c r="G18" s="33">
        <f>G17*0.21</f>
        <v>1.0290000000000001</v>
      </c>
      <c r="H18" s="32"/>
      <c r="I18" s="33">
        <f>I17*0.21</f>
        <v>1.0290000000000001</v>
      </c>
      <c r="J18" s="34"/>
      <c r="K18" s="35">
        <f>K17*0.21</f>
        <v>1.0290000000000001</v>
      </c>
      <c r="L18" s="34"/>
      <c r="M18" s="35">
        <f>M17*0.21</f>
        <v>1.0290000000000001</v>
      </c>
      <c r="N18" s="34"/>
      <c r="O18" s="35">
        <f>O17*0.21</f>
        <v>1.0290000000000001</v>
      </c>
    </row>
    <row r="19" spans="1:15" ht="15">
      <c r="A19" s="29" t="s">
        <v>16</v>
      </c>
      <c r="B19" s="30">
        <v>1464</v>
      </c>
      <c r="C19" s="31"/>
      <c r="D19" s="41">
        <v>0.05</v>
      </c>
      <c r="E19" s="33">
        <f>D19*$B19</f>
        <v>73.2</v>
      </c>
      <c r="F19" s="41">
        <v>0.5</v>
      </c>
      <c r="G19" s="33">
        <f>F19*$B19</f>
        <v>732</v>
      </c>
      <c r="H19" s="41">
        <v>0.8</v>
      </c>
      <c r="I19" s="33">
        <f>H19*$B19</f>
        <v>1171.2</v>
      </c>
      <c r="J19" s="42">
        <v>1</v>
      </c>
      <c r="K19" s="35">
        <f>J19*$B19</f>
        <v>1464</v>
      </c>
      <c r="L19" s="42">
        <v>4</v>
      </c>
      <c r="M19" s="35">
        <f>L19*$B19</f>
        <v>5856</v>
      </c>
      <c r="N19" s="42">
        <v>6</v>
      </c>
      <c r="O19" s="35">
        <f>N19*$B19</f>
        <v>8784</v>
      </c>
    </row>
    <row r="20" spans="1:15" ht="15">
      <c r="A20" s="19" t="s">
        <v>9</v>
      </c>
      <c r="B20" s="43"/>
      <c r="C20" s="44"/>
      <c r="D20" s="32"/>
      <c r="E20" s="45">
        <f>E19*0.21</f>
        <v>15.372</v>
      </c>
      <c r="F20" s="32"/>
      <c r="G20" s="45">
        <f>G19*0.21</f>
        <v>153.72</v>
      </c>
      <c r="H20" s="32"/>
      <c r="I20" s="45">
        <f>I19*0.21</f>
        <v>245.952</v>
      </c>
      <c r="J20" s="34"/>
      <c r="K20" s="46">
        <f>K19*0.21</f>
        <v>307.44</v>
      </c>
      <c r="L20" s="34"/>
      <c r="M20" s="46">
        <f>M19*0.21</f>
        <v>1229.76</v>
      </c>
      <c r="N20" s="34"/>
      <c r="O20" s="46">
        <f>O19*0.21</f>
        <v>1844.6399999999999</v>
      </c>
    </row>
    <row r="21" spans="1:15" ht="15">
      <c r="A21" s="47" t="s">
        <v>17</v>
      </c>
      <c r="B21" s="48"/>
      <c r="C21" s="49"/>
      <c r="D21" s="50"/>
      <c r="E21" s="51">
        <f>E5+E7+E9+E11+E13+E15+E17+E19</f>
        <v>434.2385</v>
      </c>
      <c r="F21" s="50"/>
      <c r="G21" s="51">
        <f>G5+G7+G9+G11+G13+G15+G17+G19</f>
        <v>2516.2850000000003</v>
      </c>
      <c r="H21" s="50"/>
      <c r="I21" s="51">
        <f>I5+I7+I9+I11+I13+I15+I17+I19</f>
        <v>3904.3160000000007</v>
      </c>
      <c r="J21" s="50"/>
      <c r="K21" s="51">
        <f>K5+K7+K9+K11+K13+K15+K17+K19</f>
        <v>4829.67</v>
      </c>
      <c r="L21" s="50"/>
      <c r="M21" s="51">
        <f>M5+M7+M9+M11+M13+M15+M17+M19</f>
        <v>18709.980000000003</v>
      </c>
      <c r="N21" s="50"/>
      <c r="O21" s="51">
        <f>O5+O7+O9+O11+O13+O15+O17+O19</f>
        <v>27963.52</v>
      </c>
    </row>
    <row r="22" spans="1:15" ht="15">
      <c r="A22" s="19" t="s">
        <v>9</v>
      </c>
      <c r="B22" s="52"/>
      <c r="C22" s="53"/>
      <c r="D22" s="41"/>
      <c r="E22" s="45">
        <f>E6+E8+E10+E12+E14+E16+E18+E20</f>
        <v>91.190085</v>
      </c>
      <c r="F22" s="41"/>
      <c r="G22" s="45">
        <f>G6+G8+G10+G12+G14+G16+G18+G20</f>
        <v>528.41985</v>
      </c>
      <c r="H22" s="41"/>
      <c r="I22" s="45">
        <f>I6+I8+I10+I12+I14+I16+I18+I20</f>
        <v>819.90636</v>
      </c>
      <c r="J22" s="54"/>
      <c r="K22" s="55">
        <f>K6+K8+K10+K12+K14+K16+K18+K20</f>
        <v>1014.2307000000001</v>
      </c>
      <c r="L22" s="54"/>
      <c r="M22" s="55">
        <f>M6+M8+M10+M12+M14+M16+M18+M20</f>
        <v>3929.095800000001</v>
      </c>
      <c r="N22" s="54"/>
      <c r="O22" s="55">
        <f>O6+O8+O10+O12+O14+O16+O18+O20</f>
        <v>5872.3392</v>
      </c>
    </row>
    <row r="23" spans="1:15" ht="15">
      <c r="A23" s="56" t="s">
        <v>18</v>
      </c>
      <c r="B23" s="52"/>
      <c r="C23" s="53"/>
      <c r="D23" s="41"/>
      <c r="E23" s="57">
        <f>E21+E22</f>
        <v>525.428585</v>
      </c>
      <c r="F23" s="41"/>
      <c r="G23" s="57">
        <f>G21+G22</f>
        <v>3044.70485</v>
      </c>
      <c r="H23" s="41"/>
      <c r="I23" s="57">
        <f>I21+I22</f>
        <v>4724.222360000001</v>
      </c>
      <c r="J23" s="54"/>
      <c r="K23" s="58">
        <f>K21+K22</f>
        <v>5843.9007</v>
      </c>
      <c r="L23" s="54"/>
      <c r="M23" s="58">
        <f>M21+M22</f>
        <v>22639.075800000006</v>
      </c>
      <c r="N23" s="54"/>
      <c r="O23" s="58">
        <f>O21+O22</f>
        <v>33835.8592</v>
      </c>
    </row>
    <row r="24" spans="1:15" ht="15">
      <c r="A24" s="59"/>
      <c r="B24" s="52"/>
      <c r="C24" s="53"/>
      <c r="D24" s="60"/>
      <c r="E24" s="61"/>
      <c r="F24" s="60"/>
      <c r="G24" s="61"/>
      <c r="H24" s="60"/>
      <c r="I24" s="61"/>
      <c r="J24" s="60"/>
      <c r="K24" s="61"/>
      <c r="L24" s="60"/>
      <c r="M24" s="61"/>
      <c r="N24" s="60"/>
      <c r="O24" s="61"/>
    </row>
    <row r="25" spans="4:15" ht="15.75" thickBot="1">
      <c r="D25" s="74"/>
      <c r="E25" s="74"/>
      <c r="F25" s="74"/>
      <c r="G25" s="74"/>
      <c r="H25" s="77" t="s">
        <v>19</v>
      </c>
      <c r="I25" s="77"/>
      <c r="J25" s="77" t="s">
        <v>20</v>
      </c>
      <c r="K25" s="77"/>
      <c r="L25" s="77" t="s">
        <v>21</v>
      </c>
      <c r="M25" s="77"/>
      <c r="N25" s="74"/>
      <c r="O25" s="74"/>
    </row>
    <row r="26" spans="1:15" ht="15.75" thickBot="1">
      <c r="A26" s="1" t="s">
        <v>22</v>
      </c>
      <c r="B26" s="2"/>
      <c r="C26" s="62"/>
      <c r="D26" s="3" t="s">
        <v>4</v>
      </c>
      <c r="E26" s="4" t="s">
        <v>5</v>
      </c>
      <c r="F26" s="3" t="s">
        <v>4</v>
      </c>
      <c r="G26" s="4" t="s">
        <v>5</v>
      </c>
      <c r="H26" s="3" t="s">
        <v>4</v>
      </c>
      <c r="I26" s="4" t="s">
        <v>5</v>
      </c>
      <c r="J26" s="3" t="s">
        <v>4</v>
      </c>
      <c r="K26" s="4" t="s">
        <v>5</v>
      </c>
      <c r="L26" s="3" t="s">
        <v>4</v>
      </c>
      <c r="M26" s="4" t="s">
        <v>5</v>
      </c>
      <c r="N26" s="63" t="s">
        <v>4</v>
      </c>
      <c r="O26" s="64" t="s">
        <v>5</v>
      </c>
    </row>
    <row r="27" spans="1:15" ht="15">
      <c r="A27" s="5" t="s">
        <v>23</v>
      </c>
      <c r="B27" s="6"/>
      <c r="C27" s="6"/>
      <c r="D27" s="65"/>
      <c r="E27" s="66"/>
      <c r="F27" s="65"/>
      <c r="G27" s="66"/>
      <c r="H27" s="10"/>
      <c r="I27" s="11"/>
      <c r="J27" s="8"/>
      <c r="K27" s="9"/>
      <c r="L27" s="8"/>
      <c r="M27" s="9"/>
      <c r="N27" s="10"/>
      <c r="O27" s="11"/>
    </row>
    <row r="28" spans="1:15" ht="15">
      <c r="A28" s="12" t="s">
        <v>8</v>
      </c>
      <c r="B28" s="13">
        <v>28.3</v>
      </c>
      <c r="C28" s="14"/>
      <c r="D28" s="20">
        <f>D42</f>
        <v>0.05</v>
      </c>
      <c r="E28" s="26">
        <f>$B$28*D28</f>
        <v>1.415</v>
      </c>
      <c r="F28" s="20">
        <f>F42</f>
        <v>0.5</v>
      </c>
      <c r="G28" s="26">
        <f>$B$28*F28</f>
        <v>14.15</v>
      </c>
      <c r="H28" s="17">
        <f>H42</f>
        <v>0.8</v>
      </c>
      <c r="I28" s="18">
        <f>$B$28*H28</f>
        <v>22.64</v>
      </c>
      <c r="J28" s="15">
        <f>J42</f>
        <v>1</v>
      </c>
      <c r="K28" s="16">
        <f>$B$28*J28</f>
        <v>28.3</v>
      </c>
      <c r="L28" s="15">
        <f>L42</f>
        <v>4</v>
      </c>
      <c r="M28" s="16">
        <f>$B$28*L28</f>
        <v>113.2</v>
      </c>
      <c r="N28" s="20">
        <f>N42</f>
        <v>6</v>
      </c>
      <c r="O28" s="26">
        <f>$B$28*N28</f>
        <v>169.8</v>
      </c>
    </row>
    <row r="29" spans="1:15" ht="15">
      <c r="A29" s="19" t="s">
        <v>9</v>
      </c>
      <c r="B29" s="13"/>
      <c r="C29" s="14"/>
      <c r="D29" s="20"/>
      <c r="E29" s="26">
        <f>E28*0.21</f>
        <v>0.29714999999999997</v>
      </c>
      <c r="F29" s="25"/>
      <c r="G29" s="26">
        <f>G28*0.21</f>
        <v>2.9715</v>
      </c>
      <c r="H29" s="17"/>
      <c r="I29" s="18">
        <f>I28*0.21</f>
        <v>4.7543999999999995</v>
      </c>
      <c r="J29" s="15"/>
      <c r="K29" s="16">
        <f>K28*0.21</f>
        <v>5.943</v>
      </c>
      <c r="L29" s="15"/>
      <c r="M29" s="16">
        <f>M28*0.21</f>
        <v>23.772</v>
      </c>
      <c r="N29" s="17"/>
      <c r="O29" s="18">
        <f>O28*0.21</f>
        <v>35.658</v>
      </c>
    </row>
    <row r="30" spans="1:15" ht="15">
      <c r="A30" s="22" t="s">
        <v>24</v>
      </c>
      <c r="B30" s="23">
        <v>55</v>
      </c>
      <c r="C30" s="24"/>
      <c r="D30" s="20"/>
      <c r="E30" s="26">
        <f>$B$7</f>
        <v>55</v>
      </c>
      <c r="F30" s="25"/>
      <c r="G30" s="26">
        <f>$B$7</f>
        <v>55</v>
      </c>
      <c r="H30" s="17"/>
      <c r="I30" s="18">
        <f>$B$7</f>
        <v>55</v>
      </c>
      <c r="J30" s="15"/>
      <c r="K30" s="16">
        <f>$B$7</f>
        <v>55</v>
      </c>
      <c r="L30" s="15"/>
      <c r="M30" s="16">
        <f>$B$7</f>
        <v>55</v>
      </c>
      <c r="N30" s="17"/>
      <c r="O30" s="18">
        <f>$B$7</f>
        <v>55</v>
      </c>
    </row>
    <row r="31" spans="1:15" ht="15">
      <c r="A31" s="19" t="s">
        <v>9</v>
      </c>
      <c r="B31" s="27"/>
      <c r="C31" s="28"/>
      <c r="D31" s="20"/>
      <c r="E31" s="26">
        <f>E30*0.21</f>
        <v>11.549999999999999</v>
      </c>
      <c r="F31" s="25"/>
      <c r="G31" s="26">
        <f>G30*0.21</f>
        <v>11.549999999999999</v>
      </c>
      <c r="H31" s="17"/>
      <c r="I31" s="18">
        <f>I30*0.21</f>
        <v>11.549999999999999</v>
      </c>
      <c r="J31" s="15"/>
      <c r="K31" s="16">
        <f>K30*0.21</f>
        <v>11.549999999999999</v>
      </c>
      <c r="L31" s="15"/>
      <c r="M31" s="16">
        <f>M30*0.21</f>
        <v>11.549999999999999</v>
      </c>
      <c r="N31" s="17"/>
      <c r="O31" s="18">
        <f>O30*0.21</f>
        <v>11.549999999999999</v>
      </c>
    </row>
    <row r="32" spans="1:15" ht="15">
      <c r="A32" s="29" t="s">
        <v>11</v>
      </c>
      <c r="B32" s="30">
        <v>2038.74</v>
      </c>
      <c r="C32" s="31"/>
      <c r="D32" s="67">
        <f>D42</f>
        <v>0.05</v>
      </c>
      <c r="E32" s="35">
        <f>D32*$B32</f>
        <v>101.93700000000001</v>
      </c>
      <c r="F32" s="34">
        <f>F42</f>
        <v>0.5</v>
      </c>
      <c r="G32" s="35">
        <f>F32*$B32</f>
        <v>1019.37</v>
      </c>
      <c r="H32" s="68">
        <f>H42</f>
        <v>0.8</v>
      </c>
      <c r="I32" s="69">
        <f>H32*$B32</f>
        <v>1630.9920000000002</v>
      </c>
      <c r="J32" s="32">
        <f>J42</f>
        <v>1</v>
      </c>
      <c r="K32" s="33">
        <f>J32*$B32</f>
        <v>2038.74</v>
      </c>
      <c r="L32" s="32">
        <f>L42</f>
        <v>4</v>
      </c>
      <c r="M32" s="33">
        <f>L32*$B32</f>
        <v>8154.96</v>
      </c>
      <c r="N32" s="68">
        <f>N42</f>
        <v>6</v>
      </c>
      <c r="O32" s="69">
        <f>N32*$B32</f>
        <v>12232.44</v>
      </c>
    </row>
    <row r="33" spans="1:15" ht="15">
      <c r="A33" s="19" t="s">
        <v>9</v>
      </c>
      <c r="B33" s="30"/>
      <c r="C33" s="31"/>
      <c r="D33" s="67"/>
      <c r="E33" s="35">
        <f>E32*0.21</f>
        <v>21.40677</v>
      </c>
      <c r="F33" s="34"/>
      <c r="G33" s="35">
        <f>G32*0.21</f>
        <v>214.0677</v>
      </c>
      <c r="H33" s="68"/>
      <c r="I33" s="69">
        <f>I32*0.21</f>
        <v>342.50832</v>
      </c>
      <c r="J33" s="32"/>
      <c r="K33" s="33">
        <f>K32*0.21</f>
        <v>428.1354</v>
      </c>
      <c r="L33" s="32"/>
      <c r="M33" s="33">
        <f>M32*0.21</f>
        <v>1712.5416</v>
      </c>
      <c r="N33" s="68"/>
      <c r="O33" s="69">
        <f>O32*0.21</f>
        <v>2568.8124</v>
      </c>
    </row>
    <row r="34" spans="1:15" ht="15">
      <c r="A34" s="36" t="s">
        <v>12</v>
      </c>
      <c r="B34" s="23">
        <v>559</v>
      </c>
      <c r="C34" s="37"/>
      <c r="D34" s="67"/>
      <c r="E34" s="35">
        <f>$B$34</f>
        <v>559</v>
      </c>
      <c r="F34" s="34"/>
      <c r="G34" s="35">
        <f>$B$34</f>
        <v>559</v>
      </c>
      <c r="H34" s="68"/>
      <c r="I34" s="69">
        <f>$B$34</f>
        <v>559</v>
      </c>
      <c r="J34" s="32"/>
      <c r="K34" s="33">
        <f>$B$34</f>
        <v>559</v>
      </c>
      <c r="L34" s="32"/>
      <c r="M34" s="33">
        <f>$B$34</f>
        <v>559</v>
      </c>
      <c r="N34" s="68"/>
      <c r="O34" s="69">
        <f>$B$34</f>
        <v>559</v>
      </c>
    </row>
    <row r="35" spans="1:15" ht="15">
      <c r="A35" s="19" t="s">
        <v>9</v>
      </c>
      <c r="B35" s="30"/>
      <c r="C35" s="31"/>
      <c r="D35" s="67"/>
      <c r="E35" s="35">
        <f>E34*0.21</f>
        <v>117.39</v>
      </c>
      <c r="F35" s="34"/>
      <c r="G35" s="35">
        <f>G34*0.21</f>
        <v>117.39</v>
      </c>
      <c r="H35" s="68"/>
      <c r="I35" s="69">
        <f>I34*0.21</f>
        <v>117.39</v>
      </c>
      <c r="J35" s="32"/>
      <c r="K35" s="33">
        <f>K34*0.21</f>
        <v>117.39</v>
      </c>
      <c r="L35" s="32"/>
      <c r="M35" s="33">
        <f>M34*0.21</f>
        <v>117.39</v>
      </c>
      <c r="N35" s="68"/>
      <c r="O35" s="69">
        <f>O34*0.21</f>
        <v>117.39</v>
      </c>
    </row>
    <row r="36" spans="1:15" ht="15">
      <c r="A36" s="29" t="s">
        <v>13</v>
      </c>
      <c r="B36" s="30">
        <v>93.94</v>
      </c>
      <c r="C36" s="31"/>
      <c r="D36" s="67">
        <f>D42</f>
        <v>0.05</v>
      </c>
      <c r="E36" s="35">
        <f>D36*$B36</f>
        <v>4.697</v>
      </c>
      <c r="F36" s="34">
        <f>F42</f>
        <v>0.5</v>
      </c>
      <c r="G36" s="35">
        <f>F36*$B36</f>
        <v>46.97</v>
      </c>
      <c r="H36" s="68">
        <f>H42</f>
        <v>0.8</v>
      </c>
      <c r="I36" s="69">
        <f>H36*$B36</f>
        <v>75.152</v>
      </c>
      <c r="J36" s="32">
        <f>J42</f>
        <v>1</v>
      </c>
      <c r="K36" s="33">
        <f>J36*$B36</f>
        <v>93.94</v>
      </c>
      <c r="L36" s="32">
        <f>L42</f>
        <v>4</v>
      </c>
      <c r="M36" s="33">
        <f>L36*$B36</f>
        <v>375.76</v>
      </c>
      <c r="N36" s="68">
        <f>N42</f>
        <v>6</v>
      </c>
      <c r="O36" s="69">
        <f>N36*$B36</f>
        <v>563.64</v>
      </c>
    </row>
    <row r="37" spans="1:15" ht="15">
      <c r="A37" s="19" t="s">
        <v>9</v>
      </c>
      <c r="B37" s="30"/>
      <c r="C37" s="31"/>
      <c r="D37" s="67"/>
      <c r="E37" s="35">
        <f>E36*0.21</f>
        <v>0.98637</v>
      </c>
      <c r="F37" s="34"/>
      <c r="G37" s="35">
        <f>G36*0.21</f>
        <v>9.8637</v>
      </c>
      <c r="H37" s="68"/>
      <c r="I37" s="69">
        <f>I36*0.21</f>
        <v>15.78192</v>
      </c>
      <c r="J37" s="32"/>
      <c r="K37" s="33">
        <f>K36*0.21</f>
        <v>19.7274</v>
      </c>
      <c r="L37" s="32"/>
      <c r="M37" s="33">
        <f>M36*0.21</f>
        <v>78.9096</v>
      </c>
      <c r="N37" s="68"/>
      <c r="O37" s="69">
        <f>O36*0.21</f>
        <v>118.36439999999999</v>
      </c>
    </row>
    <row r="38" spans="1:15" ht="15">
      <c r="A38" s="29" t="s">
        <v>14</v>
      </c>
      <c r="B38" s="30">
        <v>495</v>
      </c>
      <c r="C38" s="31">
        <f>3*125*18.01</f>
        <v>6753.750000000001</v>
      </c>
      <c r="D38" s="67">
        <f>D42</f>
        <v>0.05</v>
      </c>
      <c r="E38" s="35">
        <f>D38*$B38</f>
        <v>24.75</v>
      </c>
      <c r="F38" s="34">
        <f>F42</f>
        <v>0.5</v>
      </c>
      <c r="G38" s="35">
        <f>F38*$B38</f>
        <v>247.5</v>
      </c>
      <c r="H38" s="68">
        <f>H42</f>
        <v>0.8</v>
      </c>
      <c r="I38" s="69">
        <f>H38*$B38</f>
        <v>396</v>
      </c>
      <c r="J38" s="32">
        <f>J42</f>
        <v>1</v>
      </c>
      <c r="K38" s="33">
        <f>J38*$B38</f>
        <v>495</v>
      </c>
      <c r="L38" s="32">
        <f>L42</f>
        <v>4</v>
      </c>
      <c r="M38" s="33">
        <f>L38*$B38</f>
        <v>1980</v>
      </c>
      <c r="N38" s="68">
        <f>N42</f>
        <v>6</v>
      </c>
      <c r="O38" s="69">
        <f>N38*$B38</f>
        <v>2970</v>
      </c>
    </row>
    <row r="39" spans="1:15" ht="15">
      <c r="A39" s="19" t="s">
        <v>9</v>
      </c>
      <c r="B39" s="30"/>
      <c r="C39" s="31"/>
      <c r="D39" s="67"/>
      <c r="E39" s="35">
        <f>E38*0.21</f>
        <v>5.1975</v>
      </c>
      <c r="F39" s="34"/>
      <c r="G39" s="35">
        <f>G38*0.21</f>
        <v>51.975</v>
      </c>
      <c r="H39" s="68"/>
      <c r="I39" s="69">
        <f>I38*0.21</f>
        <v>83.16</v>
      </c>
      <c r="J39" s="32"/>
      <c r="K39" s="33">
        <f>K38*0.21</f>
        <v>103.95</v>
      </c>
      <c r="L39" s="32"/>
      <c r="M39" s="33">
        <f>M38*0.21</f>
        <v>415.8</v>
      </c>
      <c r="N39" s="68"/>
      <c r="O39" s="69">
        <f>O38*0.21</f>
        <v>623.6999999999999</v>
      </c>
    </row>
    <row r="40" spans="1:15" ht="15">
      <c r="A40" s="38" t="s">
        <v>25</v>
      </c>
      <c r="B40" s="30">
        <v>4.9</v>
      </c>
      <c r="C40" s="31"/>
      <c r="D40" s="40">
        <v>1</v>
      </c>
      <c r="E40" s="35">
        <f>D40*$B40</f>
        <v>4.9</v>
      </c>
      <c r="F40" s="40">
        <v>1</v>
      </c>
      <c r="G40" s="35">
        <f>F40*$B40</f>
        <v>4.9</v>
      </c>
      <c r="H40" s="40">
        <v>1</v>
      </c>
      <c r="I40" s="69">
        <f>H40*$B40</f>
        <v>4.9</v>
      </c>
      <c r="J40" s="39">
        <v>1</v>
      </c>
      <c r="K40" s="33">
        <f>J40*$B40</f>
        <v>4.9</v>
      </c>
      <c r="L40" s="39">
        <v>1</v>
      </c>
      <c r="M40" s="33">
        <f>L40*$B40</f>
        <v>4.9</v>
      </c>
      <c r="N40" s="40">
        <v>1</v>
      </c>
      <c r="O40" s="69">
        <f>N40*$B40</f>
        <v>4.9</v>
      </c>
    </row>
    <row r="41" spans="1:15" ht="15">
      <c r="A41" s="19" t="s">
        <v>9</v>
      </c>
      <c r="B41" s="30"/>
      <c r="C41" s="31"/>
      <c r="D41" s="67"/>
      <c r="E41" s="35">
        <f>E40*0.21</f>
        <v>1.0290000000000001</v>
      </c>
      <c r="F41" s="34"/>
      <c r="G41" s="35">
        <f>G40*0.21</f>
        <v>1.0290000000000001</v>
      </c>
      <c r="H41" s="68"/>
      <c r="I41" s="69">
        <f>I40*0.21</f>
        <v>1.0290000000000001</v>
      </c>
      <c r="J41" s="32"/>
      <c r="K41" s="33">
        <f>K40*0.21</f>
        <v>1.0290000000000001</v>
      </c>
      <c r="L41" s="32"/>
      <c r="M41" s="33">
        <f>M40*0.21</f>
        <v>1.0290000000000001</v>
      </c>
      <c r="N41" s="68"/>
      <c r="O41" s="69">
        <f>O40*0.21</f>
        <v>1.0290000000000001</v>
      </c>
    </row>
    <row r="42" spans="1:15" ht="15">
      <c r="A42" s="29" t="s">
        <v>16</v>
      </c>
      <c r="B42" s="30">
        <v>1464</v>
      </c>
      <c r="C42" s="31"/>
      <c r="D42" s="54">
        <v>0.05</v>
      </c>
      <c r="E42" s="35">
        <f>D42*$B42</f>
        <v>73.2</v>
      </c>
      <c r="F42" s="42">
        <v>0.5</v>
      </c>
      <c r="G42" s="35">
        <f>F42*$B42</f>
        <v>732</v>
      </c>
      <c r="H42" s="70">
        <v>0.8</v>
      </c>
      <c r="I42" s="69">
        <f>H42*$B42</f>
        <v>1171.2</v>
      </c>
      <c r="J42" s="41">
        <v>1</v>
      </c>
      <c r="K42" s="33">
        <f>J42*$B42</f>
        <v>1464</v>
      </c>
      <c r="L42" s="41">
        <v>4</v>
      </c>
      <c r="M42" s="33">
        <f>L42*$B42</f>
        <v>5856</v>
      </c>
      <c r="N42" s="70">
        <v>6</v>
      </c>
      <c r="O42" s="69">
        <f>N42*$B42</f>
        <v>8784</v>
      </c>
    </row>
    <row r="43" spans="1:15" ht="15">
      <c r="A43" s="19" t="s">
        <v>9</v>
      </c>
      <c r="B43" s="43"/>
      <c r="C43" s="44"/>
      <c r="D43" s="67"/>
      <c r="E43" s="46">
        <f>E42*0.21</f>
        <v>15.372</v>
      </c>
      <c r="F43" s="34"/>
      <c r="G43" s="46">
        <f>G42*0.21</f>
        <v>153.72</v>
      </c>
      <c r="H43" s="68"/>
      <c r="I43" s="71">
        <f>I42*0.21</f>
        <v>245.952</v>
      </c>
      <c r="J43" s="32"/>
      <c r="K43" s="45">
        <f>K42*0.21</f>
        <v>307.44</v>
      </c>
      <c r="L43" s="32"/>
      <c r="M43" s="45">
        <f>M42*0.21</f>
        <v>1229.76</v>
      </c>
      <c r="N43" s="68"/>
      <c r="O43" s="71">
        <f>O42*0.21</f>
        <v>1844.6399999999999</v>
      </c>
    </row>
    <row r="44" spans="1:15" ht="15">
      <c r="A44" s="47" t="s">
        <v>17</v>
      </c>
      <c r="B44" s="48"/>
      <c r="C44" s="49"/>
      <c r="D44" s="50"/>
      <c r="E44" s="51">
        <f>E28+E30+E32+E34+E36+E38+E40+E42</f>
        <v>824.899</v>
      </c>
      <c r="F44" s="50"/>
      <c r="G44" s="51">
        <f>G28+G30+G32+G34+G36+G38+G40+G42</f>
        <v>2678.8900000000003</v>
      </c>
      <c r="H44" s="50"/>
      <c r="I44" s="51">
        <f>I28+I30+I32+I34+I36+I38+I40+I42</f>
        <v>3914.884000000001</v>
      </c>
      <c r="J44" s="50"/>
      <c r="K44" s="51">
        <f>K28+K30+K32+K34+K36+K38+K40+K42</f>
        <v>4738.88</v>
      </c>
      <c r="L44" s="50"/>
      <c r="M44" s="51">
        <f>M28+M30+M32+M34+M36+M38+M40+M42</f>
        <v>17098.82</v>
      </c>
      <c r="N44" s="50"/>
      <c r="O44" s="51">
        <f>O28+O30+O32+O34+O36+O38+O40+O42</f>
        <v>25338.78</v>
      </c>
    </row>
    <row r="45" spans="1:15" ht="15">
      <c r="A45" s="19" t="s">
        <v>9</v>
      </c>
      <c r="B45" s="52"/>
      <c r="C45" s="53"/>
      <c r="D45" s="54"/>
      <c r="E45" s="55">
        <f>E29+E31+E33+E35+E37+E39+E41+E43</f>
        <v>173.22879</v>
      </c>
      <c r="F45" s="54"/>
      <c r="G45" s="55">
        <f>G29+G31+G33+G35+G37+G39+G41+G43</f>
        <v>562.5669</v>
      </c>
      <c r="H45" s="70"/>
      <c r="I45" s="71">
        <f>I29+I31+I33+I35+I37+I39+I41+I43</f>
        <v>822.12564</v>
      </c>
      <c r="J45" s="41"/>
      <c r="K45" s="45">
        <f>K29+K31+K33+K35+K37+K39+K41+K43</f>
        <v>995.1648</v>
      </c>
      <c r="L45" s="41"/>
      <c r="M45" s="45">
        <f>M29+M31+M33+M35+M37+M39+M41+M43</f>
        <v>3590.7522</v>
      </c>
      <c r="N45" s="70"/>
      <c r="O45" s="71">
        <f>O29+O31+O33+O35+O37+O39+O41+O43</f>
        <v>5321.1438</v>
      </c>
    </row>
    <row r="46" spans="1:15" ht="15">
      <c r="A46" s="56" t="s">
        <v>18</v>
      </c>
      <c r="B46" s="52"/>
      <c r="C46" s="53"/>
      <c r="D46" s="54"/>
      <c r="E46" s="58">
        <f>E44+E45</f>
        <v>998.12779</v>
      </c>
      <c r="F46" s="54"/>
      <c r="G46" s="58">
        <f>G44+G45</f>
        <v>3241.4569</v>
      </c>
      <c r="H46" s="70"/>
      <c r="I46" s="72">
        <f>I44+I45</f>
        <v>4737.009640000001</v>
      </c>
      <c r="J46" s="41"/>
      <c r="K46" s="57">
        <f>K44+K45</f>
        <v>5734.0448</v>
      </c>
      <c r="L46" s="41"/>
      <c r="M46" s="57">
        <f>M44+M45</f>
        <v>20689.5722</v>
      </c>
      <c r="N46" s="70"/>
      <c r="O46" s="72">
        <f>O44+O45</f>
        <v>30659.923799999997</v>
      </c>
    </row>
    <row r="47" spans="1:15" ht="15">
      <c r="A47" s="59"/>
      <c r="B47" s="52"/>
      <c r="C47" s="53"/>
      <c r="D47" s="60"/>
      <c r="E47" s="61"/>
      <c r="F47" s="60"/>
      <c r="G47" s="61"/>
      <c r="H47" s="60"/>
      <c r="I47" s="61"/>
      <c r="J47" s="60"/>
      <c r="K47" s="61"/>
      <c r="L47" s="60"/>
      <c r="M47" s="61"/>
      <c r="N47" s="60"/>
      <c r="O47" s="61"/>
    </row>
    <row r="48" spans="4:15" ht="15.75" thickBot="1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7" t="s">
        <v>26</v>
      </c>
      <c r="O48" s="77"/>
    </row>
    <row r="49" spans="1:15" ht="15.75" thickBot="1">
      <c r="A49" s="1" t="s">
        <v>27</v>
      </c>
      <c r="B49" s="2"/>
      <c r="C49" s="62"/>
      <c r="D49" s="3" t="s">
        <v>4</v>
      </c>
      <c r="E49" s="4" t="s">
        <v>5</v>
      </c>
      <c r="F49" s="3" t="s">
        <v>4</v>
      </c>
      <c r="G49" s="4" t="s">
        <v>5</v>
      </c>
      <c r="H49" s="3" t="s">
        <v>4</v>
      </c>
      <c r="I49" s="4" t="s">
        <v>5</v>
      </c>
      <c r="J49" s="3" t="s">
        <v>4</v>
      </c>
      <c r="K49" s="4" t="s">
        <v>5</v>
      </c>
      <c r="L49" s="3" t="s">
        <v>4</v>
      </c>
      <c r="M49" s="4" t="s">
        <v>5</v>
      </c>
      <c r="N49" s="3" t="s">
        <v>4</v>
      </c>
      <c r="O49" s="4" t="s">
        <v>5</v>
      </c>
    </row>
    <row r="50" spans="1:15" ht="15">
      <c r="A50" s="5" t="s">
        <v>23</v>
      </c>
      <c r="B50" s="6"/>
      <c r="C50" s="6"/>
      <c r="D50" s="65"/>
      <c r="E50" s="66"/>
      <c r="F50" s="65"/>
      <c r="G50" s="66"/>
      <c r="H50" s="65"/>
      <c r="I50" s="66"/>
      <c r="J50" s="65"/>
      <c r="K50" s="66"/>
      <c r="L50" s="65"/>
      <c r="M50" s="66"/>
      <c r="N50" s="8"/>
      <c r="O50" s="9"/>
    </row>
    <row r="51" spans="1:15" ht="15">
      <c r="A51" s="12" t="s">
        <v>8</v>
      </c>
      <c r="B51" s="13">
        <v>28.3</v>
      </c>
      <c r="C51" s="14"/>
      <c r="D51" s="20">
        <f>D65</f>
        <v>0.05</v>
      </c>
      <c r="E51" s="26">
        <f>$B$51*D51</f>
        <v>1.415</v>
      </c>
      <c r="F51" s="20">
        <f>F65</f>
        <v>0.5</v>
      </c>
      <c r="G51" s="26">
        <f>$B$51*F51</f>
        <v>14.15</v>
      </c>
      <c r="H51" s="20">
        <f>H65</f>
        <v>0.8</v>
      </c>
      <c r="I51" s="26">
        <f>$B$51*H51</f>
        <v>22.64</v>
      </c>
      <c r="J51" s="20">
        <f>J65</f>
        <v>1</v>
      </c>
      <c r="K51" s="26">
        <f>$B$51*J51</f>
        <v>28.3</v>
      </c>
      <c r="L51" s="20">
        <f>L65</f>
        <v>4</v>
      </c>
      <c r="M51" s="26">
        <f>$B$51*L51</f>
        <v>113.2</v>
      </c>
      <c r="N51" s="15">
        <f>N65</f>
        <v>6</v>
      </c>
      <c r="O51" s="16">
        <f>$B$51*N51</f>
        <v>169.8</v>
      </c>
    </row>
    <row r="52" spans="1:15" ht="15">
      <c r="A52" s="19" t="s">
        <v>9</v>
      </c>
      <c r="B52" s="13"/>
      <c r="C52" s="14"/>
      <c r="D52" s="20"/>
      <c r="E52" s="26">
        <f>E51*0.21</f>
        <v>0.29714999999999997</v>
      </c>
      <c r="F52" s="25"/>
      <c r="G52" s="26">
        <f>G51*0.21</f>
        <v>2.9715</v>
      </c>
      <c r="H52" s="25"/>
      <c r="I52" s="26">
        <f>I51*0.21</f>
        <v>4.7543999999999995</v>
      </c>
      <c r="J52" s="25"/>
      <c r="K52" s="26">
        <f>K51*0.21</f>
        <v>5.943</v>
      </c>
      <c r="L52" s="25"/>
      <c r="M52" s="26">
        <f>M51*0.21</f>
        <v>23.772</v>
      </c>
      <c r="N52" s="15"/>
      <c r="O52" s="16">
        <f>O51*0.21</f>
        <v>35.658</v>
      </c>
    </row>
    <row r="53" spans="1:15" ht="15">
      <c r="A53" s="22" t="s">
        <v>24</v>
      </c>
      <c r="B53" s="23">
        <v>55</v>
      </c>
      <c r="C53" s="24"/>
      <c r="D53" s="20"/>
      <c r="E53" s="26">
        <f>$B$7</f>
        <v>55</v>
      </c>
      <c r="F53" s="25"/>
      <c r="G53" s="26">
        <f>$B$7</f>
        <v>55</v>
      </c>
      <c r="H53" s="25"/>
      <c r="I53" s="26">
        <f>$B$7</f>
        <v>55</v>
      </c>
      <c r="J53" s="25"/>
      <c r="K53" s="26">
        <f>$B$7</f>
        <v>55</v>
      </c>
      <c r="L53" s="25"/>
      <c r="M53" s="26">
        <f>$B$7</f>
        <v>55</v>
      </c>
      <c r="N53" s="15"/>
      <c r="O53" s="16">
        <f>$B$7</f>
        <v>55</v>
      </c>
    </row>
    <row r="54" spans="1:15" ht="15">
      <c r="A54" s="19" t="s">
        <v>9</v>
      </c>
      <c r="B54" s="27"/>
      <c r="C54" s="28"/>
      <c r="D54" s="20"/>
      <c r="E54" s="26">
        <f>E53*0.21</f>
        <v>11.549999999999999</v>
      </c>
      <c r="F54" s="25"/>
      <c r="G54" s="26">
        <f>G53*0.21</f>
        <v>11.549999999999999</v>
      </c>
      <c r="H54" s="25"/>
      <c r="I54" s="26">
        <f>I53*0.21</f>
        <v>11.549999999999999</v>
      </c>
      <c r="J54" s="25"/>
      <c r="K54" s="26">
        <f>K53*0.21</f>
        <v>11.549999999999999</v>
      </c>
      <c r="L54" s="25"/>
      <c r="M54" s="26">
        <f>M53*0.21</f>
        <v>11.549999999999999</v>
      </c>
      <c r="N54" s="15"/>
      <c r="O54" s="16">
        <f>O53*0.21</f>
        <v>11.549999999999999</v>
      </c>
    </row>
    <row r="55" spans="1:15" ht="15">
      <c r="A55" s="29" t="s">
        <v>11</v>
      </c>
      <c r="B55" s="30">
        <v>969.04</v>
      </c>
      <c r="C55" s="31"/>
      <c r="D55" s="67">
        <f>D65</f>
        <v>0.05</v>
      </c>
      <c r="E55" s="35">
        <f>D55*$B55</f>
        <v>48.452</v>
      </c>
      <c r="F55" s="34">
        <f>F65</f>
        <v>0.5</v>
      </c>
      <c r="G55" s="35">
        <f>F55*$B55</f>
        <v>484.52</v>
      </c>
      <c r="H55" s="34">
        <f>H65</f>
        <v>0.8</v>
      </c>
      <c r="I55" s="35">
        <f>H55*$B55</f>
        <v>775.232</v>
      </c>
      <c r="J55" s="34">
        <f>J65</f>
        <v>1</v>
      </c>
      <c r="K55" s="35">
        <f>J55*$B55</f>
        <v>969.04</v>
      </c>
      <c r="L55" s="34">
        <f>L65</f>
        <v>4</v>
      </c>
      <c r="M55" s="35">
        <f>L55*$B55</f>
        <v>3876.16</v>
      </c>
      <c r="N55" s="32">
        <f>N65</f>
        <v>6</v>
      </c>
      <c r="O55" s="33">
        <f>N55*$B55</f>
        <v>5814.24</v>
      </c>
    </row>
    <row r="56" spans="1:15" ht="15">
      <c r="A56" s="19" t="s">
        <v>9</v>
      </c>
      <c r="B56" s="30"/>
      <c r="C56" s="31"/>
      <c r="D56" s="67"/>
      <c r="E56" s="35">
        <f>E55*0.21</f>
        <v>10.174919999999998</v>
      </c>
      <c r="F56" s="34"/>
      <c r="G56" s="35">
        <f>G55*0.21</f>
        <v>101.74919999999999</v>
      </c>
      <c r="H56" s="34"/>
      <c r="I56" s="35">
        <f>I55*0.21</f>
        <v>162.79871999999997</v>
      </c>
      <c r="J56" s="34"/>
      <c r="K56" s="35">
        <f>K55*0.21</f>
        <v>203.49839999999998</v>
      </c>
      <c r="L56" s="34"/>
      <c r="M56" s="35">
        <f>M55*0.21</f>
        <v>813.9935999999999</v>
      </c>
      <c r="N56" s="32"/>
      <c r="O56" s="33">
        <f>O55*0.21</f>
        <v>1220.9904</v>
      </c>
    </row>
    <row r="57" spans="1:15" ht="15">
      <c r="A57" s="36" t="s">
        <v>12</v>
      </c>
      <c r="B57" s="23">
        <v>5453</v>
      </c>
      <c r="C57" s="37"/>
      <c r="D57" s="67"/>
      <c r="E57" s="35">
        <f>$B$57</f>
        <v>5453</v>
      </c>
      <c r="F57" s="34"/>
      <c r="G57" s="35">
        <f>$B$57</f>
        <v>5453</v>
      </c>
      <c r="H57" s="34"/>
      <c r="I57" s="35">
        <f>$B$57</f>
        <v>5453</v>
      </c>
      <c r="J57" s="34"/>
      <c r="K57" s="35">
        <f>$B$57</f>
        <v>5453</v>
      </c>
      <c r="L57" s="34"/>
      <c r="M57" s="35">
        <f>$B$57</f>
        <v>5453</v>
      </c>
      <c r="N57" s="32"/>
      <c r="O57" s="33">
        <f>$B$57</f>
        <v>5453</v>
      </c>
    </row>
    <row r="58" spans="1:15" ht="15">
      <c r="A58" s="19" t="s">
        <v>9</v>
      </c>
      <c r="B58" s="30"/>
      <c r="C58" s="31"/>
      <c r="D58" s="67"/>
      <c r="E58" s="35">
        <f>E57*0.21</f>
        <v>1145.1299999999999</v>
      </c>
      <c r="F58" s="34"/>
      <c r="G58" s="35">
        <f>G57*0.21</f>
        <v>1145.1299999999999</v>
      </c>
      <c r="H58" s="34"/>
      <c r="I58" s="35">
        <f>I57*0.21</f>
        <v>1145.1299999999999</v>
      </c>
      <c r="J58" s="34"/>
      <c r="K58" s="35">
        <f>K57*0.21</f>
        <v>1145.1299999999999</v>
      </c>
      <c r="L58" s="34"/>
      <c r="M58" s="35">
        <f>M57*0.21</f>
        <v>1145.1299999999999</v>
      </c>
      <c r="N58" s="32"/>
      <c r="O58" s="33">
        <f>O57*0.21</f>
        <v>1145.1299999999999</v>
      </c>
    </row>
    <row r="59" spans="1:15" ht="15">
      <c r="A59" s="29" t="s">
        <v>13</v>
      </c>
      <c r="B59" s="30">
        <v>93.94</v>
      </c>
      <c r="C59" s="31"/>
      <c r="D59" s="67">
        <f>D65</f>
        <v>0.05</v>
      </c>
      <c r="E59" s="35">
        <f>D59*$B59</f>
        <v>4.697</v>
      </c>
      <c r="F59" s="34">
        <f>F65</f>
        <v>0.5</v>
      </c>
      <c r="G59" s="35">
        <f>F59*$B59</f>
        <v>46.97</v>
      </c>
      <c r="H59" s="34">
        <f>H65</f>
        <v>0.8</v>
      </c>
      <c r="I59" s="35">
        <f>H59*$B59</f>
        <v>75.152</v>
      </c>
      <c r="J59" s="34">
        <f>J65</f>
        <v>1</v>
      </c>
      <c r="K59" s="35">
        <f>J59*$B59</f>
        <v>93.94</v>
      </c>
      <c r="L59" s="34">
        <f>L65</f>
        <v>4</v>
      </c>
      <c r="M59" s="35">
        <f>L59*$B59</f>
        <v>375.76</v>
      </c>
      <c r="N59" s="32">
        <f>N65</f>
        <v>6</v>
      </c>
      <c r="O59" s="33">
        <f>N59*$B59</f>
        <v>563.64</v>
      </c>
    </row>
    <row r="60" spans="1:15" ht="15">
      <c r="A60" s="19" t="s">
        <v>9</v>
      </c>
      <c r="B60" s="30"/>
      <c r="C60" s="31"/>
      <c r="D60" s="67"/>
      <c r="E60" s="35">
        <f>E59*0.21</f>
        <v>0.98637</v>
      </c>
      <c r="F60" s="34"/>
      <c r="G60" s="35">
        <f>G59*0.21</f>
        <v>9.8637</v>
      </c>
      <c r="H60" s="34"/>
      <c r="I60" s="35">
        <f>I59*0.21</f>
        <v>15.78192</v>
      </c>
      <c r="J60" s="34"/>
      <c r="K60" s="35">
        <f>K59*0.21</f>
        <v>19.7274</v>
      </c>
      <c r="L60" s="34"/>
      <c r="M60" s="35">
        <f>M59*0.21</f>
        <v>78.9096</v>
      </c>
      <c r="N60" s="32"/>
      <c r="O60" s="33">
        <f>O59*0.21</f>
        <v>118.36439999999999</v>
      </c>
    </row>
    <row r="61" spans="1:15" ht="15">
      <c r="A61" s="29" t="s">
        <v>14</v>
      </c>
      <c r="B61" s="30">
        <v>495</v>
      </c>
      <c r="C61" s="31">
        <f>3*125*18.01</f>
        <v>6753.750000000001</v>
      </c>
      <c r="D61" s="67">
        <f>D65</f>
        <v>0.05</v>
      </c>
      <c r="E61" s="35">
        <f>D61*$B61</f>
        <v>24.75</v>
      </c>
      <c r="F61" s="34">
        <f>F65</f>
        <v>0.5</v>
      </c>
      <c r="G61" s="35">
        <f>F61*$B61</f>
        <v>247.5</v>
      </c>
      <c r="H61" s="34">
        <f>H65</f>
        <v>0.8</v>
      </c>
      <c r="I61" s="35">
        <f>H61*$B61</f>
        <v>396</v>
      </c>
      <c r="J61" s="34">
        <f>J65</f>
        <v>1</v>
      </c>
      <c r="K61" s="35">
        <f>J61*$B61</f>
        <v>495</v>
      </c>
      <c r="L61" s="34">
        <f>L65</f>
        <v>4</v>
      </c>
      <c r="M61" s="35">
        <f>L61*$B61</f>
        <v>1980</v>
      </c>
      <c r="N61" s="32">
        <f>N65</f>
        <v>6</v>
      </c>
      <c r="O61" s="33">
        <f>N61*$B61</f>
        <v>2970</v>
      </c>
    </row>
    <row r="62" spans="1:15" ht="15">
      <c r="A62" s="19" t="s">
        <v>9</v>
      </c>
      <c r="B62" s="30"/>
      <c r="C62" s="31"/>
      <c r="D62" s="67"/>
      <c r="E62" s="35">
        <f>E61*0.21</f>
        <v>5.1975</v>
      </c>
      <c r="F62" s="34"/>
      <c r="G62" s="35">
        <f>G61*0.21</f>
        <v>51.975</v>
      </c>
      <c r="H62" s="34"/>
      <c r="I62" s="35">
        <f>I61*0.21</f>
        <v>83.16</v>
      </c>
      <c r="J62" s="34"/>
      <c r="K62" s="35">
        <f>K61*0.21</f>
        <v>103.95</v>
      </c>
      <c r="L62" s="34"/>
      <c r="M62" s="35">
        <f>M61*0.21</f>
        <v>415.8</v>
      </c>
      <c r="N62" s="32"/>
      <c r="O62" s="33">
        <f>O61*0.21</f>
        <v>623.6999999999999</v>
      </c>
    </row>
    <row r="63" spans="1:15" ht="15">
      <c r="A63" s="38" t="s">
        <v>25</v>
      </c>
      <c r="B63" s="30">
        <v>4.9</v>
      </c>
      <c r="C63" s="31"/>
      <c r="D63" s="40">
        <v>1</v>
      </c>
      <c r="E63" s="35">
        <f>D63*$B63</f>
        <v>4.9</v>
      </c>
      <c r="F63" s="40">
        <v>1</v>
      </c>
      <c r="G63" s="35">
        <f>F63*$B63</f>
        <v>4.9</v>
      </c>
      <c r="H63" s="40">
        <v>1</v>
      </c>
      <c r="I63" s="35">
        <f>H63*$B63</f>
        <v>4.9</v>
      </c>
      <c r="J63" s="40">
        <v>1</v>
      </c>
      <c r="K63" s="35">
        <f>J63*$B63</f>
        <v>4.9</v>
      </c>
      <c r="L63" s="40">
        <v>1</v>
      </c>
      <c r="M63" s="35">
        <f>L63*$B63</f>
        <v>4.9</v>
      </c>
      <c r="N63" s="39">
        <v>1</v>
      </c>
      <c r="O63" s="33">
        <f>N63*$B63</f>
        <v>4.9</v>
      </c>
    </row>
    <row r="64" spans="1:15" ht="15">
      <c r="A64" s="19" t="s">
        <v>9</v>
      </c>
      <c r="B64" s="30"/>
      <c r="C64" s="31"/>
      <c r="D64" s="67"/>
      <c r="E64" s="35">
        <f>E63*0.21</f>
        <v>1.0290000000000001</v>
      </c>
      <c r="F64" s="34"/>
      <c r="G64" s="35">
        <f>G63*0.21</f>
        <v>1.0290000000000001</v>
      </c>
      <c r="H64" s="34"/>
      <c r="I64" s="35">
        <f>I63*0.21</f>
        <v>1.0290000000000001</v>
      </c>
      <c r="J64" s="34"/>
      <c r="K64" s="35">
        <f>K63*0.21</f>
        <v>1.0290000000000001</v>
      </c>
      <c r="L64" s="34"/>
      <c r="M64" s="35">
        <f>M63*0.21</f>
        <v>1.0290000000000001</v>
      </c>
      <c r="N64" s="32"/>
      <c r="O64" s="33">
        <f>O63*0.21</f>
        <v>1.0290000000000001</v>
      </c>
    </row>
    <row r="65" spans="1:15" ht="15">
      <c r="A65" s="29" t="s">
        <v>16</v>
      </c>
      <c r="B65" s="30">
        <v>1464</v>
      </c>
      <c r="C65" s="31"/>
      <c r="D65" s="54">
        <v>0.05</v>
      </c>
      <c r="E65" s="35">
        <f>D65*$B65</f>
        <v>73.2</v>
      </c>
      <c r="F65" s="42">
        <v>0.5</v>
      </c>
      <c r="G65" s="35">
        <f>F65*$B65</f>
        <v>732</v>
      </c>
      <c r="H65" s="42">
        <v>0.8</v>
      </c>
      <c r="I65" s="35">
        <f>H65*$B65</f>
        <v>1171.2</v>
      </c>
      <c r="J65" s="42">
        <v>1</v>
      </c>
      <c r="K65" s="35">
        <f>J65*$B65</f>
        <v>1464</v>
      </c>
      <c r="L65" s="42">
        <v>4</v>
      </c>
      <c r="M65" s="35">
        <f>L65*$B65</f>
        <v>5856</v>
      </c>
      <c r="N65" s="41">
        <v>6</v>
      </c>
      <c r="O65" s="33">
        <f>N65*$B65</f>
        <v>8784</v>
      </c>
    </row>
    <row r="66" spans="1:15" ht="15">
      <c r="A66" s="19" t="s">
        <v>9</v>
      </c>
      <c r="B66" s="43"/>
      <c r="C66" s="44"/>
      <c r="D66" s="67"/>
      <c r="E66" s="46">
        <f>E65*0.21</f>
        <v>15.372</v>
      </c>
      <c r="F66" s="34"/>
      <c r="G66" s="46">
        <f>G65*0.21</f>
        <v>153.72</v>
      </c>
      <c r="H66" s="34"/>
      <c r="I66" s="46">
        <f>I65*0.21</f>
        <v>245.952</v>
      </c>
      <c r="J66" s="34"/>
      <c r="K66" s="46">
        <f>K65*0.21</f>
        <v>307.44</v>
      </c>
      <c r="L66" s="34"/>
      <c r="M66" s="46">
        <f>M65*0.21</f>
        <v>1229.76</v>
      </c>
      <c r="N66" s="32"/>
      <c r="O66" s="45">
        <f>O65*0.21</f>
        <v>1844.6399999999999</v>
      </c>
    </row>
    <row r="67" spans="1:15" ht="15">
      <c r="A67" s="47" t="s">
        <v>17</v>
      </c>
      <c r="B67" s="48"/>
      <c r="C67" s="49"/>
      <c r="D67" s="50"/>
      <c r="E67" s="51">
        <f>E51+E53+E55+E57+E59+E61+E63+E65</f>
        <v>5665.414</v>
      </c>
      <c r="F67" s="50"/>
      <c r="G67" s="51">
        <f>G51+G53+G55+G57+G59+G61+G63+G65</f>
        <v>7038.04</v>
      </c>
      <c r="H67" s="50"/>
      <c r="I67" s="51">
        <f>I51+I53+I55+I57+I59+I61+I63+I65</f>
        <v>7953.124</v>
      </c>
      <c r="J67" s="50"/>
      <c r="K67" s="51">
        <f>K51+K53+K55+K57+K59+K61+K63+K65</f>
        <v>8563.18</v>
      </c>
      <c r="L67" s="50"/>
      <c r="M67" s="51">
        <f>M51+M53+M55+M57+M59+M61+M63+M65</f>
        <v>17714.02</v>
      </c>
      <c r="N67" s="50"/>
      <c r="O67" s="51">
        <f>O51+O53+O55+O57+O59+O61+O63+O65</f>
        <v>23814.58</v>
      </c>
    </row>
    <row r="68" spans="1:15" ht="15">
      <c r="A68" s="19" t="s">
        <v>9</v>
      </c>
      <c r="B68" s="52"/>
      <c r="C68" s="53"/>
      <c r="D68" s="54"/>
      <c r="E68" s="55">
        <f>E52+E54+E56+E58+E60+E62+E64+E66</f>
        <v>1189.73694</v>
      </c>
      <c r="F68" s="54"/>
      <c r="G68" s="55">
        <f>G52+G54+G56+G58+G60+G62+G64+G66</f>
        <v>1477.9884</v>
      </c>
      <c r="H68" s="54"/>
      <c r="I68" s="55">
        <f>I52+I54+I56+I58+I60+I62+I64+I66</f>
        <v>1670.1560399999998</v>
      </c>
      <c r="J68" s="54"/>
      <c r="K68" s="55">
        <f>K52+K54+K56+K58+K60+K62+K64+K66</f>
        <v>1798.2677999999999</v>
      </c>
      <c r="L68" s="54"/>
      <c r="M68" s="55">
        <f>M52+M54+M56+M58+M60+M62+M64+M66</f>
        <v>3719.9442</v>
      </c>
      <c r="N68" s="41"/>
      <c r="O68" s="45">
        <f>O52+O54+O56+O58+O60+O62+O64+O66</f>
        <v>5001.0617999999995</v>
      </c>
    </row>
    <row r="69" spans="1:15" ht="15">
      <c r="A69" s="56" t="s">
        <v>18</v>
      </c>
      <c r="B69" s="52"/>
      <c r="C69" s="53"/>
      <c r="D69" s="54"/>
      <c r="E69" s="58">
        <f>E67+E68</f>
        <v>6855.1509399999995</v>
      </c>
      <c r="F69" s="54"/>
      <c r="G69" s="58">
        <f>G67+G68</f>
        <v>8516.0284</v>
      </c>
      <c r="H69" s="54"/>
      <c r="I69" s="58">
        <f>I67+I68</f>
        <v>9623.28004</v>
      </c>
      <c r="J69" s="54"/>
      <c r="K69" s="58">
        <f>K67+K68</f>
        <v>10361.4478</v>
      </c>
      <c r="L69" s="54"/>
      <c r="M69" s="58">
        <f>M67+M68</f>
        <v>21433.964200000002</v>
      </c>
      <c r="N69" s="41"/>
      <c r="O69" s="57">
        <f>O67+O68</f>
        <v>28815.6418</v>
      </c>
    </row>
    <row r="70" spans="1:15" ht="15">
      <c r="A70" s="59"/>
      <c r="B70" s="52"/>
      <c r="C70" s="53"/>
      <c r="D70" s="60"/>
      <c r="E70" s="61"/>
      <c r="F70" s="60"/>
      <c r="G70" s="61"/>
      <c r="H70" s="60"/>
      <c r="I70" s="61"/>
      <c r="J70" s="60"/>
      <c r="K70" s="61"/>
      <c r="L70" s="60"/>
      <c r="M70" s="61"/>
      <c r="N70" s="73"/>
      <c r="O70" s="57"/>
    </row>
  </sheetData>
  <mergeCells count="18">
    <mergeCell ref="N48:O48"/>
    <mergeCell ref="D25:E25"/>
    <mergeCell ref="F25:G25"/>
    <mergeCell ref="H25:I25"/>
    <mergeCell ref="J25:K25"/>
    <mergeCell ref="L25:M25"/>
    <mergeCell ref="N25:O25"/>
    <mergeCell ref="D48:E48"/>
    <mergeCell ref="F48:G48"/>
    <mergeCell ref="H48:I48"/>
    <mergeCell ref="J48:K48"/>
    <mergeCell ref="L48:M48"/>
    <mergeCell ref="N2:O2"/>
    <mergeCell ref="C2:C3"/>
    <mergeCell ref="D2:E2"/>
    <mergeCell ref="F2:G2"/>
    <mergeCell ref="J2:K2"/>
    <mergeCell ref="L2:M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Komárková Zuzana (ANW-SPO)</dc:creator>
  <cp:keywords/>
  <dc:description/>
  <cp:lastModifiedBy>Gajdošík Dan Ing.</cp:lastModifiedBy>
  <dcterms:created xsi:type="dcterms:W3CDTF">2017-01-09T12:30:27Z</dcterms:created>
  <dcterms:modified xsi:type="dcterms:W3CDTF">2017-01-10T14:12:31Z</dcterms:modified>
  <cp:category/>
  <cp:version/>
  <cp:contentType/>
  <cp:contentStatus/>
</cp:coreProperties>
</file>