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firstSheet="14" activeTab="19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mýcení'!$C$83:$K$90</definedName>
    <definedName name="_xlnm._FilterDatabase" localSheetId="21" hidden="1">'2 - 0.rok - základní výsadba'!$C$85:$K$113</definedName>
    <definedName name="_xlnm._FilterDatabase" localSheetId="22" hidden="1">'3 - 1.rok rozvojové péče'!$C$84:$K$116</definedName>
    <definedName name="_xlnm._FilterDatabase" localSheetId="23" hidden="1">'4 - 2.rok rozvojové péče'!$C$83:$K$97</definedName>
    <definedName name="_xlnm._FilterDatabase" localSheetId="24" hidden="1">'5 - 3.rok rozvojové péče'!$C$84:$K$104</definedName>
    <definedName name="_xlnm._FilterDatabase" localSheetId="1" hidden="1">'SO 101 - SO 101 Příjezdov...'!$C$82:$K$189</definedName>
    <definedName name="_xlnm._FilterDatabase" localSheetId="2" hidden="1">'SO 102 - SO 102 Příjezdov...'!$C$82:$K$165</definedName>
    <definedName name="_xlnm._FilterDatabase" localSheetId="3" hidden="1">'SO 201 - SO 201 Protlaky'!$C$77:$K$92</definedName>
    <definedName name="_xlnm._FilterDatabase" localSheetId="4" hidden="1">'SO 301 - SO 301 - Pitný v...'!$C$84:$K$225</definedName>
    <definedName name="_xlnm._FilterDatabase" localSheetId="5" hidden="1">'SO 302 - SO 302 - Splaško...'!$C$82:$K$135</definedName>
    <definedName name="_xlnm._FilterDatabase" localSheetId="6" hidden="1">'SO 303 - SO 303 - Splaško...'!$C$84:$K$184</definedName>
    <definedName name="_xlnm._FilterDatabase" localSheetId="7" hidden="1">'SO 303a - Splašková kanal...'!$C$98:$K$431</definedName>
    <definedName name="_xlnm._FilterDatabase" localSheetId="8" hidden="1">'SO 304 - SO 304 - Dešťová...'!$C$82:$K$154</definedName>
    <definedName name="_xlnm._FilterDatabase" localSheetId="9" hidden="1">'SO 305 - SO 305 - Dešťová...'!$C$82:$K$159</definedName>
    <definedName name="_xlnm._FilterDatabase" localSheetId="10" hidden="1">'SO 305a - Dešťová nádrž'!$C$91:$K$254</definedName>
    <definedName name="_xlnm._FilterDatabase" localSheetId="11" hidden="1">'SO 306 - SO 306 - Dešťová...'!$C$84:$K$161</definedName>
    <definedName name="_xlnm._FilterDatabase" localSheetId="12" hidden="1">'SO 306a - Dešťová kanaliz...'!$C$93:$K$296</definedName>
    <definedName name="_xlnm._FilterDatabase" localSheetId="13" hidden="1">'SO 307 - SO 307 - Záchytn...'!$C$82:$K$151</definedName>
    <definedName name="_xlnm._FilterDatabase" localSheetId="14" hidden="1">'SO 401 - VN rozvody '!$C$83:$K$92</definedName>
    <definedName name="_xlnm._FilterDatabase" localSheetId="15" hidden="1">'SO 402 - Trafostanice '!$C$86:$K$112</definedName>
    <definedName name="_xlnm._FilterDatabase" localSheetId="16" hidden="1">'SO 403 - NN rozvody '!$C$96:$K$131</definedName>
    <definedName name="_xlnm._FilterDatabase" localSheetId="17" hidden="1">'SO 404 - Venkovní osvětlení '!$C$79:$K$115</definedName>
    <definedName name="_xlnm._FilterDatabase" localSheetId="18" hidden="1">'SO 405 - Slaboproudé rozv...'!$C$88:$K$119</definedName>
    <definedName name="_xlnm._FilterDatabase" localSheetId="19" hidden="1">'SO 501 - SO 501 - STL ply...'!$C$82:$K$168</definedName>
    <definedName name="_xlnm._FilterDatabase" localSheetId="25" hidden="1">'VN - Vedlejší a ostatní n...'!$C$79:$K$91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Příjezdov...'!$C$70:$K$189</definedName>
    <definedName name="_xlnm.Print_Area" localSheetId="2">'SO 102 - SO 102 Příjezdov...'!$C$4:$J$36,'SO 102 - SO 102 Příjezdov...'!$C$42:$J$64,'SO 102 - SO 102 Příjezdov...'!$C$70:$K$165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Dešťová...'!$C$70:$K$154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nádrž'!$C$44:$J$71,'SO 305a - Dešťová nádrž'!$C$77:$K$254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ply...'!$C$70:$K$168</definedName>
    <definedName name="_xlnm.Print_Area" localSheetId="25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nádrž'!$91:$91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25">'VN - Vedlejší a ostatní n...'!$79:$79</definedName>
  </definedNames>
  <calcPr fullCalcOnLoad="1"/>
</workbook>
</file>

<file path=xl/sharedStrings.xml><?xml version="1.0" encoding="utf-8"?>
<sst xmlns="http://schemas.openxmlformats.org/spreadsheetml/2006/main" count="24729" uniqueCount="3005">
  <si>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</si>
  <si>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</si>
  <si>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</si>
  <si>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</si>
  <si>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</si>
  <si>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</si>
  <si>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</si>
  <si>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</si>
  <si>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</si>
  <si>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</si>
  <si>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</si>
  <si>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</si>
  <si>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</si>
  <si>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</si>
  <si>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</si>
  <si>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</si>
  <si>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</si>
  <si>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</si>
  <si>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</si>
  <si>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</si>
  <si>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</si>
  <si>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</si>
  <si>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</si>
  <si>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</si>
  <si>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</si>
  <si>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</si>
  <si>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</si>
  <si>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</si>
  <si>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</si>
  <si>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</si>
  <si>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</si>
  <si>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</si>
  <si>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</si>
  <si>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</si>
  <si>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</si>
  <si>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</si>
  <si>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</si>
  <si>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</si>
  <si>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</si>
  <si>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</si>
  <si>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</si>
  <si>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</si>
  <si>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</si>
  <si>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</si>
  <si>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</si>
  <si>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</si>
  <si>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</si>
  <si>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</si>
  <si>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</si>
  <si>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</si>
  <si>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</si>
  <si>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</si>
  <si>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</si>
  <si>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</si>
  <si>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</si>
  <si>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</si>
  <si>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</si>
  <si>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</si>
  <si>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</si>
  <si>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</si>
  <si>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</si>
  <si>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</si>
  <si>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</si>
  <si>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</si>
  <si>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</si>
  <si>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</si>
  <si>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</si>
  <si>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</si>
  <si>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</si>
  <si>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</si>
  <si>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</si>
  <si>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</si>
  <si>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</si>
  <si>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</si>
  <si>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</si>
  <si>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</si>
  <si>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</si>
  <si>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</si>
  <si>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</si>
  <si>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</si>
  <si>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</si>
  <si>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</si>
  <si>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</si>
  <si>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</si>
  <si>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</si>
  <si>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</si>
  <si>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</si>
  <si>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</si>
  <si>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</si>
  <si>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</si>
  <si>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</si>
  <si>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</si>
  <si>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</si>
  <si>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</si>
  <si>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</si>
  <si>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</si>
  <si>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</si>
  <si>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</si>
  <si>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</si>
  <si>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</si>
  <si>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</si>
  <si>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</si>
  <si>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</si>
  <si>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</si>
  <si>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</si>
  <si>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</si>
  <si>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</si>
  <si>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</si>
  <si>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</si>
  <si>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</si>
  <si>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</si>
  <si>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</si>
  <si>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</si>
  <si>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</si>
  <si>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</si>
  <si>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</si>
  <si>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</si>
  <si>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</si>
  <si>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</si>
  <si>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</si>
  <si>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</si>
  <si>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</si>
  <si>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</si>
  <si>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</si>
  <si>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</si>
  <si>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</si>
  <si>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</si>
  <si>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</si>
  <si>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</si>
  <si>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</si>
  <si>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</si>
  <si>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</si>
  <si>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</si>
  <si>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</si>
  <si>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</si>
  <si>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</si>
  <si>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</si>
  <si>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</si>
  <si>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</si>
  <si>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</si>
  <si>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</si>
  <si>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</si>
  <si>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</si>
  <si>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</si>
  <si>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</si>
  <si>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</si>
  <si>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</si>
  <si>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</si>
  <si>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</si>
  <si>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</si>
  <si>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 xml:space="preserve">    21-M - Elektromontáže</t>
  </si>
  <si>
    <t>21-M</t>
  </si>
  <si>
    <t>Elektromontáže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</si>
  <si>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</si>
  <si>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</si>
  <si>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</si>
  <si>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</si>
  <si>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</si>
  <si>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</si>
  <si>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</si>
  <si>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</si>
  <si>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</si>
  <si>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</si>
  <si>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</si>
  <si>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</si>
  <si>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</si>
  <si>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</si>
  <si>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</si>
  <si>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</si>
  <si>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</si>
  <si>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</si>
  <si>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</si>
  <si>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</si>
  <si>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</si>
  <si>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</si>
  <si>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</si>
  <si>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</si>
  <si>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</si>
  <si>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</si>
  <si>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</si>
  <si>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</si>
  <si>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</si>
  <si>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</si>
  <si>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</si>
  <si>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</si>
  <si>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</si>
  <si>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</si>
  <si>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</si>
  <si>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</si>
  <si>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</si>
  <si>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</si>
  <si>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</si>
  <si>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</si>
  <si>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</si>
  <si>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</si>
  <si>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</si>
  <si>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</si>
  <si>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</si>
  <si>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</si>
  <si>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</si>
  <si>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</si>
  <si>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</si>
  <si>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</si>
  <si>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</si>
  <si>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</si>
  <si>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</si>
  <si>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</si>
  <si>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</si>
  <si>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</si>
  <si>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</si>
  <si>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</si>
  <si>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</si>
  <si>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</si>
  <si>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</si>
  <si>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</si>
  <si>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</si>
  <si>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</si>
  <si>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</si>
  <si>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</si>
  <si>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</si>
  <si>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</si>
  <si>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</si>
  <si>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</si>
  <si>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</si>
  <si>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</si>
  <si>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</si>
  <si>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</si>
  <si>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</si>
  <si>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</si>
  <si>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</si>
  <si>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</si>
  <si>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</si>
  <si>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</si>
  <si>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</si>
  <si>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</si>
  <si>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</si>
  <si>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</si>
  <si>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</si>
  <si>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</si>
  <si>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</si>
  <si>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</si>
  <si>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</si>
  <si>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</si>
  <si>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</si>
  <si>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</si>
  <si>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</si>
  <si>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</si>
  <si>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</si>
  <si>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</si>
  <si>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</si>
  <si>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</si>
  <si>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</si>
  <si>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</si>
  <si>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</si>
  <si>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</si>
  <si>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</si>
  <si>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</si>
  <si>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</si>
  <si>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</si>
  <si>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</si>
  <si>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</si>
  <si>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</si>
  <si>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</si>
  <si>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</si>
  <si>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</si>
  <si>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</si>
  <si>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</si>
  <si>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</si>
  <si>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</si>
  <si>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</si>
  <si>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</si>
  <si>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</si>
  <si>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</si>
  <si>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</si>
  <si>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</si>
  <si>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</si>
  <si>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</si>
  <si>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</si>
  <si>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</si>
  <si>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</si>
  <si>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</si>
  <si>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</si>
  <si>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</si>
  <si>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</si>
  <si>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</si>
  <si>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</si>
  <si>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</si>
  <si>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</si>
  <si>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</si>
  <si>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</si>
  <si>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</si>
  <si>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</si>
  <si>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</si>
  <si>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</si>
  <si>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</si>
  <si>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</si>
  <si>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</si>
  <si>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</si>
  <si>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</si>
  <si>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</si>
  <si>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</si>
  <si>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</si>
  <si>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</si>
  <si>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</si>
  <si>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</si>
  <si>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</si>
  <si>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</si>
  <si>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</si>
  <si>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</si>
  <si>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</si>
  <si>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</si>
  <si>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</si>
  <si>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</si>
  <si>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</si>
  <si>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</si>
  <si>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</si>
  <si>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</si>
  <si>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</si>
  <si>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</si>
  <si>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</si>
  <si>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</si>
  <si>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</si>
  <si>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</si>
  <si>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</si>
  <si>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</si>
  <si>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</si>
  <si>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</si>
  <si>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</si>
  <si>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</si>
  <si>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</si>
  <si>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</si>
  <si>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</si>
  <si>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</si>
  <si>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</si>
  <si>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</si>
  <si>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</si>
  <si>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</si>
  <si>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</si>
  <si>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</si>
  <si>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</si>
  <si>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</si>
  <si>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</si>
  <si>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</si>
  <si>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</si>
  <si>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</si>
  <si>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</si>
  <si>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</si>
  <si>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</si>
  <si>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</si>
  <si>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</si>
  <si>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</si>
  <si>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</si>
  <si>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</si>
  <si>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</si>
  <si>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</si>
  <si>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</si>
  <si>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</si>
  <si>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</si>
  <si>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</si>
  <si>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</si>
  <si>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</si>
  <si>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</si>
  <si>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</si>
  <si>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</si>
  <si>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</si>
  <si>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</si>
  <si>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</si>
  <si>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</si>
  <si>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</si>
  <si>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</si>
  <si>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</si>
  <si>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</si>
  <si>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</si>
  <si>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</si>
  <si>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</si>
  <si>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</si>
  <si>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</si>
  <si>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</si>
  <si>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</si>
  <si>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</si>
  <si>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</si>
  <si>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</si>
  <si>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</si>
  <si>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</si>
  <si>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</si>
  <si>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</si>
  <si>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</si>
  <si>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</si>
  <si>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</si>
  <si>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</si>
  <si>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</si>
  <si>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</si>
  <si>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</si>
  <si>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</si>
  <si>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</si>
  <si>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</si>
  <si>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</si>
  <si>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</si>
  <si>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</si>
  <si>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</si>
  <si>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</si>
  <si>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</si>
  <si>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</si>
  <si>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</si>
  <si>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</si>
  <si>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</si>
  <si>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</si>
  <si>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</si>
  <si>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</si>
  <si>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</si>
  <si>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</si>
  <si>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</si>
  <si>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</si>
  <si>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</si>
  <si>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</si>
  <si>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</si>
  <si>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</si>
  <si>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</si>
  <si>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</si>
  <si>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</si>
  <si>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</si>
  <si>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</si>
  <si>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</si>
  <si>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</si>
  <si>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</si>
  <si>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</si>
  <si>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1465351331</t>
  </si>
  <si>
    <t>"přebytek výkopu na skládku" 10,8+1725,96-919,2</t>
  </si>
  <si>
    <t>472221497</t>
  </si>
  <si>
    <t>-114568622</t>
  </si>
  <si>
    <t>817,56*1,7 'Přepočtené koeficientem množství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</si>
  <si>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</si>
  <si>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</si>
  <si>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</si>
  <si>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</si>
  <si>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</si>
  <si>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</si>
  <si>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</si>
  <si>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</si>
  <si>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</si>
  <si>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</si>
  <si>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</si>
  <si>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2271,0*3</t>
  </si>
  <si>
    <t>-675974370</t>
  </si>
  <si>
    <t>6813*0,0315 'Přepočtené koeficientem množství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</si>
  <si>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</si>
  <si>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</si>
  <si>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</si>
  <si>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</si>
  <si>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</si>
  <si>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</si>
  <si>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</si>
  <si>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</si>
  <si>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</si>
  <si>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</si>
  <si>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</si>
  <si>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</si>
  <si>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</si>
  <si>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</si>
  <si>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</si>
  <si>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</si>
  <si>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</si>
  <si>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</si>
  <si>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</si>
  <si>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</si>
  <si>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</si>
  <si>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</si>
  <si>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</si>
  <si>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</si>
  <si>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</si>
  <si>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</si>
  <si>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</si>
  <si>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</si>
  <si>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</si>
  <si>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</si>
  <si>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</si>
  <si>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</si>
  <si>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</si>
  <si>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</si>
  <si>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</si>
  <si>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</si>
  <si>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</si>
  <si>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</si>
  <si>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</si>
  <si>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</si>
  <si>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</si>
  <si>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</si>
  <si>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</si>
  <si>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</si>
  <si>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</si>
  <si>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</si>
  <si>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</si>
  <si>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</si>
  <si>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</si>
  <si>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</si>
  <si>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</si>
  <si>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</si>
  <si>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</si>
  <si>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</si>
  <si>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</si>
  <si>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</si>
  <si>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</si>
  <si>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</si>
  <si>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</si>
  <si>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</si>
  <si>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</si>
  <si>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</si>
  <si>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</si>
  <si>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</si>
  <si>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</si>
  <si>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</si>
  <si>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</si>
  <si>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</si>
  <si>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</si>
  <si>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</si>
  <si>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</si>
  <si>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</si>
  <si>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</si>
  <si>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</si>
  <si>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</si>
  <si>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</si>
  <si>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</si>
  <si>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</si>
  <si>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</si>
  <si>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</si>
  <si>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</si>
  <si>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</si>
  <si>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</si>
  <si>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</si>
  <si>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</si>
  <si>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</si>
  <si>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</si>
  <si>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</si>
  <si>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</si>
  <si>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</si>
  <si>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</si>
  <si>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</si>
  <si>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</si>
  <si>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</si>
  <si>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</si>
  <si>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</si>
  <si>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</si>
  <si>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</si>
  <si>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</si>
  <si>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</si>
  <si>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</si>
  <si>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</si>
  <si>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</si>
  <si>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</si>
  <si>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</si>
  <si>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</si>
  <si>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</si>
  <si>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</si>
  <si>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</si>
  <si>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</si>
  <si>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</si>
  <si>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</si>
  <si>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</si>
  <si>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</si>
  <si>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</si>
  <si>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</si>
  <si>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</si>
  <si>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</si>
  <si>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</si>
  <si>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</si>
  <si>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</si>
  <si>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</si>
  <si>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</si>
  <si>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</si>
  <si>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</si>
  <si>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</si>
  <si>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</si>
  <si>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</si>
  <si>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</si>
  <si>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</si>
  <si>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</si>
  <si>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</si>
  <si>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</si>
  <si>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</si>
  <si>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</si>
  <si>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</si>
  <si>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</si>
  <si>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</si>
  <si>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</si>
  <si>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</si>
  <si>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</si>
  <si>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</si>
  <si>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</si>
  <si>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</si>
  <si>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</si>
  <si>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</si>
  <si>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</si>
  <si>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</si>
  <si>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</si>
  <si>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</si>
  <si>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</si>
  <si>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</si>
  <si>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</si>
  <si>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</si>
  <si>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</si>
  <si>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</si>
  <si>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</si>
  <si>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</si>
  <si>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</si>
  <si>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</si>
  <si>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</si>
  <si>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</si>
  <si>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</si>
  <si>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</si>
  <si>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</si>
  <si>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</si>
  <si>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</si>
  <si>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</si>
  <si>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</si>
  <si>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</si>
  <si>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</si>
  <si>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</si>
  <si>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</si>
  <si>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</si>
  <si>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</si>
  <si>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</si>
  <si>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</si>
  <si>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</si>
  <si>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</si>
  <si>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</si>
  <si>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</si>
  <si>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</si>
  <si>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</si>
  <si>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</si>
  <si>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</si>
  <si>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</si>
  <si>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</si>
  <si>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</si>
  <si>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</si>
  <si>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</si>
  <si>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</si>
  <si>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</si>
  <si>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</si>
  <si>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</si>
  <si>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</si>
  <si>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</si>
  <si>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</si>
  <si>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</si>
  <si>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</si>
  <si>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</si>
  <si>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</si>
  <si>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</si>
  <si>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</si>
  <si>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-1531525840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</si>
  <si>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</si>
  <si>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</si>
  <si>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</si>
  <si>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</si>
  <si>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</si>
  <si>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</si>
  <si>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</si>
  <si>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</si>
  <si>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</si>
  <si>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</si>
  <si>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</si>
  <si>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</si>
  <si>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</si>
  <si>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</si>
  <si>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</si>
  <si>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</si>
  <si>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</si>
  <si>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</si>
  <si>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</si>
  <si>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</si>
  <si>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</si>
  <si>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</si>
  <si>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</si>
  <si>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</si>
  <si>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</si>
  <si>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</si>
  <si>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</si>
  <si>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</si>
  <si>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</si>
  <si>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</si>
  <si>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</si>
  <si>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</si>
  <si>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</si>
  <si>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</si>
  <si>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</si>
  <si>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</si>
  <si>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</si>
  <si>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</si>
  <si>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</si>
  <si>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</si>
  <si>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</si>
  <si>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</si>
  <si>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</si>
  <si>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</si>
  <si>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</si>
  <si>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</si>
  <si>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</si>
  <si>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</si>
  <si>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</si>
  <si>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</si>
  <si>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</si>
  <si>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</si>
  <si>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</si>
  <si>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</si>
  <si>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</si>
  <si>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</si>
  <si>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</si>
  <si>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</si>
  <si>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</si>
  <si>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</si>
  <si>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</si>
  <si>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</si>
  <si>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</si>
  <si>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</si>
  <si>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</si>
  <si>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</si>
  <si>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</si>
  <si>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</si>
  <si>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</si>
  <si>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</si>
  <si>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</si>
  <si>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</si>
  <si>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</si>
  <si>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</si>
  <si>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</si>
  <si>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</si>
  <si>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</si>
  <si>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</si>
  <si>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</si>
  <si>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</si>
  <si>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</si>
  <si>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</si>
  <si>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</si>
  <si>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</si>
  <si>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</si>
  <si>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</si>
  <si>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</si>
  <si>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</si>
  <si>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</si>
  <si>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</si>
  <si>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</si>
  <si>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</si>
  <si>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</si>
  <si>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</si>
  <si>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</si>
  <si>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</si>
  <si>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</si>
  <si>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</si>
  <si>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</si>
  <si>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</si>
  <si>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</si>
  <si>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</si>
  <si>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</si>
  <si>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</si>
  <si>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</si>
  <si>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</si>
  <si>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</si>
  <si>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</si>
  <si>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</si>
  <si>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</si>
  <si>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</si>
  <si>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</si>
  <si>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</si>
  <si>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</si>
  <si>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</si>
  <si>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</si>
  <si>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</si>
  <si>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</si>
  <si>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</si>
  <si>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</si>
  <si>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</si>
  <si>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</si>
  <si>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</si>
  <si>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</si>
  <si>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</si>
  <si>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</si>
  <si>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</si>
  <si>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</si>
  <si>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</si>
  <si>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</si>
  <si>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</si>
  <si>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</si>
  <si>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</si>
  <si>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</si>
  <si>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</si>
  <si>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</si>
  <si>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</si>
  <si>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</si>
  <si>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</si>
  <si>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</si>
  <si>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</si>
  <si>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</si>
  <si>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</si>
  <si>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</si>
  <si>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</si>
  <si>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</si>
  <si>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</si>
  <si>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</si>
  <si>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</si>
  <si>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</si>
  <si>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</si>
  <si>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</si>
  <si>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</si>
  <si>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</si>
  <si>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</si>
  <si>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</si>
  <si>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</si>
  <si>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</si>
  <si>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</si>
  <si>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</si>
  <si>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</si>
  <si>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</si>
  <si>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</si>
  <si>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</si>
  <si>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</si>
  <si>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</si>
  <si>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</si>
  <si>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</si>
  <si>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</si>
  <si>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</si>
  <si>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</si>
  <si>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</si>
  <si>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</si>
  <si>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</si>
  <si>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</si>
  <si>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</si>
  <si>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</si>
  <si>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</si>
  <si>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</si>
  <si>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</si>
  <si>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</si>
  <si>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</si>
  <si>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</si>
  <si>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</si>
  <si>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</si>
  <si>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</si>
  <si>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</si>
  <si>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</si>
  <si>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</si>
  <si>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</si>
  <si>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</si>
  <si>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</si>
  <si>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</si>
  <si>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</si>
  <si>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</si>
  <si>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</si>
  <si>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</si>
  <si>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</si>
  <si>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</si>
  <si>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</si>
  <si>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</si>
  <si>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</si>
  <si>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</si>
  <si>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</si>
  <si>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</si>
  <si>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</si>
  <si>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</si>
  <si>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</si>
  <si>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</si>
  <si>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</si>
  <si>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</si>
  <si>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</si>
  <si>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</si>
  <si>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</si>
  <si>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</si>
  <si>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</si>
  <si>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</si>
  <si>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</si>
  <si>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</si>
  <si>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</si>
  <si>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</si>
  <si>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</si>
  <si>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</si>
  <si>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</si>
  <si>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</si>
  <si>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</si>
  <si>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</si>
  <si>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</si>
  <si>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</si>
  <si>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</si>
  <si>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</si>
  <si>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</si>
  <si>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</si>
  <si>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</si>
  <si>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</si>
  <si>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</si>
  <si>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</si>
  <si>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</si>
  <si>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</si>
  <si>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</si>
  <si>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</si>
  <si>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</si>
  <si>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</si>
  <si>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</si>
  <si>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</si>
  <si>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</si>
  <si>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</si>
  <si>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</si>
  <si>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</si>
  <si>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</si>
  <si>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</si>
  <si>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</si>
  <si>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</si>
  <si>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</si>
  <si>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</si>
  <si>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</si>
  <si>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</si>
  <si>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</si>
  <si>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</si>
  <si>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</si>
  <si>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</si>
  <si>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</si>
  <si>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</si>
  <si>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</si>
  <si>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</si>
  <si>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</si>
  <si>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</si>
  <si>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</si>
  <si>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</si>
  <si>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</si>
  <si>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</si>
  <si>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</si>
  <si>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</si>
  <si>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</si>
  <si>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</si>
  <si>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</si>
  <si>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</si>
  <si>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</si>
  <si>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</si>
  <si>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</si>
  <si>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</si>
  <si>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</si>
  <si>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</si>
  <si>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</si>
  <si>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</si>
  <si>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</si>
  <si>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</si>
  <si>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</si>
  <si>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</si>
  <si>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</si>
  <si>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</si>
  <si>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</si>
  <si>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</si>
  <si>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</si>
  <si>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</si>
  <si>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</si>
  <si>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</si>
  <si>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</si>
  <si>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</si>
  <si>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</si>
  <si>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</si>
  <si>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</si>
  <si>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</si>
  <si>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</si>
  <si>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</si>
  <si>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</si>
  <si>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</si>
  <si>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</si>
  <si>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</si>
  <si>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</si>
  <si>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</si>
  <si>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</si>
  <si>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</si>
  <si>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</si>
  <si>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</si>
  <si>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</si>
  <si>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</si>
  <si>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</si>
  <si>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</si>
  <si>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</si>
  <si>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</si>
  <si>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</si>
  <si>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</si>
  <si>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</si>
  <si>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</si>
  <si>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</si>
  <si>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</si>
  <si>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</si>
  <si>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</si>
  <si>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</si>
  <si>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</si>
  <si>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</si>
  <si>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</si>
  <si>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</si>
  <si>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</si>
  <si>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</si>
  <si>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</si>
  <si>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</si>
  <si>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</si>
  <si>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</si>
  <si>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</si>
  <si>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</si>
  <si>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</si>
  <si>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</si>
  <si>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</si>
  <si>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</si>
  <si>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</si>
  <si>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</si>
  <si>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</si>
  <si>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</si>
  <si>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</si>
  <si>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</si>
  <si>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</si>
  <si>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</si>
  <si>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</si>
  <si>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</si>
  <si>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</si>
  <si>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</si>
  <si>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</si>
  <si>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</si>
  <si>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</si>
  <si>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</si>
  <si>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</si>
  <si>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</si>
  <si>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</si>
  <si>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</si>
  <si>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</si>
  <si>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</si>
  <si>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</si>
  <si>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</si>
  <si>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</si>
  <si>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</si>
  <si>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</si>
  <si>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</si>
  <si>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</si>
  <si>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</si>
  <si>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</si>
  <si>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</si>
  <si>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</si>
  <si>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</si>
  <si>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</si>
  <si>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</si>
  <si>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</si>
  <si>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</si>
  <si>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</si>
  <si>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</si>
  <si>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</si>
  <si>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</si>
  <si>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</si>
  <si>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</si>
  <si>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</si>
  <si>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</si>
  <si>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</si>
  <si>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</si>
  <si>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</si>
  <si>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</si>
  <si>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</si>
  <si>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</si>
  <si>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</si>
  <si>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</si>
  <si>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</si>
  <si>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</si>
  <si>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</si>
  <si>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</si>
  <si>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</si>
  <si>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</si>
  <si>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</si>
  <si>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</si>
  <si>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</si>
  <si>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</si>
  <si>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</si>
  <si>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</si>
  <si>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</si>
  <si>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</si>
  <si>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</si>
  <si>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</si>
  <si>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</si>
  <si>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</si>
  <si>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</si>
  <si>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</si>
  <si>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</si>
  <si>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</si>
  <si>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</si>
  <si>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</si>
  <si>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</si>
  <si>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</si>
  <si>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</si>
  <si>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</si>
  <si>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</si>
  <si>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</si>
  <si>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</si>
  <si>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</si>
  <si>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</si>
  <si>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</si>
  <si>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</si>
  <si>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</si>
  <si>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</si>
  <si>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</si>
  <si>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</si>
  <si>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</si>
  <si>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</si>
  <si>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</si>
  <si>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</si>
  <si>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</si>
  <si>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</si>
  <si>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</si>
  <si>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</si>
  <si>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</si>
  <si>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</si>
  <si>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</si>
  <si>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</si>
  <si>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</si>
  <si>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</si>
  <si>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</si>
  <si>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</si>
  <si>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</si>
  <si>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</si>
  <si>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</si>
  <si>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</si>
  <si>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</si>
  <si>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</si>
  <si>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</si>
  <si>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</si>
  <si>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</si>
  <si>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</si>
  <si>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</si>
  <si>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</si>
  <si>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</si>
  <si>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</si>
  <si>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</si>
  <si>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</si>
  <si>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</si>
  <si>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</si>
  <si>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</si>
  <si>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</si>
  <si>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</si>
  <si>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</si>
  <si>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</si>
  <si>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</si>
  <si>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</si>
  <si>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</si>
  <si>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</si>
  <si>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</si>
  <si>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</si>
  <si>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</si>
  <si>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</si>
  <si>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</si>
  <si>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</si>
  <si>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</si>
  <si>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</si>
  <si>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</si>
  <si>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</si>
  <si>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</si>
  <si>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</si>
  <si>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</si>
  <si>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</si>
  <si>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</si>
  <si>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</si>
  <si>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</si>
  <si>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</si>
  <si>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</si>
  <si>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</si>
  <si>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</si>
  <si>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</si>
  <si>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</si>
  <si>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</si>
  <si>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</si>
  <si>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</si>
  <si>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</si>
  <si>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</si>
  <si>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</si>
  <si>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</si>
  <si>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</si>
  <si>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</si>
  <si>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</si>
  <si>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</si>
  <si>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</si>
  <si>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</si>
  <si>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</si>
  <si>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</si>
  <si>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</si>
  <si>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</si>
  <si>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</si>
  <si>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</si>
  <si>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</si>
  <si>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</si>
  <si>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</si>
  <si>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</si>
  <si>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</si>
  <si>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</si>
  <si>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</si>
  <si>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</si>
  <si>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</si>
  <si>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</si>
  <si>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</si>
  <si>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</si>
  <si>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</si>
  <si>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</si>
  <si>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</si>
  <si>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</si>
  <si>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</si>
  <si>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</si>
  <si>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</si>
  <si>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</si>
  <si>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</si>
  <si>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</si>
  <si>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</si>
  <si>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</si>
  <si>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</si>
  <si>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</si>
  <si>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</si>
  <si>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</si>
  <si>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</si>
  <si>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</si>
  <si>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</si>
  <si>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</si>
  <si>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</si>
  <si>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</si>
  <si>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</si>
  <si>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</si>
  <si>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</si>
  <si>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</si>
  <si>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</si>
  <si>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</si>
  <si>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</si>
  <si>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</si>
  <si>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</si>
  <si>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</si>
  <si>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</si>
  <si>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</si>
  <si>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</si>
  <si>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</si>
  <si>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</si>
  <si>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</si>
  <si>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</si>
  <si>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</si>
  <si>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</si>
  <si>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</si>
  <si>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</si>
  <si>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</si>
  <si>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</si>
  <si>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</si>
  <si>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</si>
  <si>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</si>
  <si>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</si>
  <si>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</si>
  <si>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</si>
  <si>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</si>
  <si>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</si>
  <si>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</si>
  <si>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</si>
  <si>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</si>
  <si>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</si>
  <si>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</si>
  <si>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</si>
  <si>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</si>
  <si>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</si>
  <si>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</si>
  <si>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</si>
  <si>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</si>
  <si>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</si>
  <si>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</si>
  <si>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</si>
  <si>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</si>
  <si>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</si>
  <si>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</si>
  <si>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</si>
  <si>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</si>
  <si>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</si>
  <si>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</si>
  <si>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</si>
  <si>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</si>
  <si>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</si>
  <si>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</si>
  <si>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</si>
  <si>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</si>
  <si>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</si>
  <si>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</si>
  <si>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</si>
  <si>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</si>
  <si>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</si>
  <si>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</si>
  <si>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</si>
  <si>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</si>
  <si>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</si>
  <si>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</si>
  <si>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</si>
  <si>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</si>
  <si>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</si>
  <si>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</si>
  <si>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</si>
  <si>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</si>
  <si>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</si>
  <si>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</si>
  <si>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</si>
  <si>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</si>
  <si>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</si>
  <si>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</si>
  <si>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</si>
  <si>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</si>
  <si>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</si>
  <si>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</si>
  <si>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</si>
  <si>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</si>
  <si>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</si>
  <si>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</si>
  <si>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</si>
  <si>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</si>
  <si>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</si>
  <si>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</si>
  <si>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</si>
  <si>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</si>
  <si>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</si>
  <si>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</si>
  <si>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</si>
  <si>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</si>
  <si>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</si>
  <si>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</si>
  <si>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</si>
  <si>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</si>
  <si>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</si>
  <si>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</si>
  <si>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</si>
  <si>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</si>
  <si>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</si>
  <si>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</si>
  <si>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</si>
  <si>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</si>
  <si>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</si>
  <si>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</si>
  <si>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</si>
  <si>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</si>
  <si>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</si>
  <si>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</si>
  <si>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</si>
  <si>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</si>
  <si>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</si>
  <si>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</si>
  <si>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</si>
  <si>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</si>
  <si>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</si>
  <si>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</si>
  <si>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</si>
  <si>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</si>
  <si>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</si>
  <si>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</si>
  <si>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</si>
  <si>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</si>
  <si>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</si>
  <si>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</si>
  <si>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</si>
  <si>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</si>
  <si>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</si>
  <si>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</si>
  <si>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</si>
  <si>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</si>
  <si>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</si>
  <si>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</si>
  <si>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</si>
  <si>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</si>
  <si>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</si>
  <si>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</si>
  <si>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</si>
  <si>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</si>
  <si>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</si>
  <si>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</si>
  <si>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</si>
  <si>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</si>
  <si>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</si>
  <si>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</si>
  <si>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</si>
  <si>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</si>
  <si>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</si>
  <si>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</si>
  <si>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</si>
  <si>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</si>
  <si>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</si>
  <si>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</si>
  <si>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</si>
  <si>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</si>
  <si>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89593111</t>
  </si>
  <si>
    <t>Vpusti kanalizačních horské z prefabrikovaných betonových dílců</t>
  </si>
  <si>
    <t>-492932530</t>
  </si>
  <si>
    <t>Poznámka k položce:
Dodávka a montáž, vč. zemních prací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</si>
  <si>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</si>
  <si>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</si>
  <si>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</si>
  <si>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</si>
  <si>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</si>
  <si>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</si>
  <si>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</si>
  <si>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</si>
  <si>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</si>
  <si>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</si>
  <si>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</si>
  <si>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</si>
  <si>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</si>
  <si>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</si>
  <si>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</si>
  <si>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</si>
  <si>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</si>
  <si>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</si>
  <si>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</si>
  <si>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</si>
  <si>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</si>
  <si>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</si>
  <si>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</si>
  <si>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</si>
  <si>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</si>
  <si>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</si>
  <si>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</si>
  <si>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</si>
  <si>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</si>
  <si>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</si>
  <si>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</si>
  <si>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</si>
  <si>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</si>
  <si>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</si>
  <si>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</si>
  <si>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</si>
  <si>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</si>
  <si>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</si>
  <si>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</si>
  <si>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</si>
  <si>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</si>
  <si>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</si>
  <si>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</si>
  <si>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</si>
  <si>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</si>
  <si>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</si>
  <si>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</si>
  <si>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</si>
  <si>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</si>
  <si>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</si>
  <si>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</si>
  <si>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</si>
  <si>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</si>
  <si>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</si>
  <si>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</si>
  <si>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</si>
  <si>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</si>
  <si>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</si>
  <si>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</si>
  <si>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</si>
  <si>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</si>
  <si>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</si>
  <si>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</si>
  <si>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</si>
  <si>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</si>
  <si>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</si>
  <si>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</si>
  <si>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</si>
  <si>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</si>
  <si>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</si>
  <si>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</si>
  <si>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</si>
  <si>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</si>
  <si>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</si>
  <si>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</si>
  <si>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</si>
  <si>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</si>
  <si>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</si>
  <si>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</si>
  <si>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</si>
  <si>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</si>
  <si>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</si>
  <si>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</si>
  <si>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</si>
  <si>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</si>
  <si>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</si>
  <si>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</si>
  <si>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</si>
  <si>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</si>
  <si>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</si>
  <si>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</si>
  <si>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</si>
  <si>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</si>
  <si>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</si>
  <si>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</si>
  <si>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</si>
  <si>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</si>
  <si>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</si>
  <si>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</si>
  <si>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</si>
  <si>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</si>
  <si>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</si>
  <si>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</si>
  <si>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</si>
  <si>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</si>
  <si>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</si>
  <si>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</si>
  <si>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</si>
  <si>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</si>
  <si>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</si>
  <si>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</si>
  <si>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</si>
  <si>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</si>
  <si>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</si>
  <si>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</si>
  <si>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</si>
  <si>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</si>
  <si>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</si>
  <si>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</si>
  <si>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</si>
  <si>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</si>
  <si>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</si>
  <si>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</si>
  <si>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</si>
  <si>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</si>
  <si>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</si>
  <si>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</si>
  <si>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</si>
  <si>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</si>
  <si>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</si>
  <si>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</si>
  <si>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</si>
  <si>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</si>
  <si>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</si>
  <si>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510*0,0315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</si>
  <si>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</si>
  <si>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</si>
  <si>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</si>
  <si>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</si>
  <si>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</si>
  <si>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</si>
  <si>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</si>
  <si>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</si>
  <si>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</si>
  <si>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</si>
  <si>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</si>
  <si>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</si>
  <si>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</si>
  <si>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</si>
  <si>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</si>
  <si>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</si>
  <si>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</si>
  <si>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</si>
  <si>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</si>
  <si>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</si>
  <si>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</si>
  <si>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</si>
  <si>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</si>
  <si>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</si>
  <si>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</si>
  <si>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</si>
  <si>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</si>
  <si>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</si>
  <si>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</si>
  <si>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</si>
  <si>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</si>
  <si>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</si>
  <si>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</si>
  <si>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</si>
  <si>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</si>
  <si>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</si>
  <si>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</si>
  <si>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</si>
  <si>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</si>
  <si>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</si>
  <si>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</si>
  <si>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</si>
  <si>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</si>
  <si>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</si>
  <si>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</si>
  <si>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</si>
  <si>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</si>
  <si>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</si>
  <si>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</si>
  <si>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</si>
  <si>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</si>
  <si>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</si>
  <si>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</si>
  <si>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</si>
  <si>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</si>
  <si>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</si>
  <si>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</si>
  <si>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</si>
  <si>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</si>
  <si>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</si>
  <si>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</si>
  <si>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</si>
  <si>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</si>
  <si>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</si>
  <si>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</si>
  <si>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</si>
  <si>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</si>
  <si>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</si>
  <si>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</si>
  <si>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</si>
  <si>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</si>
  <si>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</si>
  <si>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</si>
  <si>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</si>
  <si>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</si>
  <si>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</si>
  <si>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</si>
  <si>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</si>
  <si>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</si>
  <si>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</si>
  <si>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</si>
  <si>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</si>
  <si>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</si>
  <si>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</si>
  <si>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</si>
  <si>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</si>
  <si>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</si>
  <si>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</si>
  <si>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</si>
  <si>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</si>
  <si>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</si>
  <si>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</si>
  <si>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</si>
  <si>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</si>
  <si>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</si>
  <si>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</si>
  <si>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</si>
  <si>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</si>
  <si>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</si>
  <si>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</si>
  <si>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</si>
  <si>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</si>
  <si>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</si>
  <si>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</si>
  <si>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</si>
  <si>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</si>
  <si>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</si>
  <si>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</si>
  <si>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</si>
  <si>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</si>
  <si>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</si>
  <si>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</si>
  <si>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</si>
  <si>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</si>
  <si>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</si>
  <si>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</si>
  <si>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</si>
  <si>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</si>
  <si>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</si>
  <si>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</si>
  <si>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</si>
  <si>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</si>
  <si>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</si>
  <si>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</si>
  <si>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</si>
  <si>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</si>
  <si>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</si>
  <si>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</si>
  <si>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</si>
  <si>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</si>
  <si>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</si>
  <si>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</si>
  <si>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</si>
  <si>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</si>
  <si>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</si>
  <si>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</si>
  <si>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</si>
  <si>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</si>
  <si>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</si>
  <si>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</si>
  <si>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</si>
  <si>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</si>
  <si>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</si>
  <si>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</si>
  <si>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</si>
  <si>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</si>
  <si>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</si>
  <si>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</si>
  <si>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</si>
  <si>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</si>
  <si>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</si>
  <si>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</si>
  <si>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</si>
  <si>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</si>
  <si>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</si>
  <si>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</si>
  <si>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</si>
  <si>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</si>
  <si>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</si>
  <si>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</si>
  <si>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</si>
  <si>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</si>
  <si>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</si>
  <si>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</si>
  <si>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</si>
  <si>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</si>
  <si>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</si>
  <si>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</si>
  <si>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</si>
  <si>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</si>
  <si>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</si>
  <si>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</si>
  <si>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</si>
  <si>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</si>
  <si>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</si>
  <si>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</si>
  <si>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</si>
  <si>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</si>
  <si>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</si>
  <si>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</si>
  <si>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</si>
  <si>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</si>
  <si>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</si>
  <si>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</si>
  <si>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</si>
  <si>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</si>
  <si>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</si>
  <si>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</si>
  <si>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</si>
  <si>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</si>
  <si>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</si>
  <si>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</si>
  <si>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</si>
  <si>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</si>
  <si>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</si>
  <si>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</si>
  <si>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</si>
  <si>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</si>
  <si>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</si>
  <si>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</si>
  <si>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</si>
  <si>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</si>
  <si>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</si>
  <si>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</si>
  <si>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</si>
  <si>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</si>
  <si>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</si>
  <si>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</si>
  <si>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</si>
  <si>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</si>
  <si>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</si>
  <si>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</si>
  <si>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</si>
  <si>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</si>
  <si>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</si>
  <si>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</si>
  <si>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</si>
  <si>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</si>
  <si>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</si>
  <si>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</si>
  <si>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</si>
  <si>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</si>
  <si>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</si>
  <si>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</si>
  <si>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</si>
  <si>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</si>
  <si>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</si>
  <si>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</si>
  <si>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</si>
  <si>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</si>
  <si>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</si>
  <si>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</si>
  <si>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</si>
  <si>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</si>
  <si>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</si>
  <si>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</si>
  <si>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</si>
  <si>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</si>
  <si>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</si>
  <si>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</si>
  <si>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</si>
  <si>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</si>
  <si>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</si>
  <si>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</si>
  <si>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</si>
  <si>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</si>
  <si>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</si>
  <si>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</si>
  <si>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</si>
  <si>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</si>
  <si>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</si>
  <si>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</si>
  <si>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</si>
  <si>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</si>
  <si>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</si>
  <si>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</si>
  <si>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</si>
  <si>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</si>
  <si>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</si>
  <si>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</si>
  <si>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</si>
  <si>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</si>
  <si>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</si>
  <si>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</si>
  <si>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</si>
  <si>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</si>
  <si>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</si>
  <si>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</si>
  <si>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</si>
  <si>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</si>
  <si>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</si>
  <si>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</si>
  <si>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</si>
  <si>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</si>
  <si>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</si>
  <si>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</si>
  <si>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</si>
  <si>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</si>
  <si>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</si>
  <si>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</si>
  <si>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</si>
  <si>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</si>
  <si>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</si>
  <si>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</si>
  <si>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</si>
  <si>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</si>
  <si>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</si>
  <si>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</si>
  <si>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</si>
  <si>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</si>
  <si>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</si>
  <si>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</si>
  <si>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</si>
  <si>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</si>
  <si>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</si>
  <si>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</si>
  <si>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</si>
  <si>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</si>
  <si>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</si>
  <si>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</si>
  <si>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</si>
  <si>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</si>
  <si>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</si>
  <si>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</si>
  <si>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</si>
  <si>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</si>
  <si>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</si>
  <si>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</si>
  <si>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</si>
  <si>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</si>
  <si>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</si>
  <si>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</si>
  <si>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</si>
  <si>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</si>
  <si>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</si>
  <si>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</si>
  <si>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</si>
  <si>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</si>
  <si>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</si>
  <si>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</si>
  <si>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</si>
  <si>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</si>
  <si>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</si>
  <si>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</si>
  <si>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</si>
  <si>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</si>
  <si>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</si>
  <si>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</si>
  <si>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</si>
  <si>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</si>
  <si>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</si>
  <si>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</si>
  <si>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</si>
  <si>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</si>
  <si>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</si>
  <si>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</si>
  <si>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</si>
  <si>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</si>
  <si>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</si>
  <si>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</si>
  <si>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</si>
  <si>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</si>
  <si>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</si>
  <si>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</si>
  <si>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</si>
  <si>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</si>
  <si>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</si>
  <si>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</si>
  <si>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</si>
  <si>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</si>
  <si>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</si>
  <si>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</si>
  <si>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</si>
  <si>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</si>
  <si>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</si>
  <si>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</si>
  <si>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</si>
  <si>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</si>
  <si>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</si>
  <si>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</si>
  <si>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</si>
  <si>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</si>
  <si>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</si>
  <si>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</si>
  <si>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</si>
  <si>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</si>
  <si>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</si>
  <si>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</si>
  <si>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</si>
  <si>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</si>
  <si>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</si>
  <si>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</si>
  <si>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</si>
  <si>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</si>
  <si>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</si>
  <si>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</si>
  <si>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</si>
  <si>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</si>
  <si>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</si>
  <si>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</si>
  <si>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</si>
  <si>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</si>
  <si>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</si>
  <si>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</si>
  <si>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</si>
  <si>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</si>
  <si>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</si>
  <si>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</si>
  <si>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</si>
  <si>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</si>
  <si>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</si>
  <si>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</si>
  <si>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</si>
  <si>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</si>
  <si>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</si>
  <si>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</si>
  <si>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</si>
  <si>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</si>
  <si>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</si>
  <si>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</si>
  <si>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</si>
  <si>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</si>
  <si>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</si>
  <si>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</si>
  <si>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</si>
  <si>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</si>
  <si>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</si>
  <si>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</si>
  <si>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</si>
  <si>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</si>
  <si>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</si>
  <si>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</si>
  <si>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</si>
  <si>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</si>
  <si>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</si>
  <si>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</si>
  <si>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</si>
  <si>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</si>
  <si>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</si>
  <si>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</si>
  <si>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</si>
  <si>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</si>
  <si>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</si>
  <si>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</si>
  <si>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</si>
  <si>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</si>
  <si>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</si>
  <si>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</si>
  <si>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</si>
  <si>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</si>
  <si>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</si>
  <si>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</si>
  <si>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</si>
  <si>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</si>
  <si>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</si>
  <si>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</si>
  <si>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</si>
  <si>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</si>
  <si>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</si>
  <si>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</si>
  <si>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</si>
  <si>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</si>
  <si>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</si>
  <si>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</si>
  <si>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</si>
  <si>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</si>
  <si>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</si>
  <si>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</si>
  <si>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</si>
  <si>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</si>
  <si>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</si>
  <si>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</si>
  <si>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</si>
  <si>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</si>
  <si>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</si>
  <si>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</si>
  <si>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</si>
  <si>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</si>
  <si>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</si>
  <si>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</si>
  <si>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</si>
  <si>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</si>
  <si>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</si>
  <si>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</si>
  <si>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</si>
  <si>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</si>
  <si>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</si>
  <si>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</si>
  <si>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</si>
  <si>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</si>
  <si>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</si>
  <si>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</si>
  <si>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</si>
  <si>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</si>
  <si>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</si>
  <si>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</si>
  <si>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</si>
  <si>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</si>
  <si>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</si>
  <si>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</si>
  <si>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</si>
  <si>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</si>
  <si>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</si>
  <si>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</si>
  <si>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</si>
  <si>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</si>
  <si>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</si>
  <si>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</si>
  <si>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</si>
  <si>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</si>
  <si>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</si>
  <si>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</si>
  <si>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</si>
  <si>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</si>
  <si>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</si>
  <si>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</si>
  <si>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</si>
  <si>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</si>
  <si>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</si>
  <si>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</si>
  <si>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</si>
  <si>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</si>
  <si>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</si>
  <si>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</si>
  <si>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</si>
  <si>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</si>
  <si>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</si>
  <si>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</si>
  <si>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</si>
  <si>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</si>
  <si>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</si>
  <si>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</si>
  <si>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</si>
  <si>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</si>
  <si>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</si>
  <si>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</si>
  <si>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</si>
  <si>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</si>
  <si>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</si>
  <si>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</si>
  <si>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</si>
  <si>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</si>
  <si>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</si>
  <si>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</si>
  <si>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</si>
  <si>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</si>
  <si>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</si>
  <si>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</si>
  <si>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</si>
  <si>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</si>
  <si>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</si>
  <si>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</si>
  <si>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</si>
  <si>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</si>
  <si>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</si>
  <si>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</si>
  <si>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</si>
  <si>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</si>
  <si>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</si>
  <si>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</si>
  <si>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</si>
  <si>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</si>
  <si>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</si>
  <si>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</si>
  <si>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</si>
  <si>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</si>
  <si>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</si>
  <si>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</si>
  <si>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</si>
  <si>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</si>
  <si>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</si>
  <si>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</si>
  <si>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</si>
  <si>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</si>
  <si>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</si>
  <si>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</si>
  <si>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</si>
  <si>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</si>
  <si>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</si>
  <si>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</si>
  <si>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</si>
  <si>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</si>
  <si>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</si>
  <si>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</si>
  <si>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</si>
  <si>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</si>
  <si>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</si>
  <si>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</si>
  <si>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</si>
  <si>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</si>
  <si>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</si>
  <si>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</si>
  <si>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</si>
  <si>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</si>
  <si>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</si>
  <si>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</si>
  <si>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</si>
  <si>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</si>
  <si>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</si>
  <si>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</si>
  <si>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</si>
  <si>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</si>
  <si>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</si>
  <si>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</si>
  <si>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</si>
  <si>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</si>
  <si>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</si>
  <si>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</si>
  <si>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</si>
  <si>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</si>
  <si>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</si>
  <si>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</si>
  <si>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</si>
  <si>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</si>
  <si>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</si>
  <si>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</si>
  <si>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</si>
  <si>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</si>
  <si>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</si>
  <si>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</si>
  <si>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</si>
  <si>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</si>
  <si>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</si>
  <si>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</si>
  <si>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</si>
  <si>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</si>
  <si>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</si>
  <si>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</si>
  <si>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</si>
  <si>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</si>
  <si>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</si>
  <si>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</si>
  <si>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</si>
  <si>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</si>
  <si>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</si>
  <si>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</si>
  <si>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</si>
  <si>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</si>
  <si>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</si>
  <si>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</si>
  <si>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</si>
  <si>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</si>
  <si>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</si>
  <si>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</si>
  <si>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</si>
  <si>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</si>
  <si>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</si>
  <si>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</si>
  <si>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</si>
  <si>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</si>
  <si>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</si>
  <si>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</si>
  <si>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</si>
  <si>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</si>
  <si>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</si>
  <si>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</si>
  <si>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</si>
  <si>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</si>
  <si>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</si>
  <si>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</si>
  <si>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</si>
  <si>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</si>
  <si>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</si>
  <si>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</si>
  <si>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</si>
  <si>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</si>
  <si>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</si>
  <si>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</si>
  <si>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</si>
  <si>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</si>
  <si>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</si>
  <si>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</si>
  <si>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</si>
  <si>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</si>
  <si>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</si>
  <si>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</si>
  <si>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</si>
  <si>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</si>
  <si>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</si>
  <si>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</si>
  <si>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</si>
  <si>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</si>
  <si>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</si>
  <si>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</si>
  <si>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</si>
  <si>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</si>
  <si>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</si>
  <si>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</si>
  <si>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</si>
  <si>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</si>
  <si>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</si>
  <si>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</si>
  <si>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DO-6-10994 - 3% CaO = 53,0kg/m3" 968,0*0,3*0,053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</si>
  <si>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</si>
  <si>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</si>
  <si>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</si>
  <si>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</si>
  <si>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</si>
  <si>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</si>
  <si>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</si>
  <si>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53kg/m3" 1524,0*0,5*0,053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</si>
  <si>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</si>
  <si>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</si>
  <si>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</si>
  <si>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</si>
  <si>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</si>
  <si>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</si>
  <si>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</si>
  <si>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</si>
  <si>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</si>
  <si>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</si>
  <si>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</si>
  <si>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</si>
  <si>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</si>
  <si>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</si>
  <si>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</si>
  <si>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</si>
  <si>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</si>
  <si>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</si>
  <si>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</si>
  <si>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</si>
  <si>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</si>
  <si>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</si>
  <si>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</si>
  <si>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</si>
  <si>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</si>
  <si>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</si>
  <si>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</si>
  <si>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</si>
  <si>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</si>
  <si>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</si>
  <si>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</si>
  <si>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</si>
  <si>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</si>
  <si>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</si>
  <si>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</si>
  <si>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</si>
  <si>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</si>
  <si>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</si>
  <si>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</si>
  <si>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</si>
  <si>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</si>
  <si>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</si>
  <si>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</si>
  <si>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</si>
  <si>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</si>
  <si>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</si>
  <si>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</si>
  <si>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</si>
  <si>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</si>
  <si>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</si>
  <si>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</si>
  <si>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</si>
  <si>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</si>
  <si>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</si>
  <si>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</si>
  <si>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</si>
  <si>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</si>
  <si>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</si>
  <si>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</si>
  <si>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</si>
  <si>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</si>
  <si>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</si>
  <si>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</si>
  <si>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</si>
  <si>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</si>
  <si>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</si>
  <si>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</si>
  <si>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</si>
  <si>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</si>
  <si>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</si>
  <si>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</si>
  <si>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</si>
  <si>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831263195</t>
  </si>
  <si>
    <t>Příplatek za zřízení kanalizační přípojky DN 100 až 300</t>
  </si>
  <si>
    <t>kus</t>
  </si>
  <si>
    <t>-606934616</t>
  </si>
  <si>
    <t>"k UV" 2</t>
  </si>
  <si>
    <t>36</t>
  </si>
  <si>
    <t>895941111</t>
  </si>
  <si>
    <t>Zřízení vpusti kanalizační uliční z betonových dílců typ UV-50 normální</t>
  </si>
  <si>
    <t>1831445806</t>
  </si>
  <si>
    <t>"sit. DO-1-08811" 2</t>
  </si>
  <si>
    <t>37</t>
  </si>
  <si>
    <t>592238500</t>
  </si>
  <si>
    <t>dno betonové pro uliční vpusť s výtokovým otvorem TBV-Q 450/330/1a 45x33x5 cm</t>
  </si>
  <si>
    <t>2111719311</t>
  </si>
  <si>
    <t>38</t>
  </si>
  <si>
    <t>592238580</t>
  </si>
  <si>
    <t>skruž betonová pro uliční vpusť horní TBV-Q 450/555/5d, 45x55x5 cm</t>
  </si>
  <si>
    <t>-529313317</t>
  </si>
  <si>
    <t>39</t>
  </si>
  <si>
    <t>592238640</t>
  </si>
  <si>
    <t>prstenec betonový pro uliční vpusť vyrovnávací TBV-Q 390/60/10a, 39x6x5 cm</t>
  </si>
  <si>
    <t>1436986014</t>
  </si>
  <si>
    <t>40</t>
  </si>
  <si>
    <t>592238750</t>
  </si>
  <si>
    <t>koš pozink. D1 DIN 4052, nízký, pro rám 500/300</t>
  </si>
  <si>
    <t>1622274291</t>
  </si>
  <si>
    <t>41</t>
  </si>
  <si>
    <t>592238760</t>
  </si>
  <si>
    <t>rám zabetonovaný DIN 19583-9 500/500 mm</t>
  </si>
  <si>
    <t>402411812</t>
  </si>
  <si>
    <t>42</t>
  </si>
  <si>
    <t>592238780</t>
  </si>
  <si>
    <t>mříž M1 D400 DIN 19583-13, 500/500 mm</t>
  </si>
  <si>
    <t>-429396350</t>
  </si>
  <si>
    <t>Ostatní konstrukce a práce-bourání</t>
  </si>
  <si>
    <t>43</t>
  </si>
  <si>
    <t>914111111</t>
  </si>
  <si>
    <t>Montáž svislé dopravní značky do velikosti 1 m2 objímkami na sloupek nebo konzolu</t>
  </si>
  <si>
    <t>1165150534</t>
  </si>
  <si>
    <t>"sit. DO-1-08811" 8</t>
  </si>
  <si>
    <t>44</t>
  </si>
  <si>
    <t>404441130</t>
  </si>
  <si>
    <t>značka svislá reflexní zákazová B AL- 3M 700 mm</t>
  </si>
  <si>
    <t>-722844171</t>
  </si>
  <si>
    <t>45</t>
  </si>
  <si>
    <t>914511111</t>
  </si>
  <si>
    <t>Montáž sloupku dopravních značek délky do 3,5 m s betonovým základem</t>
  </si>
  <si>
    <t>-1289041119</t>
  </si>
  <si>
    <t>"sit. DO-1-08811" 6</t>
  </si>
  <si>
    <t>46</t>
  </si>
  <si>
    <t>404452300</t>
  </si>
  <si>
    <t>sloupek Zn 70 - 350</t>
  </si>
  <si>
    <t>592530104</t>
  </si>
  <si>
    <t>47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</si>
  <si>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</si>
  <si>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</si>
  <si>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</si>
  <si>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</si>
  <si>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48</t>
  </si>
  <si>
    <t>915621111</t>
  </si>
  <si>
    <t>Předznačení vodorovného plošného značení</t>
  </si>
  <si>
    <t>1439317870</t>
  </si>
  <si>
    <t>"viz.pol.č.46" 30,0</t>
  </si>
  <si>
    <t>49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</si>
  <si>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</si>
  <si>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</si>
  <si>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</si>
  <si>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</si>
  <si>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50</t>
  </si>
  <si>
    <t>592175040</t>
  </si>
  <si>
    <t>obrubník BEST-MONO II, 100x15/12x25 cm, přírodní</t>
  </si>
  <si>
    <t>-1920873437</t>
  </si>
  <si>
    <t>443,8*1,01 'Přepočtené koeficientem množství</t>
  </si>
  <si>
    <t>51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</si>
  <si>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</si>
  <si>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</si>
  <si>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</si>
  <si>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</si>
  <si>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52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</si>
  <si>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</si>
  <si>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</si>
  <si>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</si>
  <si>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</si>
  <si>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</si>
  <si>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</si>
  <si>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53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</si>
  <si>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</si>
  <si>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</si>
  <si>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</si>
  <si>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</si>
  <si>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</si>
  <si>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</si>
  <si>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</si>
  <si>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</si>
  <si>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</si>
  <si>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</si>
  <si>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</si>
  <si>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</si>
  <si>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</si>
  <si>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</si>
  <si>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</si>
  <si>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</si>
  <si>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</si>
  <si>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</si>
  <si>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</si>
  <si>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</si>
  <si>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</si>
  <si>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</si>
  <si>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</si>
  <si>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</si>
  <si>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</si>
  <si>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</si>
  <si>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</si>
  <si>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</si>
  <si>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</si>
  <si>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</si>
  <si>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</si>
  <si>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</si>
  <si>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</si>
  <si>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</si>
  <si>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</si>
  <si>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</si>
  <si>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</si>
  <si>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53,0kg/m3 zeminy" 2113,5*0,5*0,053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</si>
  <si>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</si>
  <si>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</si>
  <si>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</si>
  <si>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</si>
  <si>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</si>
  <si>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</si>
  <si>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</si>
  <si>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</si>
  <si>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</si>
  <si>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1166754073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</si>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</sst>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4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center" wrapText="1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workbookViewId="0" topLeftCell="A1">
      <pane ySplit="1" topLeftCell="A1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1876</v>
      </c>
      <c r="B1" s="17"/>
      <c r="C1" s="17"/>
      <c r="D1" s="18" t="s">
        <v>1877</v>
      </c>
      <c r="E1" s="17"/>
      <c r="F1" s="17"/>
      <c r="G1" s="17"/>
      <c r="H1" s="17"/>
      <c r="I1" s="17"/>
      <c r="J1" s="17"/>
      <c r="K1" s="19" t="s">
        <v>1878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1879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1880</v>
      </c>
      <c r="BB1" s="22" t="s">
        <v>1881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1882</v>
      </c>
      <c r="BU1" s="23" t="s">
        <v>1882</v>
      </c>
      <c r="BV1" s="23" t="s">
        <v>1883</v>
      </c>
    </row>
    <row r="2" spans="3:72" ht="36.95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24" t="s">
        <v>1884</v>
      </c>
      <c r="BT2" s="24" t="s">
        <v>1885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1884</v>
      </c>
      <c r="BT3" s="24" t="s">
        <v>1886</v>
      </c>
    </row>
    <row r="4" spans="2:71" ht="36.95" customHeight="1">
      <c r="B4" s="28"/>
      <c r="C4" s="29"/>
      <c r="D4" s="30" t="s">
        <v>1887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1888</v>
      </c>
      <c r="BE4" s="33" t="s">
        <v>1889</v>
      </c>
      <c r="BS4" s="24" t="s">
        <v>1890</v>
      </c>
    </row>
    <row r="5" spans="2:71" ht="14.45" customHeight="1">
      <c r="B5" s="28"/>
      <c r="C5" s="29"/>
      <c r="D5" s="34" t="s">
        <v>1891</v>
      </c>
      <c r="E5" s="29"/>
      <c r="F5" s="29"/>
      <c r="G5" s="29"/>
      <c r="H5" s="29"/>
      <c r="I5" s="29"/>
      <c r="J5" s="29"/>
      <c r="K5" s="393" t="s">
        <v>1892</v>
      </c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29"/>
      <c r="AQ5" s="31"/>
      <c r="BE5" s="391" t="s">
        <v>1893</v>
      </c>
      <c r="BS5" s="24" t="s">
        <v>1884</v>
      </c>
    </row>
    <row r="6" spans="2:71" ht="36.95" customHeight="1">
      <c r="B6" s="28"/>
      <c r="C6" s="29"/>
      <c r="D6" s="36" t="s">
        <v>1894</v>
      </c>
      <c r="E6" s="29"/>
      <c r="F6" s="29"/>
      <c r="G6" s="29"/>
      <c r="H6" s="29"/>
      <c r="I6" s="29"/>
      <c r="J6" s="29"/>
      <c r="K6" s="395" t="s">
        <v>1895</v>
      </c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29"/>
      <c r="AQ6" s="31"/>
      <c r="BE6" s="392"/>
      <c r="BS6" s="24" t="s">
        <v>1896</v>
      </c>
    </row>
    <row r="7" spans="2:71" ht="14.45" customHeight="1">
      <c r="B7" s="28"/>
      <c r="C7" s="29"/>
      <c r="D7" s="37" t="s">
        <v>1897</v>
      </c>
      <c r="E7" s="29"/>
      <c r="F7" s="29"/>
      <c r="G7" s="29"/>
      <c r="H7" s="29"/>
      <c r="I7" s="29"/>
      <c r="J7" s="29"/>
      <c r="K7" s="35" t="s">
        <v>1898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1899</v>
      </c>
      <c r="AL7" s="29"/>
      <c r="AM7" s="29"/>
      <c r="AN7" s="35" t="s">
        <v>1898</v>
      </c>
      <c r="AO7" s="29"/>
      <c r="AP7" s="29"/>
      <c r="AQ7" s="31"/>
      <c r="BE7" s="392"/>
      <c r="BS7" s="24" t="s">
        <v>1900</v>
      </c>
    </row>
    <row r="8" spans="2:71" ht="14.45" customHeight="1">
      <c r="B8" s="28"/>
      <c r="C8" s="29"/>
      <c r="D8" s="37" t="s">
        <v>1901</v>
      </c>
      <c r="E8" s="29"/>
      <c r="F8" s="29"/>
      <c r="G8" s="29"/>
      <c r="H8" s="29"/>
      <c r="I8" s="29"/>
      <c r="J8" s="29"/>
      <c r="K8" s="35" t="s">
        <v>1902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1903</v>
      </c>
      <c r="AL8" s="29"/>
      <c r="AM8" s="29"/>
      <c r="AN8" s="38" t="s">
        <v>1904</v>
      </c>
      <c r="AO8" s="29"/>
      <c r="AP8" s="29"/>
      <c r="AQ8" s="31"/>
      <c r="BE8" s="392"/>
      <c r="BS8" s="24" t="s">
        <v>1905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2"/>
      <c r="BS9" s="24" t="s">
        <v>1900</v>
      </c>
    </row>
    <row r="10" spans="2:71" ht="14.45" customHeight="1">
      <c r="B10" s="28"/>
      <c r="C10" s="29"/>
      <c r="D10" s="37" t="s">
        <v>1906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1907</v>
      </c>
      <c r="AL10" s="29"/>
      <c r="AM10" s="29"/>
      <c r="AN10" s="35" t="s">
        <v>1898</v>
      </c>
      <c r="AO10" s="29"/>
      <c r="AP10" s="29"/>
      <c r="AQ10" s="31"/>
      <c r="BE10" s="392"/>
      <c r="BS10" s="24" t="s">
        <v>1896</v>
      </c>
    </row>
    <row r="11" spans="2:71" ht="18.4" customHeight="1">
      <c r="B11" s="28"/>
      <c r="C11" s="29"/>
      <c r="D11" s="29"/>
      <c r="E11" s="35" t="s">
        <v>1908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1909</v>
      </c>
      <c r="AL11" s="29"/>
      <c r="AM11" s="29"/>
      <c r="AN11" s="35" t="s">
        <v>1898</v>
      </c>
      <c r="AO11" s="29"/>
      <c r="AP11" s="29"/>
      <c r="AQ11" s="31"/>
      <c r="BE11" s="392"/>
      <c r="BS11" s="24" t="s">
        <v>1896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2"/>
      <c r="BS12" s="24" t="s">
        <v>1896</v>
      </c>
    </row>
    <row r="13" spans="2:71" ht="14.45" customHeight="1">
      <c r="B13" s="28"/>
      <c r="C13" s="29"/>
      <c r="D13" s="37" t="s">
        <v>1910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1907</v>
      </c>
      <c r="AL13" s="29"/>
      <c r="AM13" s="29"/>
      <c r="AN13" s="39" t="s">
        <v>1911</v>
      </c>
      <c r="AO13" s="29"/>
      <c r="AP13" s="29"/>
      <c r="AQ13" s="31"/>
      <c r="BE13" s="392"/>
      <c r="BS13" s="24" t="s">
        <v>1896</v>
      </c>
    </row>
    <row r="14" spans="2:71" ht="15">
      <c r="B14" s="28"/>
      <c r="C14" s="29"/>
      <c r="D14" s="29"/>
      <c r="E14" s="396" t="s">
        <v>1911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7" t="s">
        <v>1909</v>
      </c>
      <c r="AL14" s="29"/>
      <c r="AM14" s="29"/>
      <c r="AN14" s="39" t="s">
        <v>1911</v>
      </c>
      <c r="AO14" s="29"/>
      <c r="AP14" s="29"/>
      <c r="AQ14" s="31"/>
      <c r="BE14" s="392"/>
      <c r="BS14" s="24" t="s">
        <v>1896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2"/>
      <c r="BS15" s="24" t="s">
        <v>1882</v>
      </c>
    </row>
    <row r="16" spans="2:71" ht="14.45" customHeight="1">
      <c r="B16" s="28"/>
      <c r="C16" s="29"/>
      <c r="D16" s="37" t="s">
        <v>1912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1907</v>
      </c>
      <c r="AL16" s="29"/>
      <c r="AM16" s="29"/>
      <c r="AN16" s="35" t="s">
        <v>1898</v>
      </c>
      <c r="AO16" s="29"/>
      <c r="AP16" s="29"/>
      <c r="AQ16" s="31"/>
      <c r="BE16" s="392"/>
      <c r="BS16" s="24" t="s">
        <v>1882</v>
      </c>
    </row>
    <row r="17" spans="2:71" ht="18.4" customHeight="1">
      <c r="B17" s="28"/>
      <c r="C17" s="29"/>
      <c r="D17" s="29"/>
      <c r="E17" s="35" t="s">
        <v>1913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1909</v>
      </c>
      <c r="AL17" s="29"/>
      <c r="AM17" s="29"/>
      <c r="AN17" s="35" t="s">
        <v>1898</v>
      </c>
      <c r="AO17" s="29"/>
      <c r="AP17" s="29"/>
      <c r="AQ17" s="31"/>
      <c r="BE17" s="392"/>
      <c r="BS17" s="24" t="s">
        <v>1882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2"/>
      <c r="BS18" s="24" t="s">
        <v>1884</v>
      </c>
    </row>
    <row r="19" spans="2:71" ht="14.45" customHeight="1">
      <c r="B19" s="28"/>
      <c r="C19" s="29"/>
      <c r="D19" s="37" t="s">
        <v>1914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2"/>
      <c r="BS19" s="24" t="s">
        <v>1896</v>
      </c>
    </row>
    <row r="20" spans="2:71" ht="134.25" customHeight="1">
      <c r="B20" s="28"/>
      <c r="C20" s="29"/>
      <c r="D20" s="29"/>
      <c r="E20" s="398" t="s">
        <v>1915</v>
      </c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29"/>
      <c r="AP20" s="29"/>
      <c r="AQ20" s="31"/>
      <c r="BE20" s="392"/>
      <c r="BS20" s="24" t="s">
        <v>1916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92"/>
    </row>
    <row r="23" spans="2:57" s="1" customFormat="1" ht="25.9" customHeight="1">
      <c r="B23" s="41"/>
      <c r="C23" s="42"/>
      <c r="D23" s="43" t="s">
        <v>1917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99">
        <f>ROUNDUP(AG51,2)</f>
        <v>0</v>
      </c>
      <c r="AL23" s="400"/>
      <c r="AM23" s="400"/>
      <c r="AN23" s="400"/>
      <c r="AO23" s="400"/>
      <c r="AP23" s="42"/>
      <c r="AQ23" s="45"/>
      <c r="BE23" s="39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9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01" t="s">
        <v>1918</v>
      </c>
      <c r="M25" s="401"/>
      <c r="N25" s="401"/>
      <c r="O25" s="401"/>
      <c r="P25" s="42"/>
      <c r="Q25" s="42"/>
      <c r="R25" s="42"/>
      <c r="S25" s="42"/>
      <c r="T25" s="42"/>
      <c r="U25" s="42"/>
      <c r="V25" s="42"/>
      <c r="W25" s="401" t="s">
        <v>1919</v>
      </c>
      <c r="X25" s="401"/>
      <c r="Y25" s="401"/>
      <c r="Z25" s="401"/>
      <c r="AA25" s="401"/>
      <c r="AB25" s="401"/>
      <c r="AC25" s="401"/>
      <c r="AD25" s="401"/>
      <c r="AE25" s="401"/>
      <c r="AF25" s="42"/>
      <c r="AG25" s="42"/>
      <c r="AH25" s="42"/>
      <c r="AI25" s="42"/>
      <c r="AJ25" s="42"/>
      <c r="AK25" s="401" t="s">
        <v>1920</v>
      </c>
      <c r="AL25" s="401"/>
      <c r="AM25" s="401"/>
      <c r="AN25" s="401"/>
      <c r="AO25" s="401"/>
      <c r="AP25" s="42"/>
      <c r="AQ25" s="45"/>
      <c r="BE25" s="392"/>
    </row>
    <row r="26" spans="2:57" s="2" customFormat="1" ht="14.45" customHeight="1">
      <c r="B26" s="47"/>
      <c r="C26" s="48"/>
      <c r="D26" s="49" t="s">
        <v>1921</v>
      </c>
      <c r="E26" s="48"/>
      <c r="F26" s="49" t="s">
        <v>1922</v>
      </c>
      <c r="G26" s="48"/>
      <c r="H26" s="48"/>
      <c r="I26" s="48"/>
      <c r="J26" s="48"/>
      <c r="K26" s="48"/>
      <c r="L26" s="384">
        <v>0.21</v>
      </c>
      <c r="M26" s="385"/>
      <c r="N26" s="385"/>
      <c r="O26" s="385"/>
      <c r="P26" s="48"/>
      <c r="Q26" s="48"/>
      <c r="R26" s="48"/>
      <c r="S26" s="48"/>
      <c r="T26" s="48"/>
      <c r="U26" s="48"/>
      <c r="V26" s="48"/>
      <c r="W26" s="386">
        <f>ROUNDUP(AZ51,2)</f>
        <v>0</v>
      </c>
      <c r="X26" s="385"/>
      <c r="Y26" s="385"/>
      <c r="Z26" s="385"/>
      <c r="AA26" s="385"/>
      <c r="AB26" s="385"/>
      <c r="AC26" s="385"/>
      <c r="AD26" s="385"/>
      <c r="AE26" s="385"/>
      <c r="AF26" s="48"/>
      <c r="AG26" s="48"/>
      <c r="AH26" s="48"/>
      <c r="AI26" s="48"/>
      <c r="AJ26" s="48"/>
      <c r="AK26" s="386">
        <f>ROUNDUP(AV51,1)</f>
        <v>0</v>
      </c>
      <c r="AL26" s="385"/>
      <c r="AM26" s="385"/>
      <c r="AN26" s="385"/>
      <c r="AO26" s="385"/>
      <c r="AP26" s="48"/>
      <c r="AQ26" s="50"/>
      <c r="BE26" s="392"/>
    </row>
    <row r="27" spans="2:57" s="2" customFormat="1" ht="14.45" customHeight="1">
      <c r="B27" s="47"/>
      <c r="C27" s="48"/>
      <c r="D27" s="48"/>
      <c r="E27" s="48"/>
      <c r="F27" s="49" t="s">
        <v>1923</v>
      </c>
      <c r="G27" s="48"/>
      <c r="H27" s="48"/>
      <c r="I27" s="48"/>
      <c r="J27" s="48"/>
      <c r="K27" s="48"/>
      <c r="L27" s="384">
        <v>0.15</v>
      </c>
      <c r="M27" s="385"/>
      <c r="N27" s="385"/>
      <c r="O27" s="385"/>
      <c r="P27" s="48"/>
      <c r="Q27" s="48"/>
      <c r="R27" s="48"/>
      <c r="S27" s="48"/>
      <c r="T27" s="48"/>
      <c r="U27" s="48"/>
      <c r="V27" s="48"/>
      <c r="W27" s="386">
        <f>ROUNDUP(BA51,2)</f>
        <v>0</v>
      </c>
      <c r="X27" s="385"/>
      <c r="Y27" s="385"/>
      <c r="Z27" s="385"/>
      <c r="AA27" s="385"/>
      <c r="AB27" s="385"/>
      <c r="AC27" s="385"/>
      <c r="AD27" s="385"/>
      <c r="AE27" s="385"/>
      <c r="AF27" s="48"/>
      <c r="AG27" s="48"/>
      <c r="AH27" s="48"/>
      <c r="AI27" s="48"/>
      <c r="AJ27" s="48"/>
      <c r="AK27" s="386">
        <f>ROUNDUP(AW51,1)</f>
        <v>0</v>
      </c>
      <c r="AL27" s="385"/>
      <c r="AM27" s="385"/>
      <c r="AN27" s="385"/>
      <c r="AO27" s="385"/>
      <c r="AP27" s="48"/>
      <c r="AQ27" s="50"/>
      <c r="BE27" s="392"/>
    </row>
    <row r="28" spans="2:57" s="2" customFormat="1" ht="14.45" customHeight="1" hidden="1">
      <c r="B28" s="47"/>
      <c r="C28" s="48"/>
      <c r="D28" s="48"/>
      <c r="E28" s="48"/>
      <c r="F28" s="49" t="s">
        <v>1924</v>
      </c>
      <c r="G28" s="48"/>
      <c r="H28" s="48"/>
      <c r="I28" s="48"/>
      <c r="J28" s="48"/>
      <c r="K28" s="48"/>
      <c r="L28" s="384">
        <v>0.21</v>
      </c>
      <c r="M28" s="385"/>
      <c r="N28" s="385"/>
      <c r="O28" s="385"/>
      <c r="P28" s="48"/>
      <c r="Q28" s="48"/>
      <c r="R28" s="48"/>
      <c r="S28" s="48"/>
      <c r="T28" s="48"/>
      <c r="U28" s="48"/>
      <c r="V28" s="48"/>
      <c r="W28" s="386">
        <f>ROUNDUP(BB51,2)</f>
        <v>0</v>
      </c>
      <c r="X28" s="385"/>
      <c r="Y28" s="385"/>
      <c r="Z28" s="385"/>
      <c r="AA28" s="385"/>
      <c r="AB28" s="385"/>
      <c r="AC28" s="385"/>
      <c r="AD28" s="385"/>
      <c r="AE28" s="385"/>
      <c r="AF28" s="48"/>
      <c r="AG28" s="48"/>
      <c r="AH28" s="48"/>
      <c r="AI28" s="48"/>
      <c r="AJ28" s="48"/>
      <c r="AK28" s="386">
        <v>0</v>
      </c>
      <c r="AL28" s="385"/>
      <c r="AM28" s="385"/>
      <c r="AN28" s="385"/>
      <c r="AO28" s="385"/>
      <c r="AP28" s="48"/>
      <c r="AQ28" s="50"/>
      <c r="BE28" s="392"/>
    </row>
    <row r="29" spans="2:57" s="2" customFormat="1" ht="14.45" customHeight="1" hidden="1">
      <c r="B29" s="47"/>
      <c r="C29" s="48"/>
      <c r="D29" s="48"/>
      <c r="E29" s="48"/>
      <c r="F29" s="49" t="s">
        <v>1925</v>
      </c>
      <c r="G29" s="48"/>
      <c r="H29" s="48"/>
      <c r="I29" s="48"/>
      <c r="J29" s="48"/>
      <c r="K29" s="48"/>
      <c r="L29" s="384">
        <v>0.15</v>
      </c>
      <c r="M29" s="385"/>
      <c r="N29" s="385"/>
      <c r="O29" s="385"/>
      <c r="P29" s="48"/>
      <c r="Q29" s="48"/>
      <c r="R29" s="48"/>
      <c r="S29" s="48"/>
      <c r="T29" s="48"/>
      <c r="U29" s="48"/>
      <c r="V29" s="48"/>
      <c r="W29" s="386">
        <f>ROUNDUP(BC51,2)</f>
        <v>0</v>
      </c>
      <c r="X29" s="385"/>
      <c r="Y29" s="385"/>
      <c r="Z29" s="385"/>
      <c r="AA29" s="385"/>
      <c r="AB29" s="385"/>
      <c r="AC29" s="385"/>
      <c r="AD29" s="385"/>
      <c r="AE29" s="385"/>
      <c r="AF29" s="48"/>
      <c r="AG29" s="48"/>
      <c r="AH29" s="48"/>
      <c r="AI29" s="48"/>
      <c r="AJ29" s="48"/>
      <c r="AK29" s="386">
        <v>0</v>
      </c>
      <c r="AL29" s="385"/>
      <c r="AM29" s="385"/>
      <c r="AN29" s="385"/>
      <c r="AO29" s="385"/>
      <c r="AP29" s="48"/>
      <c r="AQ29" s="50"/>
      <c r="BE29" s="392"/>
    </row>
    <row r="30" spans="2:57" s="2" customFormat="1" ht="14.45" customHeight="1" hidden="1">
      <c r="B30" s="47"/>
      <c r="C30" s="48"/>
      <c r="D30" s="48"/>
      <c r="E30" s="48"/>
      <c r="F30" s="49" t="s">
        <v>1926</v>
      </c>
      <c r="G30" s="48"/>
      <c r="H30" s="48"/>
      <c r="I30" s="48"/>
      <c r="J30" s="48"/>
      <c r="K30" s="48"/>
      <c r="L30" s="384">
        <v>0</v>
      </c>
      <c r="M30" s="385"/>
      <c r="N30" s="385"/>
      <c r="O30" s="385"/>
      <c r="P30" s="48"/>
      <c r="Q30" s="48"/>
      <c r="R30" s="48"/>
      <c r="S30" s="48"/>
      <c r="T30" s="48"/>
      <c r="U30" s="48"/>
      <c r="V30" s="48"/>
      <c r="W30" s="386">
        <f>ROUNDUP(BD51,2)</f>
        <v>0</v>
      </c>
      <c r="X30" s="385"/>
      <c r="Y30" s="385"/>
      <c r="Z30" s="385"/>
      <c r="AA30" s="385"/>
      <c r="AB30" s="385"/>
      <c r="AC30" s="385"/>
      <c r="AD30" s="385"/>
      <c r="AE30" s="385"/>
      <c r="AF30" s="48"/>
      <c r="AG30" s="48"/>
      <c r="AH30" s="48"/>
      <c r="AI30" s="48"/>
      <c r="AJ30" s="48"/>
      <c r="AK30" s="386">
        <v>0</v>
      </c>
      <c r="AL30" s="385"/>
      <c r="AM30" s="385"/>
      <c r="AN30" s="385"/>
      <c r="AO30" s="385"/>
      <c r="AP30" s="48"/>
      <c r="AQ30" s="50"/>
      <c r="BE30" s="39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92"/>
    </row>
    <row r="32" spans="2:57" s="1" customFormat="1" ht="25.9" customHeight="1">
      <c r="B32" s="41"/>
      <c r="C32" s="51"/>
      <c r="D32" s="52" t="s">
        <v>1927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1928</v>
      </c>
      <c r="U32" s="53"/>
      <c r="V32" s="53"/>
      <c r="W32" s="53"/>
      <c r="X32" s="387" t="s">
        <v>1929</v>
      </c>
      <c r="Y32" s="388"/>
      <c r="Z32" s="388"/>
      <c r="AA32" s="388"/>
      <c r="AB32" s="388"/>
      <c r="AC32" s="53"/>
      <c r="AD32" s="53"/>
      <c r="AE32" s="53"/>
      <c r="AF32" s="53"/>
      <c r="AG32" s="53"/>
      <c r="AH32" s="53"/>
      <c r="AI32" s="53"/>
      <c r="AJ32" s="53"/>
      <c r="AK32" s="389">
        <f>SUM(AK23:AK30)</f>
        <v>0</v>
      </c>
      <c r="AL32" s="388"/>
      <c r="AM32" s="388"/>
      <c r="AN32" s="388"/>
      <c r="AO32" s="390"/>
      <c r="AP32" s="51"/>
      <c r="AQ32" s="55"/>
      <c r="BE32" s="39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1930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1891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4538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1894</v>
      </c>
      <c r="D42" s="70"/>
      <c r="E42" s="70"/>
      <c r="F42" s="70"/>
      <c r="G42" s="70"/>
      <c r="H42" s="70"/>
      <c r="I42" s="70"/>
      <c r="J42" s="70"/>
      <c r="K42" s="70"/>
      <c r="L42" s="374" t="str">
        <f>K6</f>
        <v>Jezero Most-napojení na komunikace a IS - část I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1901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1903</v>
      </c>
      <c r="AJ44" s="63"/>
      <c r="AK44" s="63"/>
      <c r="AL44" s="63"/>
      <c r="AM44" s="376" t="str">
        <f>IF(AN8="","",AN8)</f>
        <v>28. 11. 2016</v>
      </c>
      <c r="AN44" s="37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1906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ČR - Ministerstvo financí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1912</v>
      </c>
      <c r="AJ46" s="63"/>
      <c r="AK46" s="63"/>
      <c r="AL46" s="63"/>
      <c r="AM46" s="377" t="str">
        <f>IF(E17="","",E17)</f>
        <v>Báňské projekty Teplice a.s.</v>
      </c>
      <c r="AN46" s="377"/>
      <c r="AO46" s="377"/>
      <c r="AP46" s="377"/>
      <c r="AQ46" s="63"/>
      <c r="AR46" s="61"/>
      <c r="AS46" s="378" t="s">
        <v>1931</v>
      </c>
      <c r="AT46" s="37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1910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0"/>
      <c r="AT47" s="38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2"/>
      <c r="AT48" s="38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0" t="s">
        <v>1932</v>
      </c>
      <c r="D49" s="371"/>
      <c r="E49" s="371"/>
      <c r="F49" s="371"/>
      <c r="G49" s="371"/>
      <c r="H49" s="53"/>
      <c r="I49" s="372" t="s">
        <v>1933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1934</v>
      </c>
      <c r="AH49" s="371"/>
      <c r="AI49" s="371"/>
      <c r="AJ49" s="371"/>
      <c r="AK49" s="371"/>
      <c r="AL49" s="371"/>
      <c r="AM49" s="371"/>
      <c r="AN49" s="372" t="s">
        <v>1935</v>
      </c>
      <c r="AO49" s="371"/>
      <c r="AP49" s="371"/>
      <c r="AQ49" s="79" t="s">
        <v>1936</v>
      </c>
      <c r="AR49" s="61"/>
      <c r="AS49" s="80" t="s">
        <v>1937</v>
      </c>
      <c r="AT49" s="81" t="s">
        <v>1938</v>
      </c>
      <c r="AU49" s="81" t="s">
        <v>1939</v>
      </c>
      <c r="AV49" s="81" t="s">
        <v>1940</v>
      </c>
      <c r="AW49" s="81" t="s">
        <v>1941</v>
      </c>
      <c r="AX49" s="81" t="s">
        <v>1942</v>
      </c>
      <c r="AY49" s="81" t="s">
        <v>1943</v>
      </c>
      <c r="AZ49" s="81" t="s">
        <v>1944</v>
      </c>
      <c r="BA49" s="81" t="s">
        <v>1945</v>
      </c>
      <c r="BB49" s="81" t="s">
        <v>1946</v>
      </c>
      <c r="BC49" s="81" t="s">
        <v>1947</v>
      </c>
      <c r="BD49" s="82" t="s">
        <v>1948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8"/>
      <c r="C51" s="86" t="s">
        <v>1949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6">
        <f>ROUNDUP(AG52+SUM(AG53:AG57)+AG60+AG61+AG64+AG67+AG68+SUM(AG72:AG75)+AG81,2)</f>
        <v>0</v>
      </c>
      <c r="AH51" s="366"/>
      <c r="AI51" s="366"/>
      <c r="AJ51" s="366"/>
      <c r="AK51" s="366"/>
      <c r="AL51" s="366"/>
      <c r="AM51" s="366"/>
      <c r="AN51" s="367">
        <f aca="true" t="shared" si="0" ref="AN51:AN81">SUM(AG51,AT51)</f>
        <v>0</v>
      </c>
      <c r="AO51" s="367"/>
      <c r="AP51" s="367"/>
      <c r="AQ51" s="88" t="s">
        <v>1898</v>
      </c>
      <c r="AR51" s="71"/>
      <c r="AS51" s="89">
        <f>ROUNDUP(AS52+SUM(AS53:AS57)+AS60+AS61+AS64+AS67+AS68+SUM(AS72:AS75)+AS81,2)</f>
        <v>0</v>
      </c>
      <c r="AT51" s="90">
        <f aca="true" t="shared" si="1" ref="AT51:AT81">ROUNDUP(SUM(AV51:AW51),1)</f>
        <v>0</v>
      </c>
      <c r="AU51" s="91">
        <f>ROUNDUP(AU52+SUM(AU53:AU57)+AU60+AU61+AU64+AU67+AU68+SUM(AU72:AU75)+AU81,5)</f>
        <v>0</v>
      </c>
      <c r="AV51" s="90">
        <f>ROUNDUP(AZ51*L26,1)</f>
        <v>0</v>
      </c>
      <c r="AW51" s="90">
        <f>ROUNDUP(BA51*L27,1)</f>
        <v>0</v>
      </c>
      <c r="AX51" s="90">
        <f>ROUNDUP(BB51*L26,1)</f>
        <v>0</v>
      </c>
      <c r="AY51" s="90">
        <f>ROUNDUP(BC51*L27,1)</f>
        <v>0</v>
      </c>
      <c r="AZ51" s="90">
        <f>ROUNDUP(AZ52+SUM(AZ53:AZ57)+AZ60+AZ61+AZ64+AZ67+AZ68+SUM(AZ72:AZ75)+AZ81,2)</f>
        <v>0</v>
      </c>
      <c r="BA51" s="90">
        <f>ROUNDUP(BA52+SUM(BA53:BA57)+BA60+BA61+BA64+BA67+BA68+SUM(BA72:BA75)+BA81,2)</f>
        <v>0</v>
      </c>
      <c r="BB51" s="90">
        <f>ROUNDUP(BB52+SUM(BB53:BB57)+BB60+BB61+BB64+BB67+BB68+SUM(BB72:BB75)+BB81,2)</f>
        <v>0</v>
      </c>
      <c r="BC51" s="90">
        <f>ROUNDUP(BC52+SUM(BC53:BC57)+BC60+BC61+BC64+BC67+BC68+SUM(BC72:BC75)+BC81,2)</f>
        <v>0</v>
      </c>
      <c r="BD51" s="92">
        <f>ROUNDUP(BD52+SUM(BD53:BD57)+BD60+BD61+BD64+BD67+BD68+SUM(BD72:BD75)+BD81,2)</f>
        <v>0</v>
      </c>
      <c r="BS51" s="93" t="s">
        <v>1950</v>
      </c>
      <c r="BT51" s="93" t="s">
        <v>1951</v>
      </c>
      <c r="BU51" s="94" t="s">
        <v>1952</v>
      </c>
      <c r="BV51" s="93" t="s">
        <v>1953</v>
      </c>
      <c r="BW51" s="93" t="s">
        <v>1883</v>
      </c>
      <c r="BX51" s="93" t="s">
        <v>1954</v>
      </c>
      <c r="CL51" s="93" t="s">
        <v>1898</v>
      </c>
    </row>
    <row r="52" spans="1:91" s="5" customFormat="1" ht="37.5" customHeight="1">
      <c r="A52" s="95" t="s">
        <v>1955</v>
      </c>
      <c r="B52" s="96"/>
      <c r="C52" s="97"/>
      <c r="D52" s="360" t="s">
        <v>1956</v>
      </c>
      <c r="E52" s="360"/>
      <c r="F52" s="360"/>
      <c r="G52" s="360"/>
      <c r="H52" s="360"/>
      <c r="I52" s="98"/>
      <c r="J52" s="360" t="s">
        <v>1957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3">
        <f ca="1">'SO 101 - SO 101 Příjezdov...'!J27</f>
        <v>0</v>
      </c>
      <c r="AH52" s="364"/>
      <c r="AI52" s="364"/>
      <c r="AJ52" s="364"/>
      <c r="AK52" s="364"/>
      <c r="AL52" s="364"/>
      <c r="AM52" s="364"/>
      <c r="AN52" s="363">
        <f t="shared" si="0"/>
        <v>0</v>
      </c>
      <c r="AO52" s="364"/>
      <c r="AP52" s="364"/>
      <c r="AQ52" s="99" t="s">
        <v>1958</v>
      </c>
      <c r="AR52" s="100"/>
      <c r="AS52" s="101">
        <v>0</v>
      </c>
      <c r="AT52" s="102">
        <f t="shared" si="1"/>
        <v>0</v>
      </c>
      <c r="AU52" s="103">
        <f ca="1">'SO 101 - SO 101 Příjezdov...'!P83</f>
        <v>0</v>
      </c>
      <c r="AV52" s="102">
        <f ca="1">'SO 101 - SO 101 Příjezdov...'!J30</f>
        <v>0</v>
      </c>
      <c r="AW52" s="102">
        <f ca="1">'SO 101 - SO 101 Příjezdov...'!J31</f>
        <v>0</v>
      </c>
      <c r="AX52" s="102">
        <f ca="1">'SO 101 - SO 101 Příjezdov...'!J32</f>
        <v>0</v>
      </c>
      <c r="AY52" s="102">
        <f ca="1">'SO 101 - SO 101 Příjezdov...'!J33</f>
        <v>0</v>
      </c>
      <c r="AZ52" s="102">
        <f ca="1">'SO 101 - SO 101 Příjezdov...'!F30</f>
        <v>0</v>
      </c>
      <c r="BA52" s="102">
        <f ca="1">'SO 101 - SO 101 Příjezdov...'!F31</f>
        <v>0</v>
      </c>
      <c r="BB52" s="102">
        <f ca="1">'SO 101 - SO 101 Příjezdov...'!F32</f>
        <v>0</v>
      </c>
      <c r="BC52" s="102">
        <f ca="1">'SO 101 - SO 101 Příjezdov...'!F33</f>
        <v>0</v>
      </c>
      <c r="BD52" s="104">
        <f ca="1">'SO 101 - SO 101 Příjezdov...'!F34</f>
        <v>0</v>
      </c>
      <c r="BT52" s="105" t="s">
        <v>1900</v>
      </c>
      <c r="BV52" s="105" t="s">
        <v>1953</v>
      </c>
      <c r="BW52" s="105" t="s">
        <v>1959</v>
      </c>
      <c r="BX52" s="105" t="s">
        <v>1883</v>
      </c>
      <c r="CL52" s="105" t="s">
        <v>1960</v>
      </c>
      <c r="CM52" s="105" t="s">
        <v>1961</v>
      </c>
    </row>
    <row r="53" spans="1:91" s="5" customFormat="1" ht="37.5" customHeight="1">
      <c r="A53" s="95" t="s">
        <v>1955</v>
      </c>
      <c r="B53" s="96"/>
      <c r="C53" s="97"/>
      <c r="D53" s="360" t="s">
        <v>1962</v>
      </c>
      <c r="E53" s="360"/>
      <c r="F53" s="360"/>
      <c r="G53" s="360"/>
      <c r="H53" s="360"/>
      <c r="I53" s="98"/>
      <c r="J53" s="360" t="s">
        <v>1963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3">
        <f ca="1">'SO 102 - SO 102 Příjezdov...'!J27</f>
        <v>0</v>
      </c>
      <c r="AH53" s="364"/>
      <c r="AI53" s="364"/>
      <c r="AJ53" s="364"/>
      <c r="AK53" s="364"/>
      <c r="AL53" s="364"/>
      <c r="AM53" s="364"/>
      <c r="AN53" s="363">
        <f t="shared" si="0"/>
        <v>0</v>
      </c>
      <c r="AO53" s="364"/>
      <c r="AP53" s="364"/>
      <c r="AQ53" s="99" t="s">
        <v>1958</v>
      </c>
      <c r="AR53" s="100"/>
      <c r="AS53" s="101">
        <v>0</v>
      </c>
      <c r="AT53" s="102">
        <f t="shared" si="1"/>
        <v>0</v>
      </c>
      <c r="AU53" s="103">
        <f ca="1">'SO 102 - SO 102 Příjezdov...'!P83</f>
        <v>0</v>
      </c>
      <c r="AV53" s="102">
        <f ca="1">'SO 102 - SO 102 Příjezdov...'!J30</f>
        <v>0</v>
      </c>
      <c r="AW53" s="102">
        <f ca="1">'SO 102 - SO 102 Příjezdov...'!J31</f>
        <v>0</v>
      </c>
      <c r="AX53" s="102">
        <f ca="1">'SO 102 - SO 102 Příjezdov...'!J32</f>
        <v>0</v>
      </c>
      <c r="AY53" s="102">
        <f ca="1">'SO 102 - SO 102 Příjezdov...'!J33</f>
        <v>0</v>
      </c>
      <c r="AZ53" s="102">
        <f ca="1">'SO 102 - SO 102 Příjezdov...'!F30</f>
        <v>0</v>
      </c>
      <c r="BA53" s="102">
        <f ca="1">'SO 102 - SO 102 Příjezdov...'!F31</f>
        <v>0</v>
      </c>
      <c r="BB53" s="102">
        <f ca="1">'SO 102 - SO 102 Příjezdov...'!F32</f>
        <v>0</v>
      </c>
      <c r="BC53" s="102">
        <f ca="1">'SO 102 - SO 102 Příjezdov...'!F33</f>
        <v>0</v>
      </c>
      <c r="BD53" s="104">
        <f ca="1">'SO 102 - SO 102 Příjezdov...'!F34</f>
        <v>0</v>
      </c>
      <c r="BT53" s="105" t="s">
        <v>1900</v>
      </c>
      <c r="BV53" s="105" t="s">
        <v>1953</v>
      </c>
      <c r="BW53" s="105" t="s">
        <v>1964</v>
      </c>
      <c r="BX53" s="105" t="s">
        <v>1883</v>
      </c>
      <c r="CL53" s="105" t="s">
        <v>1960</v>
      </c>
      <c r="CM53" s="105" t="s">
        <v>1961</v>
      </c>
    </row>
    <row r="54" spans="1:91" s="5" customFormat="1" ht="22.5" customHeight="1">
      <c r="A54" s="95" t="s">
        <v>1955</v>
      </c>
      <c r="B54" s="96"/>
      <c r="C54" s="97"/>
      <c r="D54" s="360" t="s">
        <v>1965</v>
      </c>
      <c r="E54" s="360"/>
      <c r="F54" s="360"/>
      <c r="G54" s="360"/>
      <c r="H54" s="360"/>
      <c r="I54" s="98"/>
      <c r="J54" s="360" t="s">
        <v>1966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3">
        <f ca="1">'SO 201 - SO 201 Protlaky'!J27</f>
        <v>0</v>
      </c>
      <c r="AH54" s="364"/>
      <c r="AI54" s="364"/>
      <c r="AJ54" s="364"/>
      <c r="AK54" s="364"/>
      <c r="AL54" s="364"/>
      <c r="AM54" s="364"/>
      <c r="AN54" s="363">
        <f t="shared" si="0"/>
        <v>0</v>
      </c>
      <c r="AO54" s="364"/>
      <c r="AP54" s="364"/>
      <c r="AQ54" s="99" t="s">
        <v>1958</v>
      </c>
      <c r="AR54" s="100"/>
      <c r="AS54" s="101">
        <v>0</v>
      </c>
      <c r="AT54" s="102">
        <f t="shared" si="1"/>
        <v>0</v>
      </c>
      <c r="AU54" s="103">
        <f ca="1">'SO 201 - SO 201 Protlaky'!P78</f>
        <v>0</v>
      </c>
      <c r="AV54" s="102">
        <f ca="1">'SO 201 - SO 201 Protlaky'!J30</f>
        <v>0</v>
      </c>
      <c r="AW54" s="102">
        <f ca="1">'SO 201 - SO 201 Protlaky'!J31</f>
        <v>0</v>
      </c>
      <c r="AX54" s="102">
        <f ca="1">'SO 201 - SO 201 Protlaky'!J32</f>
        <v>0</v>
      </c>
      <c r="AY54" s="102">
        <f ca="1">'SO 201 - SO 201 Protlaky'!J33</f>
        <v>0</v>
      </c>
      <c r="AZ54" s="102">
        <f ca="1">'SO 201 - SO 201 Protlaky'!F30</f>
        <v>0</v>
      </c>
      <c r="BA54" s="102">
        <f ca="1">'SO 201 - SO 201 Protlaky'!F31</f>
        <v>0</v>
      </c>
      <c r="BB54" s="102">
        <f ca="1">'SO 201 - SO 201 Protlaky'!F32</f>
        <v>0</v>
      </c>
      <c r="BC54" s="102">
        <f ca="1">'SO 201 - SO 201 Protlaky'!F33</f>
        <v>0</v>
      </c>
      <c r="BD54" s="104">
        <f ca="1">'SO 201 - SO 201 Protlaky'!F34</f>
        <v>0</v>
      </c>
      <c r="BT54" s="105" t="s">
        <v>1900</v>
      </c>
      <c r="BV54" s="105" t="s">
        <v>1953</v>
      </c>
      <c r="BW54" s="105" t="s">
        <v>1967</v>
      </c>
      <c r="BX54" s="105" t="s">
        <v>1883</v>
      </c>
      <c r="CL54" s="105" t="s">
        <v>1968</v>
      </c>
      <c r="CM54" s="105" t="s">
        <v>1961</v>
      </c>
    </row>
    <row r="55" spans="1:91" s="5" customFormat="1" ht="22.5" customHeight="1">
      <c r="A55" s="95" t="s">
        <v>1955</v>
      </c>
      <c r="B55" s="96"/>
      <c r="C55" s="97"/>
      <c r="D55" s="360" t="s">
        <v>1969</v>
      </c>
      <c r="E55" s="360"/>
      <c r="F55" s="360"/>
      <c r="G55" s="360"/>
      <c r="H55" s="360"/>
      <c r="I55" s="98"/>
      <c r="J55" s="360" t="s">
        <v>1970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3">
        <f ca="1">'SO 301 - SO 301 - Pitný v...'!J27</f>
        <v>0</v>
      </c>
      <c r="AH55" s="364"/>
      <c r="AI55" s="364"/>
      <c r="AJ55" s="364"/>
      <c r="AK55" s="364"/>
      <c r="AL55" s="364"/>
      <c r="AM55" s="364"/>
      <c r="AN55" s="363">
        <f t="shared" si="0"/>
        <v>0</v>
      </c>
      <c r="AO55" s="364"/>
      <c r="AP55" s="364"/>
      <c r="AQ55" s="99" t="s">
        <v>1958</v>
      </c>
      <c r="AR55" s="100"/>
      <c r="AS55" s="101">
        <v>0</v>
      </c>
      <c r="AT55" s="102">
        <f t="shared" si="1"/>
        <v>0</v>
      </c>
      <c r="AU55" s="103">
        <f ca="1">'SO 301 - SO 301 - Pitný v...'!P85</f>
        <v>0</v>
      </c>
      <c r="AV55" s="102">
        <f ca="1">'SO 301 - SO 301 - Pitný v...'!J30</f>
        <v>0</v>
      </c>
      <c r="AW55" s="102">
        <f ca="1">'SO 301 - SO 301 - Pitný v...'!J31</f>
        <v>0</v>
      </c>
      <c r="AX55" s="102">
        <f ca="1">'SO 301 - SO 301 - Pitný v...'!J32</f>
        <v>0</v>
      </c>
      <c r="AY55" s="102">
        <f ca="1">'SO 301 - SO 301 - Pitný v...'!J33</f>
        <v>0</v>
      </c>
      <c r="AZ55" s="102">
        <f ca="1">'SO 301 - SO 301 - Pitný v...'!F30</f>
        <v>0</v>
      </c>
      <c r="BA55" s="102">
        <f ca="1">'SO 301 - SO 301 - Pitný v...'!F31</f>
        <v>0</v>
      </c>
      <c r="BB55" s="102">
        <f ca="1">'SO 301 - SO 301 - Pitný v...'!F32</f>
        <v>0</v>
      </c>
      <c r="BC55" s="102">
        <f ca="1">'SO 301 - SO 301 - Pitný v...'!F33</f>
        <v>0</v>
      </c>
      <c r="BD55" s="104">
        <f ca="1">'SO 301 - SO 301 - Pitný v...'!F34</f>
        <v>0</v>
      </c>
      <c r="BT55" s="105" t="s">
        <v>1900</v>
      </c>
      <c r="BV55" s="105" t="s">
        <v>1953</v>
      </c>
      <c r="BW55" s="105" t="s">
        <v>1971</v>
      </c>
      <c r="BX55" s="105" t="s">
        <v>1883</v>
      </c>
      <c r="CL55" s="105" t="s">
        <v>1972</v>
      </c>
      <c r="CM55" s="105" t="s">
        <v>1961</v>
      </c>
    </row>
    <row r="56" spans="1:91" s="5" customFormat="1" ht="22.5" customHeight="1">
      <c r="A56" s="95" t="s">
        <v>1955</v>
      </c>
      <c r="B56" s="96"/>
      <c r="C56" s="97"/>
      <c r="D56" s="360" t="s">
        <v>1973</v>
      </c>
      <c r="E56" s="360"/>
      <c r="F56" s="360"/>
      <c r="G56" s="360"/>
      <c r="H56" s="360"/>
      <c r="I56" s="98"/>
      <c r="J56" s="360" t="s">
        <v>1974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3">
        <f ca="1">'SO 302 - SO 302 - Splaško...'!J27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99" t="s">
        <v>1958</v>
      </c>
      <c r="AR56" s="100"/>
      <c r="AS56" s="101">
        <v>0</v>
      </c>
      <c r="AT56" s="102">
        <f t="shared" si="1"/>
        <v>0</v>
      </c>
      <c r="AU56" s="103">
        <f ca="1">'SO 302 - SO 302 - Splaško...'!P83</f>
        <v>0</v>
      </c>
      <c r="AV56" s="102">
        <f ca="1">'SO 302 - SO 302 - Splaško...'!J30</f>
        <v>0</v>
      </c>
      <c r="AW56" s="102">
        <f ca="1">'SO 302 - SO 302 - Splaško...'!J31</f>
        <v>0</v>
      </c>
      <c r="AX56" s="102">
        <f ca="1">'SO 302 - SO 302 - Splaško...'!J32</f>
        <v>0</v>
      </c>
      <c r="AY56" s="102">
        <f ca="1">'SO 302 - SO 302 - Splaško...'!J33</f>
        <v>0</v>
      </c>
      <c r="AZ56" s="102">
        <f ca="1">'SO 302 - SO 302 - Splaško...'!F30</f>
        <v>0</v>
      </c>
      <c r="BA56" s="102">
        <f ca="1">'SO 302 - SO 302 - Splaško...'!F31</f>
        <v>0</v>
      </c>
      <c r="BB56" s="102">
        <f ca="1">'SO 302 - SO 302 - Splaško...'!F32</f>
        <v>0</v>
      </c>
      <c r="BC56" s="102">
        <f ca="1">'SO 302 - SO 302 - Splaško...'!F33</f>
        <v>0</v>
      </c>
      <c r="BD56" s="104">
        <f ca="1">'SO 302 - SO 302 - Splaško...'!F34</f>
        <v>0</v>
      </c>
      <c r="BT56" s="105" t="s">
        <v>1900</v>
      </c>
      <c r="BV56" s="105" t="s">
        <v>1953</v>
      </c>
      <c r="BW56" s="105" t="s">
        <v>1975</v>
      </c>
      <c r="BX56" s="105" t="s">
        <v>1883</v>
      </c>
      <c r="CL56" s="105" t="s">
        <v>1976</v>
      </c>
      <c r="CM56" s="105" t="s">
        <v>1961</v>
      </c>
    </row>
    <row r="57" spans="2:90" s="5" customFormat="1" ht="22.5" customHeight="1">
      <c r="B57" s="96"/>
      <c r="C57" s="97"/>
      <c r="D57" s="360" t="s">
        <v>1977</v>
      </c>
      <c r="E57" s="360"/>
      <c r="F57" s="360"/>
      <c r="G57" s="360"/>
      <c r="H57" s="360"/>
      <c r="I57" s="98"/>
      <c r="J57" s="360" t="s">
        <v>1978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9">
        <f>ROUNDUP(SUM(AG58:AG59),2)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99" t="s">
        <v>1958</v>
      </c>
      <c r="AR57" s="100"/>
      <c r="AS57" s="101">
        <f>ROUNDUP(SUM(AS58:AS59),2)</f>
        <v>0</v>
      </c>
      <c r="AT57" s="102">
        <f t="shared" si="1"/>
        <v>0</v>
      </c>
      <c r="AU57" s="103">
        <f>ROUNDUP(SUM(AU58:AU59),5)</f>
        <v>0</v>
      </c>
      <c r="AV57" s="102">
        <f>ROUNDUP(AZ57*L26,1)</f>
        <v>0</v>
      </c>
      <c r="AW57" s="102">
        <f>ROUNDUP(BA57*L27,1)</f>
        <v>0</v>
      </c>
      <c r="AX57" s="102">
        <f>ROUNDUP(BB57*L26,1)</f>
        <v>0</v>
      </c>
      <c r="AY57" s="102">
        <f>ROUNDUP(BC57*L27,1)</f>
        <v>0</v>
      </c>
      <c r="AZ57" s="102">
        <f>ROUNDUP(SUM(AZ58:AZ59),2)</f>
        <v>0</v>
      </c>
      <c r="BA57" s="102">
        <f>ROUNDUP(SUM(BA58:BA59),2)</f>
        <v>0</v>
      </c>
      <c r="BB57" s="102">
        <f>ROUNDUP(SUM(BB58:BB59),2)</f>
        <v>0</v>
      </c>
      <c r="BC57" s="102">
        <f>ROUNDUP(SUM(BC58:BC59),2)</f>
        <v>0</v>
      </c>
      <c r="BD57" s="104">
        <f>ROUNDUP(SUM(BD58:BD59),2)</f>
        <v>0</v>
      </c>
      <c r="BS57" s="105" t="s">
        <v>1950</v>
      </c>
      <c r="BT57" s="105" t="s">
        <v>1900</v>
      </c>
      <c r="BV57" s="105" t="s">
        <v>1953</v>
      </c>
      <c r="BW57" s="105" t="s">
        <v>1979</v>
      </c>
      <c r="BX57" s="105" t="s">
        <v>1883</v>
      </c>
      <c r="CL57" s="105" t="s">
        <v>1976</v>
      </c>
    </row>
    <row r="58" spans="1:91" s="6" customFormat="1" ht="22.5" customHeight="1">
      <c r="A58" s="95" t="s">
        <v>1955</v>
      </c>
      <c r="B58" s="106"/>
      <c r="C58" s="107"/>
      <c r="D58" s="107"/>
      <c r="E58" s="365" t="s">
        <v>1977</v>
      </c>
      <c r="F58" s="365"/>
      <c r="G58" s="365"/>
      <c r="H58" s="365"/>
      <c r="I58" s="365"/>
      <c r="J58" s="107"/>
      <c r="K58" s="365" t="s">
        <v>1978</v>
      </c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1">
        <f ca="1">'SO 303 - SO 303 - Splaško...'!J27</f>
        <v>0</v>
      </c>
      <c r="AH58" s="362"/>
      <c r="AI58" s="362"/>
      <c r="AJ58" s="362"/>
      <c r="AK58" s="362"/>
      <c r="AL58" s="362"/>
      <c r="AM58" s="362"/>
      <c r="AN58" s="361">
        <f t="shared" si="0"/>
        <v>0</v>
      </c>
      <c r="AO58" s="362"/>
      <c r="AP58" s="362"/>
      <c r="AQ58" s="108" t="s">
        <v>1980</v>
      </c>
      <c r="AR58" s="109"/>
      <c r="AS58" s="110">
        <v>0</v>
      </c>
      <c r="AT58" s="111">
        <f t="shared" si="1"/>
        <v>0</v>
      </c>
      <c r="AU58" s="112">
        <f ca="1">'SO 303 - SO 303 - Splaško...'!P85</f>
        <v>0</v>
      </c>
      <c r="AV58" s="111">
        <f ca="1">'SO 303 - SO 303 - Splaško...'!J30</f>
        <v>0</v>
      </c>
      <c r="AW58" s="111">
        <f ca="1">'SO 303 - SO 303 - Splaško...'!J31</f>
        <v>0</v>
      </c>
      <c r="AX58" s="111">
        <f ca="1">'SO 303 - SO 303 - Splaško...'!J32</f>
        <v>0</v>
      </c>
      <c r="AY58" s="111">
        <f ca="1">'SO 303 - SO 303 - Splaško...'!J33</f>
        <v>0</v>
      </c>
      <c r="AZ58" s="111">
        <f ca="1">'SO 303 - SO 303 - Splaško...'!F30</f>
        <v>0</v>
      </c>
      <c r="BA58" s="111">
        <f ca="1">'SO 303 - SO 303 - Splaško...'!F31</f>
        <v>0</v>
      </c>
      <c r="BB58" s="111">
        <f ca="1">'SO 303 - SO 303 - Splaško...'!F32</f>
        <v>0</v>
      </c>
      <c r="BC58" s="111">
        <f ca="1">'SO 303 - SO 303 - Splaško...'!F33</f>
        <v>0</v>
      </c>
      <c r="BD58" s="113">
        <f ca="1">'SO 303 - SO 303 - Splaško...'!F34</f>
        <v>0</v>
      </c>
      <c r="BT58" s="114" t="s">
        <v>1961</v>
      </c>
      <c r="BU58" s="114" t="s">
        <v>1981</v>
      </c>
      <c r="BV58" s="114" t="s">
        <v>1953</v>
      </c>
      <c r="BW58" s="114" t="s">
        <v>1979</v>
      </c>
      <c r="BX58" s="114" t="s">
        <v>1883</v>
      </c>
      <c r="CL58" s="114" t="s">
        <v>1976</v>
      </c>
      <c r="CM58" s="114" t="s">
        <v>1961</v>
      </c>
    </row>
    <row r="59" spans="1:90" s="6" customFormat="1" ht="22.5" customHeight="1">
      <c r="A59" s="95" t="s">
        <v>1955</v>
      </c>
      <c r="B59" s="106"/>
      <c r="C59" s="107"/>
      <c r="D59" s="107"/>
      <c r="E59" s="365" t="s">
        <v>1982</v>
      </c>
      <c r="F59" s="365"/>
      <c r="G59" s="365"/>
      <c r="H59" s="365"/>
      <c r="I59" s="365"/>
      <c r="J59" s="107"/>
      <c r="K59" s="365" t="s">
        <v>1983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1">
        <f ca="1">'SO 303a - Splašková kanal...'!J29</f>
        <v>0</v>
      </c>
      <c r="AH59" s="362"/>
      <c r="AI59" s="362"/>
      <c r="AJ59" s="362"/>
      <c r="AK59" s="362"/>
      <c r="AL59" s="362"/>
      <c r="AM59" s="362"/>
      <c r="AN59" s="361">
        <f t="shared" si="0"/>
        <v>0</v>
      </c>
      <c r="AO59" s="362"/>
      <c r="AP59" s="362"/>
      <c r="AQ59" s="108" t="s">
        <v>1980</v>
      </c>
      <c r="AR59" s="109"/>
      <c r="AS59" s="110">
        <v>0</v>
      </c>
      <c r="AT59" s="111">
        <f t="shared" si="1"/>
        <v>0</v>
      </c>
      <c r="AU59" s="112">
        <f ca="1">'SO 303a - Splašková kanal...'!P99</f>
        <v>0</v>
      </c>
      <c r="AV59" s="111">
        <f ca="1">'SO 303a - Splašková kanal...'!J32</f>
        <v>0</v>
      </c>
      <c r="AW59" s="111">
        <f ca="1">'SO 303a - Splašková kanal...'!J33</f>
        <v>0</v>
      </c>
      <c r="AX59" s="111">
        <f ca="1">'SO 303a - Splašková kanal...'!J34</f>
        <v>0</v>
      </c>
      <c r="AY59" s="111">
        <f ca="1">'SO 303a - Splašková kanal...'!J35</f>
        <v>0</v>
      </c>
      <c r="AZ59" s="111">
        <f ca="1">'SO 303a - Splašková kanal...'!F32</f>
        <v>0</v>
      </c>
      <c r="BA59" s="111">
        <f ca="1">'SO 303a - Splašková kanal...'!F33</f>
        <v>0</v>
      </c>
      <c r="BB59" s="111">
        <f ca="1">'SO 303a - Splašková kanal...'!F34</f>
        <v>0</v>
      </c>
      <c r="BC59" s="111">
        <f ca="1">'SO 303a - Splašková kanal...'!F35</f>
        <v>0</v>
      </c>
      <c r="BD59" s="113">
        <f ca="1">'SO 303a - Splašková kanal...'!F36</f>
        <v>0</v>
      </c>
      <c r="BT59" s="114" t="s">
        <v>1961</v>
      </c>
      <c r="BV59" s="114" t="s">
        <v>1953</v>
      </c>
      <c r="BW59" s="114" t="s">
        <v>1984</v>
      </c>
      <c r="BX59" s="114" t="s">
        <v>1979</v>
      </c>
      <c r="CL59" s="114" t="s">
        <v>1898</v>
      </c>
    </row>
    <row r="60" spans="1:91" s="5" customFormat="1" ht="22.5" customHeight="1">
      <c r="A60" s="95" t="s">
        <v>1955</v>
      </c>
      <c r="B60" s="96"/>
      <c r="C60" s="97"/>
      <c r="D60" s="360" t="s">
        <v>1985</v>
      </c>
      <c r="E60" s="360"/>
      <c r="F60" s="360"/>
      <c r="G60" s="360"/>
      <c r="H60" s="360"/>
      <c r="I60" s="98"/>
      <c r="J60" s="360" t="s">
        <v>1986</v>
      </c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3">
        <f ca="1">'SO 304 - SO 304 - Dešťová...'!J27</f>
        <v>0</v>
      </c>
      <c r="AH60" s="364"/>
      <c r="AI60" s="364"/>
      <c r="AJ60" s="364"/>
      <c r="AK60" s="364"/>
      <c r="AL60" s="364"/>
      <c r="AM60" s="364"/>
      <c r="AN60" s="363">
        <f t="shared" si="0"/>
        <v>0</v>
      </c>
      <c r="AO60" s="364"/>
      <c r="AP60" s="364"/>
      <c r="AQ60" s="99" t="s">
        <v>1958</v>
      </c>
      <c r="AR60" s="100"/>
      <c r="AS60" s="101">
        <v>0</v>
      </c>
      <c r="AT60" s="102">
        <f t="shared" si="1"/>
        <v>0</v>
      </c>
      <c r="AU60" s="103">
        <f ca="1">'SO 304 - SO 304 - Dešťová...'!P83</f>
        <v>0</v>
      </c>
      <c r="AV60" s="102">
        <f ca="1">'SO 304 - SO 304 - Dešťová...'!J30</f>
        <v>0</v>
      </c>
      <c r="AW60" s="102">
        <f ca="1">'SO 304 - SO 304 - Dešťová...'!J31</f>
        <v>0</v>
      </c>
      <c r="AX60" s="102">
        <f ca="1">'SO 304 - SO 304 - Dešťová...'!J32</f>
        <v>0</v>
      </c>
      <c r="AY60" s="102">
        <f ca="1">'SO 304 - SO 304 - Dešťová...'!J33</f>
        <v>0</v>
      </c>
      <c r="AZ60" s="102">
        <f ca="1">'SO 304 - SO 304 - Dešťová...'!F30</f>
        <v>0</v>
      </c>
      <c r="BA60" s="102">
        <f ca="1">'SO 304 - SO 304 - Dešťová...'!F31</f>
        <v>0</v>
      </c>
      <c r="BB60" s="102">
        <f ca="1">'SO 304 - SO 304 - Dešťová...'!F32</f>
        <v>0</v>
      </c>
      <c r="BC60" s="102">
        <f ca="1">'SO 304 - SO 304 - Dešťová...'!F33</f>
        <v>0</v>
      </c>
      <c r="BD60" s="104">
        <f ca="1">'SO 304 - SO 304 - Dešťová...'!F34</f>
        <v>0</v>
      </c>
      <c r="BT60" s="105" t="s">
        <v>1900</v>
      </c>
      <c r="BV60" s="105" t="s">
        <v>1953</v>
      </c>
      <c r="BW60" s="105" t="s">
        <v>1987</v>
      </c>
      <c r="BX60" s="105" t="s">
        <v>1883</v>
      </c>
      <c r="CL60" s="105" t="s">
        <v>1988</v>
      </c>
      <c r="CM60" s="105" t="s">
        <v>1961</v>
      </c>
    </row>
    <row r="61" spans="2:90" s="5" customFormat="1" ht="22.5" customHeight="1">
      <c r="B61" s="96"/>
      <c r="C61" s="97"/>
      <c r="D61" s="360" t="s">
        <v>1989</v>
      </c>
      <c r="E61" s="360"/>
      <c r="F61" s="360"/>
      <c r="G61" s="360"/>
      <c r="H61" s="360"/>
      <c r="I61" s="98"/>
      <c r="J61" s="360" t="s">
        <v>1990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9">
        <f>ROUNDUP(SUM(AG62:AG63),2)</f>
        <v>0</v>
      </c>
      <c r="AH61" s="364"/>
      <c r="AI61" s="364"/>
      <c r="AJ61" s="364"/>
      <c r="AK61" s="364"/>
      <c r="AL61" s="364"/>
      <c r="AM61" s="364"/>
      <c r="AN61" s="363">
        <f t="shared" si="0"/>
        <v>0</v>
      </c>
      <c r="AO61" s="364"/>
      <c r="AP61" s="364"/>
      <c r="AQ61" s="99" t="s">
        <v>1958</v>
      </c>
      <c r="AR61" s="100"/>
      <c r="AS61" s="101">
        <f>ROUNDUP(SUM(AS62:AS63),2)</f>
        <v>0</v>
      </c>
      <c r="AT61" s="102">
        <f t="shared" si="1"/>
        <v>0</v>
      </c>
      <c r="AU61" s="103">
        <f>ROUNDUP(SUM(AU62:AU63),5)</f>
        <v>0</v>
      </c>
      <c r="AV61" s="102">
        <f>ROUNDUP(AZ61*L26,1)</f>
        <v>0</v>
      </c>
      <c r="AW61" s="102">
        <f>ROUNDUP(BA61*L27,1)</f>
        <v>0</v>
      </c>
      <c r="AX61" s="102">
        <f>ROUNDUP(BB61*L26,1)</f>
        <v>0</v>
      </c>
      <c r="AY61" s="102">
        <f>ROUNDUP(BC61*L27,1)</f>
        <v>0</v>
      </c>
      <c r="AZ61" s="102">
        <f>ROUNDUP(SUM(AZ62:AZ63),2)</f>
        <v>0</v>
      </c>
      <c r="BA61" s="102">
        <f>ROUNDUP(SUM(BA62:BA63),2)</f>
        <v>0</v>
      </c>
      <c r="BB61" s="102">
        <f>ROUNDUP(SUM(BB62:BB63),2)</f>
        <v>0</v>
      </c>
      <c r="BC61" s="102">
        <f>ROUNDUP(SUM(BC62:BC63),2)</f>
        <v>0</v>
      </c>
      <c r="BD61" s="104">
        <f>ROUNDUP(SUM(BD62:BD63),2)</f>
        <v>0</v>
      </c>
      <c r="BS61" s="105" t="s">
        <v>1950</v>
      </c>
      <c r="BT61" s="105" t="s">
        <v>1900</v>
      </c>
      <c r="BV61" s="105" t="s">
        <v>1953</v>
      </c>
      <c r="BW61" s="105" t="s">
        <v>1991</v>
      </c>
      <c r="BX61" s="105" t="s">
        <v>1883</v>
      </c>
      <c r="CL61" s="105" t="s">
        <v>1988</v>
      </c>
    </row>
    <row r="62" spans="1:91" s="6" customFormat="1" ht="22.5" customHeight="1">
      <c r="A62" s="95" t="s">
        <v>1955</v>
      </c>
      <c r="B62" s="106"/>
      <c r="C62" s="107"/>
      <c r="D62" s="107"/>
      <c r="E62" s="365" t="s">
        <v>1989</v>
      </c>
      <c r="F62" s="365"/>
      <c r="G62" s="365"/>
      <c r="H62" s="365"/>
      <c r="I62" s="365"/>
      <c r="J62" s="107"/>
      <c r="K62" s="365" t="s">
        <v>1990</v>
      </c>
      <c r="L62" s="365"/>
      <c r="M62" s="365"/>
      <c r="N62" s="365"/>
      <c r="O62" s="365"/>
      <c r="P62" s="365"/>
      <c r="Q62" s="365"/>
      <c r="R62" s="365"/>
      <c r="S62" s="365"/>
      <c r="T62" s="365"/>
      <c r="U62" s="365"/>
      <c r="V62" s="365"/>
      <c r="W62" s="365"/>
      <c r="X62" s="365"/>
      <c r="Y62" s="365"/>
      <c r="Z62" s="365"/>
      <c r="AA62" s="365"/>
      <c r="AB62" s="365"/>
      <c r="AC62" s="365"/>
      <c r="AD62" s="365"/>
      <c r="AE62" s="365"/>
      <c r="AF62" s="365"/>
      <c r="AG62" s="361">
        <f ca="1">'SO 305 - SO 305 - Dešťová...'!J27</f>
        <v>0</v>
      </c>
      <c r="AH62" s="362"/>
      <c r="AI62" s="362"/>
      <c r="AJ62" s="362"/>
      <c r="AK62" s="362"/>
      <c r="AL62" s="362"/>
      <c r="AM62" s="362"/>
      <c r="AN62" s="361">
        <f t="shared" si="0"/>
        <v>0</v>
      </c>
      <c r="AO62" s="362"/>
      <c r="AP62" s="362"/>
      <c r="AQ62" s="108" t="s">
        <v>1980</v>
      </c>
      <c r="AR62" s="109"/>
      <c r="AS62" s="110">
        <v>0</v>
      </c>
      <c r="AT62" s="111">
        <f t="shared" si="1"/>
        <v>0</v>
      </c>
      <c r="AU62" s="112">
        <f ca="1">'SO 305 - SO 305 - Dešťová...'!P83</f>
        <v>0</v>
      </c>
      <c r="AV62" s="111">
        <f ca="1">'SO 305 - SO 305 - Dešťová...'!J30</f>
        <v>0</v>
      </c>
      <c r="AW62" s="111">
        <f ca="1">'SO 305 - SO 305 - Dešťová...'!J31</f>
        <v>0</v>
      </c>
      <c r="AX62" s="111">
        <f ca="1">'SO 305 - SO 305 - Dešťová...'!J32</f>
        <v>0</v>
      </c>
      <c r="AY62" s="111">
        <f ca="1">'SO 305 - SO 305 - Dešťová...'!J33</f>
        <v>0</v>
      </c>
      <c r="AZ62" s="111">
        <f ca="1">'SO 305 - SO 305 - Dešťová...'!F30</f>
        <v>0</v>
      </c>
      <c r="BA62" s="111">
        <f ca="1">'SO 305 - SO 305 - Dešťová...'!F31</f>
        <v>0</v>
      </c>
      <c r="BB62" s="111">
        <f ca="1">'SO 305 - SO 305 - Dešťová...'!F32</f>
        <v>0</v>
      </c>
      <c r="BC62" s="111">
        <f ca="1">'SO 305 - SO 305 - Dešťová...'!F33</f>
        <v>0</v>
      </c>
      <c r="BD62" s="113">
        <f ca="1">'SO 305 - SO 305 - Dešťová...'!F34</f>
        <v>0</v>
      </c>
      <c r="BT62" s="114" t="s">
        <v>1961</v>
      </c>
      <c r="BU62" s="114" t="s">
        <v>1981</v>
      </c>
      <c r="BV62" s="114" t="s">
        <v>1953</v>
      </c>
      <c r="BW62" s="114" t="s">
        <v>1991</v>
      </c>
      <c r="BX62" s="114" t="s">
        <v>1883</v>
      </c>
      <c r="CL62" s="114" t="s">
        <v>1988</v>
      </c>
      <c r="CM62" s="114" t="s">
        <v>1961</v>
      </c>
    </row>
    <row r="63" spans="1:90" s="6" customFormat="1" ht="22.5" customHeight="1">
      <c r="A63" s="95" t="s">
        <v>1955</v>
      </c>
      <c r="B63" s="106"/>
      <c r="C63" s="107"/>
      <c r="D63" s="107"/>
      <c r="E63" s="365" t="s">
        <v>1992</v>
      </c>
      <c r="F63" s="365"/>
      <c r="G63" s="365"/>
      <c r="H63" s="365"/>
      <c r="I63" s="365"/>
      <c r="J63" s="107"/>
      <c r="K63" s="365" t="s">
        <v>1993</v>
      </c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1">
        <f ca="1">'SO 305a - Dešťová nádrž'!J29</f>
        <v>0</v>
      </c>
      <c r="AH63" s="362"/>
      <c r="AI63" s="362"/>
      <c r="AJ63" s="362"/>
      <c r="AK63" s="362"/>
      <c r="AL63" s="362"/>
      <c r="AM63" s="362"/>
      <c r="AN63" s="361">
        <f t="shared" si="0"/>
        <v>0</v>
      </c>
      <c r="AO63" s="362"/>
      <c r="AP63" s="362"/>
      <c r="AQ63" s="108" t="s">
        <v>1980</v>
      </c>
      <c r="AR63" s="109"/>
      <c r="AS63" s="110">
        <v>0</v>
      </c>
      <c r="AT63" s="111">
        <f t="shared" si="1"/>
        <v>0</v>
      </c>
      <c r="AU63" s="112">
        <f ca="1">'SO 305a - Dešťová nádrž'!P92</f>
        <v>0</v>
      </c>
      <c r="AV63" s="111">
        <f ca="1">'SO 305a - Dešťová nádrž'!J32</f>
        <v>0</v>
      </c>
      <c r="AW63" s="111">
        <f ca="1">'SO 305a - Dešťová nádrž'!J33</f>
        <v>0</v>
      </c>
      <c r="AX63" s="111">
        <f ca="1">'SO 305a - Dešťová nádrž'!J34</f>
        <v>0</v>
      </c>
      <c r="AY63" s="111">
        <f ca="1">'SO 305a - Dešťová nádrž'!J35</f>
        <v>0</v>
      </c>
      <c r="AZ63" s="111">
        <f ca="1">'SO 305a - Dešťová nádrž'!F32</f>
        <v>0</v>
      </c>
      <c r="BA63" s="111">
        <f ca="1">'SO 305a - Dešťová nádrž'!F33</f>
        <v>0</v>
      </c>
      <c r="BB63" s="111">
        <f ca="1">'SO 305a - Dešťová nádrž'!F34</f>
        <v>0</v>
      </c>
      <c r="BC63" s="111">
        <f ca="1">'SO 305a - Dešťová nádrž'!F35</f>
        <v>0</v>
      </c>
      <c r="BD63" s="113">
        <f ca="1">'SO 305a - Dešťová nádrž'!F36</f>
        <v>0</v>
      </c>
      <c r="BT63" s="114" t="s">
        <v>1961</v>
      </c>
      <c r="BV63" s="114" t="s">
        <v>1953</v>
      </c>
      <c r="BW63" s="114" t="s">
        <v>1994</v>
      </c>
      <c r="BX63" s="114" t="s">
        <v>1991</v>
      </c>
      <c r="CL63" s="114" t="s">
        <v>1988</v>
      </c>
    </row>
    <row r="64" spans="2:90" s="5" customFormat="1" ht="22.5" customHeight="1">
      <c r="B64" s="96"/>
      <c r="C64" s="97"/>
      <c r="D64" s="360" t="s">
        <v>1995</v>
      </c>
      <c r="E64" s="360"/>
      <c r="F64" s="360"/>
      <c r="G64" s="360"/>
      <c r="H64" s="360"/>
      <c r="I64" s="98"/>
      <c r="J64" s="360" t="s">
        <v>1996</v>
      </c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9">
        <f>ROUNDUP(SUM(AG65:AG66),2)</f>
        <v>0</v>
      </c>
      <c r="AH64" s="364"/>
      <c r="AI64" s="364"/>
      <c r="AJ64" s="364"/>
      <c r="AK64" s="364"/>
      <c r="AL64" s="364"/>
      <c r="AM64" s="364"/>
      <c r="AN64" s="363">
        <f t="shared" si="0"/>
        <v>0</v>
      </c>
      <c r="AO64" s="364"/>
      <c r="AP64" s="364"/>
      <c r="AQ64" s="99" t="s">
        <v>1958</v>
      </c>
      <c r="AR64" s="100"/>
      <c r="AS64" s="101">
        <f>ROUNDUP(SUM(AS65:AS66),2)</f>
        <v>0</v>
      </c>
      <c r="AT64" s="102">
        <f t="shared" si="1"/>
        <v>0</v>
      </c>
      <c r="AU64" s="103">
        <f>ROUNDUP(SUM(AU65:AU66),5)</f>
        <v>0</v>
      </c>
      <c r="AV64" s="102">
        <f>ROUNDUP(AZ64*L26,1)</f>
        <v>0</v>
      </c>
      <c r="AW64" s="102">
        <f>ROUNDUP(BA64*L27,1)</f>
        <v>0</v>
      </c>
      <c r="AX64" s="102">
        <f>ROUNDUP(BB64*L26,1)</f>
        <v>0</v>
      </c>
      <c r="AY64" s="102">
        <f>ROUNDUP(BC64*L27,1)</f>
        <v>0</v>
      </c>
      <c r="AZ64" s="102">
        <f>ROUNDUP(SUM(AZ65:AZ66),2)</f>
        <v>0</v>
      </c>
      <c r="BA64" s="102">
        <f>ROUNDUP(SUM(BA65:BA66),2)</f>
        <v>0</v>
      </c>
      <c r="BB64" s="102">
        <f>ROUNDUP(SUM(BB65:BB66),2)</f>
        <v>0</v>
      </c>
      <c r="BC64" s="102">
        <f>ROUNDUP(SUM(BC65:BC66),2)</f>
        <v>0</v>
      </c>
      <c r="BD64" s="104">
        <f>ROUNDUP(SUM(BD65:BD66),2)</f>
        <v>0</v>
      </c>
      <c r="BS64" s="105" t="s">
        <v>1950</v>
      </c>
      <c r="BT64" s="105" t="s">
        <v>1900</v>
      </c>
      <c r="BV64" s="105" t="s">
        <v>1953</v>
      </c>
      <c r="BW64" s="105" t="s">
        <v>1997</v>
      </c>
      <c r="BX64" s="105" t="s">
        <v>1883</v>
      </c>
      <c r="CL64" s="105" t="s">
        <v>1988</v>
      </c>
    </row>
    <row r="65" spans="1:91" s="6" customFormat="1" ht="22.5" customHeight="1">
      <c r="A65" s="95" t="s">
        <v>1955</v>
      </c>
      <c r="B65" s="106"/>
      <c r="C65" s="107"/>
      <c r="D65" s="107"/>
      <c r="E65" s="365" t="s">
        <v>1995</v>
      </c>
      <c r="F65" s="365"/>
      <c r="G65" s="365"/>
      <c r="H65" s="365"/>
      <c r="I65" s="365"/>
      <c r="J65" s="107"/>
      <c r="K65" s="365" t="s">
        <v>1996</v>
      </c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1">
        <f ca="1">'SO 306 - SO 306 - Dešťová...'!J27</f>
        <v>0</v>
      </c>
      <c r="AH65" s="362"/>
      <c r="AI65" s="362"/>
      <c r="AJ65" s="362"/>
      <c r="AK65" s="362"/>
      <c r="AL65" s="362"/>
      <c r="AM65" s="362"/>
      <c r="AN65" s="361">
        <f t="shared" si="0"/>
        <v>0</v>
      </c>
      <c r="AO65" s="362"/>
      <c r="AP65" s="362"/>
      <c r="AQ65" s="108" t="s">
        <v>1980</v>
      </c>
      <c r="AR65" s="109"/>
      <c r="AS65" s="110">
        <v>0</v>
      </c>
      <c r="AT65" s="111">
        <f t="shared" si="1"/>
        <v>0</v>
      </c>
      <c r="AU65" s="112">
        <f ca="1">'SO 306 - SO 306 - Dešťová...'!P85</f>
        <v>0</v>
      </c>
      <c r="AV65" s="111">
        <f ca="1">'SO 306 - SO 306 - Dešťová...'!J30</f>
        <v>0</v>
      </c>
      <c r="AW65" s="111">
        <f ca="1">'SO 306 - SO 306 - Dešťová...'!J31</f>
        <v>0</v>
      </c>
      <c r="AX65" s="111">
        <f ca="1">'SO 306 - SO 306 - Dešťová...'!J32</f>
        <v>0</v>
      </c>
      <c r="AY65" s="111">
        <f ca="1">'SO 306 - SO 306 - Dešťová...'!J33</f>
        <v>0</v>
      </c>
      <c r="AZ65" s="111">
        <f ca="1">'SO 306 - SO 306 - Dešťová...'!F30</f>
        <v>0</v>
      </c>
      <c r="BA65" s="111">
        <f ca="1">'SO 306 - SO 306 - Dešťová...'!F31</f>
        <v>0</v>
      </c>
      <c r="BB65" s="111">
        <f ca="1">'SO 306 - SO 306 - Dešťová...'!F32</f>
        <v>0</v>
      </c>
      <c r="BC65" s="111">
        <f ca="1">'SO 306 - SO 306 - Dešťová...'!F33</f>
        <v>0</v>
      </c>
      <c r="BD65" s="113">
        <f ca="1">'SO 306 - SO 306 - Dešťová...'!F34</f>
        <v>0</v>
      </c>
      <c r="BT65" s="114" t="s">
        <v>1961</v>
      </c>
      <c r="BU65" s="114" t="s">
        <v>1981</v>
      </c>
      <c r="BV65" s="114" t="s">
        <v>1953</v>
      </c>
      <c r="BW65" s="114" t="s">
        <v>1997</v>
      </c>
      <c r="BX65" s="114" t="s">
        <v>1883</v>
      </c>
      <c r="CL65" s="114" t="s">
        <v>1988</v>
      </c>
      <c r="CM65" s="114" t="s">
        <v>1961</v>
      </c>
    </row>
    <row r="66" spans="1:90" s="6" customFormat="1" ht="22.5" customHeight="1">
      <c r="A66" s="95" t="s">
        <v>1955</v>
      </c>
      <c r="B66" s="106"/>
      <c r="C66" s="107"/>
      <c r="D66" s="107"/>
      <c r="E66" s="365" t="s">
        <v>1998</v>
      </c>
      <c r="F66" s="365"/>
      <c r="G66" s="365"/>
      <c r="H66" s="365"/>
      <c r="I66" s="365"/>
      <c r="J66" s="107"/>
      <c r="K66" s="365" t="s">
        <v>1999</v>
      </c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5"/>
      <c r="AD66" s="365"/>
      <c r="AE66" s="365"/>
      <c r="AF66" s="365"/>
      <c r="AG66" s="361">
        <f ca="1">'SO 306a - Dešťová kanaliz...'!J29</f>
        <v>0</v>
      </c>
      <c r="AH66" s="362"/>
      <c r="AI66" s="362"/>
      <c r="AJ66" s="362"/>
      <c r="AK66" s="362"/>
      <c r="AL66" s="362"/>
      <c r="AM66" s="362"/>
      <c r="AN66" s="361">
        <f t="shared" si="0"/>
        <v>0</v>
      </c>
      <c r="AO66" s="362"/>
      <c r="AP66" s="362"/>
      <c r="AQ66" s="108" t="s">
        <v>1980</v>
      </c>
      <c r="AR66" s="109"/>
      <c r="AS66" s="110">
        <v>0</v>
      </c>
      <c r="AT66" s="111">
        <f t="shared" si="1"/>
        <v>0</v>
      </c>
      <c r="AU66" s="112">
        <f ca="1">'SO 306a - Dešťová kanaliz...'!P94</f>
        <v>0</v>
      </c>
      <c r="AV66" s="111">
        <f ca="1">'SO 306a - Dešťová kanaliz...'!J32</f>
        <v>0</v>
      </c>
      <c r="AW66" s="111">
        <f ca="1">'SO 306a - Dešťová kanaliz...'!J33</f>
        <v>0</v>
      </c>
      <c r="AX66" s="111">
        <f ca="1">'SO 306a - Dešťová kanaliz...'!J34</f>
        <v>0</v>
      </c>
      <c r="AY66" s="111">
        <f ca="1">'SO 306a - Dešťová kanaliz...'!J35</f>
        <v>0</v>
      </c>
      <c r="AZ66" s="111">
        <f ca="1">'SO 306a - Dešťová kanaliz...'!F32</f>
        <v>0</v>
      </c>
      <c r="BA66" s="111">
        <f ca="1">'SO 306a - Dešťová kanaliz...'!F33</f>
        <v>0</v>
      </c>
      <c r="BB66" s="111">
        <f ca="1">'SO 306a - Dešťová kanaliz...'!F34</f>
        <v>0</v>
      </c>
      <c r="BC66" s="111">
        <f ca="1">'SO 306a - Dešťová kanaliz...'!F35</f>
        <v>0</v>
      </c>
      <c r="BD66" s="113">
        <f ca="1">'SO 306a - Dešťová kanaliz...'!F36</f>
        <v>0</v>
      </c>
      <c r="BT66" s="114" t="s">
        <v>1961</v>
      </c>
      <c r="BV66" s="114" t="s">
        <v>1953</v>
      </c>
      <c r="BW66" s="114" t="s">
        <v>2000</v>
      </c>
      <c r="BX66" s="114" t="s">
        <v>1997</v>
      </c>
      <c r="CL66" s="114" t="s">
        <v>1898</v>
      </c>
    </row>
    <row r="67" spans="1:91" s="5" customFormat="1" ht="22.5" customHeight="1">
      <c r="A67" s="95" t="s">
        <v>1955</v>
      </c>
      <c r="B67" s="96"/>
      <c r="C67" s="97"/>
      <c r="D67" s="360" t="s">
        <v>2001</v>
      </c>
      <c r="E67" s="360"/>
      <c r="F67" s="360"/>
      <c r="G67" s="360"/>
      <c r="H67" s="360"/>
      <c r="I67" s="98"/>
      <c r="J67" s="360" t="s">
        <v>2002</v>
      </c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3">
        <f ca="1">'SO 307 - SO 307 - Záchytn...'!J27</f>
        <v>0</v>
      </c>
      <c r="AH67" s="364"/>
      <c r="AI67" s="364"/>
      <c r="AJ67" s="364"/>
      <c r="AK67" s="364"/>
      <c r="AL67" s="364"/>
      <c r="AM67" s="364"/>
      <c r="AN67" s="363">
        <f t="shared" si="0"/>
        <v>0</v>
      </c>
      <c r="AO67" s="364"/>
      <c r="AP67" s="364"/>
      <c r="AQ67" s="99" t="s">
        <v>1958</v>
      </c>
      <c r="AR67" s="100"/>
      <c r="AS67" s="101">
        <v>0</v>
      </c>
      <c r="AT67" s="102">
        <f t="shared" si="1"/>
        <v>0</v>
      </c>
      <c r="AU67" s="103">
        <f ca="1">'SO 307 - SO 307 - Záchytn...'!P83</f>
        <v>0</v>
      </c>
      <c r="AV67" s="102">
        <f ca="1">'SO 307 - SO 307 - Záchytn...'!J30</f>
        <v>0</v>
      </c>
      <c r="AW67" s="102">
        <f ca="1">'SO 307 - SO 307 - Záchytn...'!J31</f>
        <v>0</v>
      </c>
      <c r="AX67" s="102">
        <f ca="1">'SO 307 - SO 307 - Záchytn...'!J32</f>
        <v>0</v>
      </c>
      <c r="AY67" s="102">
        <f ca="1">'SO 307 - SO 307 - Záchytn...'!J33</f>
        <v>0</v>
      </c>
      <c r="AZ67" s="102">
        <f ca="1">'SO 307 - SO 307 - Záchytn...'!F30</f>
        <v>0</v>
      </c>
      <c r="BA67" s="102">
        <f ca="1">'SO 307 - SO 307 - Záchytn...'!F31</f>
        <v>0</v>
      </c>
      <c r="BB67" s="102">
        <f ca="1">'SO 307 - SO 307 - Záchytn...'!F32</f>
        <v>0</v>
      </c>
      <c r="BC67" s="102">
        <f ca="1">'SO 307 - SO 307 - Záchytn...'!F33</f>
        <v>0</v>
      </c>
      <c r="BD67" s="104">
        <f ca="1">'SO 307 - SO 307 - Záchytn...'!F34</f>
        <v>0</v>
      </c>
      <c r="BT67" s="105" t="s">
        <v>1900</v>
      </c>
      <c r="BV67" s="105" t="s">
        <v>1953</v>
      </c>
      <c r="BW67" s="105" t="s">
        <v>2003</v>
      </c>
      <c r="BX67" s="105" t="s">
        <v>1883</v>
      </c>
      <c r="CL67" s="105" t="s">
        <v>2004</v>
      </c>
      <c r="CM67" s="105" t="s">
        <v>1961</v>
      </c>
    </row>
    <row r="68" spans="2:91" s="5" customFormat="1" ht="53.25" customHeight="1">
      <c r="B68" s="96"/>
      <c r="C68" s="97"/>
      <c r="D68" s="360" t="s">
        <v>2005</v>
      </c>
      <c r="E68" s="360"/>
      <c r="F68" s="360"/>
      <c r="G68" s="360"/>
      <c r="H68" s="360"/>
      <c r="I68" s="98"/>
      <c r="J68" s="360" t="s">
        <v>2006</v>
      </c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9">
        <f>ROUNDUP(SUM(AG69:AG71),2)</f>
        <v>0</v>
      </c>
      <c r="AH68" s="364"/>
      <c r="AI68" s="364"/>
      <c r="AJ68" s="364"/>
      <c r="AK68" s="364"/>
      <c r="AL68" s="364"/>
      <c r="AM68" s="364"/>
      <c r="AN68" s="363">
        <f t="shared" si="0"/>
        <v>0</v>
      </c>
      <c r="AO68" s="364"/>
      <c r="AP68" s="364"/>
      <c r="AQ68" s="99" t="s">
        <v>1958</v>
      </c>
      <c r="AR68" s="100"/>
      <c r="AS68" s="101">
        <f>ROUNDUP(SUM(AS69:AS71),2)</f>
        <v>0</v>
      </c>
      <c r="AT68" s="102">
        <f t="shared" si="1"/>
        <v>0</v>
      </c>
      <c r="AU68" s="103">
        <f>ROUNDUP(SUM(AU69:AU71),5)</f>
        <v>0</v>
      </c>
      <c r="AV68" s="102">
        <f>ROUNDUP(AZ68*L26,1)</f>
        <v>0</v>
      </c>
      <c r="AW68" s="102">
        <f>ROUNDUP(BA68*L27,1)</f>
        <v>0</v>
      </c>
      <c r="AX68" s="102">
        <f>ROUNDUP(BB68*L26,1)</f>
        <v>0</v>
      </c>
      <c r="AY68" s="102">
        <f>ROUNDUP(BC68*L27,1)</f>
        <v>0</v>
      </c>
      <c r="AZ68" s="102">
        <f>ROUNDUP(SUM(AZ69:AZ71),2)</f>
        <v>0</v>
      </c>
      <c r="BA68" s="102">
        <f>ROUNDUP(SUM(BA69:BA71),2)</f>
        <v>0</v>
      </c>
      <c r="BB68" s="102">
        <f>ROUNDUP(SUM(BB69:BB71),2)</f>
        <v>0</v>
      </c>
      <c r="BC68" s="102">
        <f>ROUNDUP(SUM(BC69:BC71),2)</f>
        <v>0</v>
      </c>
      <c r="BD68" s="104">
        <f>ROUNDUP(SUM(BD69:BD71),2)</f>
        <v>0</v>
      </c>
      <c r="BS68" s="105" t="s">
        <v>1950</v>
      </c>
      <c r="BT68" s="105" t="s">
        <v>1900</v>
      </c>
      <c r="BU68" s="105" t="s">
        <v>1952</v>
      </c>
      <c r="BV68" s="105" t="s">
        <v>1953</v>
      </c>
      <c r="BW68" s="105" t="s">
        <v>2007</v>
      </c>
      <c r="BX68" s="105" t="s">
        <v>1883</v>
      </c>
      <c r="CL68" s="105" t="s">
        <v>1898</v>
      </c>
      <c r="CM68" s="105" t="s">
        <v>1961</v>
      </c>
    </row>
    <row r="69" spans="1:90" s="6" customFormat="1" ht="22.5" customHeight="1">
      <c r="A69" s="95" t="s">
        <v>1955</v>
      </c>
      <c r="B69" s="106"/>
      <c r="C69" s="107"/>
      <c r="D69" s="107"/>
      <c r="E69" s="365" t="s">
        <v>2008</v>
      </c>
      <c r="F69" s="365"/>
      <c r="G69" s="365"/>
      <c r="H69" s="365"/>
      <c r="I69" s="365"/>
      <c r="J69" s="107"/>
      <c r="K69" s="365" t="s">
        <v>2009</v>
      </c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1">
        <f ca="1">'SO 401 - VN rozvody '!J29</f>
        <v>0</v>
      </c>
      <c r="AH69" s="362"/>
      <c r="AI69" s="362"/>
      <c r="AJ69" s="362"/>
      <c r="AK69" s="362"/>
      <c r="AL69" s="362"/>
      <c r="AM69" s="362"/>
      <c r="AN69" s="361">
        <f t="shared" si="0"/>
        <v>0</v>
      </c>
      <c r="AO69" s="362"/>
      <c r="AP69" s="362"/>
      <c r="AQ69" s="108" t="s">
        <v>1980</v>
      </c>
      <c r="AR69" s="109"/>
      <c r="AS69" s="110">
        <v>0</v>
      </c>
      <c r="AT69" s="111">
        <f t="shared" si="1"/>
        <v>0</v>
      </c>
      <c r="AU69" s="112">
        <f ca="1">'SO 401 - VN rozvody '!P84</f>
        <v>0</v>
      </c>
      <c r="AV69" s="111">
        <f ca="1">'SO 401 - VN rozvody '!J32</f>
        <v>0</v>
      </c>
      <c r="AW69" s="111">
        <f ca="1">'SO 401 - VN rozvody '!J33</f>
        <v>0</v>
      </c>
      <c r="AX69" s="111">
        <f ca="1">'SO 401 - VN rozvody '!J34</f>
        <v>0</v>
      </c>
      <c r="AY69" s="111">
        <f ca="1">'SO 401 - VN rozvody '!J35</f>
        <v>0</v>
      </c>
      <c r="AZ69" s="111">
        <f ca="1">'SO 401 - VN rozvody '!F32</f>
        <v>0</v>
      </c>
      <c r="BA69" s="111">
        <f ca="1">'SO 401 - VN rozvody '!F33</f>
        <v>0</v>
      </c>
      <c r="BB69" s="111">
        <f ca="1">'SO 401 - VN rozvody '!F34</f>
        <v>0</v>
      </c>
      <c r="BC69" s="111">
        <f ca="1">'SO 401 - VN rozvody '!F35</f>
        <v>0</v>
      </c>
      <c r="BD69" s="113">
        <f ca="1">'SO 401 - VN rozvody '!F36</f>
        <v>0</v>
      </c>
      <c r="BT69" s="114" t="s">
        <v>1961</v>
      </c>
      <c r="BV69" s="114" t="s">
        <v>1953</v>
      </c>
      <c r="BW69" s="114" t="s">
        <v>2010</v>
      </c>
      <c r="BX69" s="114" t="s">
        <v>2007</v>
      </c>
      <c r="CL69" s="114" t="s">
        <v>2011</v>
      </c>
    </row>
    <row r="70" spans="1:90" s="6" customFormat="1" ht="22.5" customHeight="1">
      <c r="A70" s="95" t="s">
        <v>1955</v>
      </c>
      <c r="B70" s="106"/>
      <c r="C70" s="107"/>
      <c r="D70" s="107"/>
      <c r="E70" s="365" t="s">
        <v>2012</v>
      </c>
      <c r="F70" s="365"/>
      <c r="G70" s="365"/>
      <c r="H70" s="365"/>
      <c r="I70" s="365"/>
      <c r="J70" s="107"/>
      <c r="K70" s="365" t="s">
        <v>2013</v>
      </c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1">
        <f ca="1">'SO 402 - Trafostanice '!J29</f>
        <v>0</v>
      </c>
      <c r="AH70" s="362"/>
      <c r="AI70" s="362"/>
      <c r="AJ70" s="362"/>
      <c r="AK70" s="362"/>
      <c r="AL70" s="362"/>
      <c r="AM70" s="362"/>
      <c r="AN70" s="361">
        <f t="shared" si="0"/>
        <v>0</v>
      </c>
      <c r="AO70" s="362"/>
      <c r="AP70" s="362"/>
      <c r="AQ70" s="108" t="s">
        <v>1980</v>
      </c>
      <c r="AR70" s="109"/>
      <c r="AS70" s="110">
        <v>0</v>
      </c>
      <c r="AT70" s="111">
        <f t="shared" si="1"/>
        <v>0</v>
      </c>
      <c r="AU70" s="112">
        <f ca="1">'SO 402 - Trafostanice '!P87</f>
        <v>0</v>
      </c>
      <c r="AV70" s="111">
        <f ca="1">'SO 402 - Trafostanice '!J32</f>
        <v>0</v>
      </c>
      <c r="AW70" s="111">
        <f ca="1">'SO 402 - Trafostanice '!J33</f>
        <v>0</v>
      </c>
      <c r="AX70" s="111">
        <f ca="1">'SO 402 - Trafostanice '!J34</f>
        <v>0</v>
      </c>
      <c r="AY70" s="111">
        <f ca="1">'SO 402 - Trafostanice '!J35</f>
        <v>0</v>
      </c>
      <c r="AZ70" s="111">
        <f ca="1">'SO 402 - Trafostanice '!F32</f>
        <v>0</v>
      </c>
      <c r="BA70" s="111">
        <f ca="1">'SO 402 - Trafostanice '!F33</f>
        <v>0</v>
      </c>
      <c r="BB70" s="111">
        <f ca="1">'SO 402 - Trafostanice '!F34</f>
        <v>0</v>
      </c>
      <c r="BC70" s="111">
        <f ca="1">'SO 402 - Trafostanice '!F35</f>
        <v>0</v>
      </c>
      <c r="BD70" s="113">
        <f ca="1">'SO 402 - Trafostanice '!F36</f>
        <v>0</v>
      </c>
      <c r="BT70" s="114" t="s">
        <v>1961</v>
      </c>
      <c r="BV70" s="114" t="s">
        <v>1953</v>
      </c>
      <c r="BW70" s="114" t="s">
        <v>2014</v>
      </c>
      <c r="BX70" s="114" t="s">
        <v>2007</v>
      </c>
      <c r="CL70" s="114" t="s">
        <v>2015</v>
      </c>
    </row>
    <row r="71" spans="1:90" s="6" customFormat="1" ht="22.5" customHeight="1">
      <c r="A71" s="95" t="s">
        <v>1955</v>
      </c>
      <c r="B71" s="106"/>
      <c r="C71" s="107"/>
      <c r="D71" s="107"/>
      <c r="E71" s="365" t="s">
        <v>2016</v>
      </c>
      <c r="F71" s="365"/>
      <c r="G71" s="365"/>
      <c r="H71" s="365"/>
      <c r="I71" s="365"/>
      <c r="J71" s="107"/>
      <c r="K71" s="365" t="s">
        <v>2017</v>
      </c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1">
        <f ca="1">'SO 403 - NN rozvody '!J29</f>
        <v>0</v>
      </c>
      <c r="AH71" s="362"/>
      <c r="AI71" s="362"/>
      <c r="AJ71" s="362"/>
      <c r="AK71" s="362"/>
      <c r="AL71" s="362"/>
      <c r="AM71" s="362"/>
      <c r="AN71" s="361">
        <f t="shared" si="0"/>
        <v>0</v>
      </c>
      <c r="AO71" s="362"/>
      <c r="AP71" s="362"/>
      <c r="AQ71" s="108" t="s">
        <v>1980</v>
      </c>
      <c r="AR71" s="109"/>
      <c r="AS71" s="110">
        <v>0</v>
      </c>
      <c r="AT71" s="111">
        <f t="shared" si="1"/>
        <v>0</v>
      </c>
      <c r="AU71" s="112">
        <f ca="1">'SO 403 - NN rozvody '!P97</f>
        <v>0</v>
      </c>
      <c r="AV71" s="111">
        <f ca="1">'SO 403 - NN rozvody '!J32</f>
        <v>0</v>
      </c>
      <c r="AW71" s="111">
        <f ca="1">'SO 403 - NN rozvody '!J33</f>
        <v>0</v>
      </c>
      <c r="AX71" s="111">
        <f ca="1">'SO 403 - NN rozvody '!J34</f>
        <v>0</v>
      </c>
      <c r="AY71" s="111">
        <f ca="1">'SO 403 - NN rozvody '!J35</f>
        <v>0</v>
      </c>
      <c r="AZ71" s="111">
        <f ca="1">'SO 403 - NN rozvody '!F32</f>
        <v>0</v>
      </c>
      <c r="BA71" s="111">
        <f ca="1">'SO 403 - NN rozvody '!F33</f>
        <v>0</v>
      </c>
      <c r="BB71" s="111">
        <f ca="1">'SO 403 - NN rozvody '!F34</f>
        <v>0</v>
      </c>
      <c r="BC71" s="111">
        <f ca="1">'SO 403 - NN rozvody '!F35</f>
        <v>0</v>
      </c>
      <c r="BD71" s="113">
        <f ca="1">'SO 403 - NN rozvody '!F36</f>
        <v>0</v>
      </c>
      <c r="BT71" s="114" t="s">
        <v>1961</v>
      </c>
      <c r="BV71" s="114" t="s">
        <v>1953</v>
      </c>
      <c r="BW71" s="114" t="s">
        <v>2018</v>
      </c>
      <c r="BX71" s="114" t="s">
        <v>2007</v>
      </c>
      <c r="CL71" s="114" t="s">
        <v>2019</v>
      </c>
    </row>
    <row r="72" spans="1:91" s="5" customFormat="1" ht="22.5" customHeight="1">
      <c r="A72" s="95" t="s">
        <v>1955</v>
      </c>
      <c r="B72" s="96"/>
      <c r="C72" s="97"/>
      <c r="D72" s="360" t="s">
        <v>2020</v>
      </c>
      <c r="E72" s="360"/>
      <c r="F72" s="360"/>
      <c r="G72" s="360"/>
      <c r="H72" s="360"/>
      <c r="I72" s="98"/>
      <c r="J72" s="360" t="s">
        <v>2021</v>
      </c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3">
        <f ca="1">'SO 404 - Venkovní osvětlení '!J27</f>
        <v>0</v>
      </c>
      <c r="AH72" s="364"/>
      <c r="AI72" s="364"/>
      <c r="AJ72" s="364"/>
      <c r="AK72" s="364"/>
      <c r="AL72" s="364"/>
      <c r="AM72" s="364"/>
      <c r="AN72" s="363">
        <f t="shared" si="0"/>
        <v>0</v>
      </c>
      <c r="AO72" s="364"/>
      <c r="AP72" s="364"/>
      <c r="AQ72" s="99" t="s">
        <v>1958</v>
      </c>
      <c r="AR72" s="100"/>
      <c r="AS72" s="101">
        <v>0</v>
      </c>
      <c r="AT72" s="102">
        <f t="shared" si="1"/>
        <v>0</v>
      </c>
      <c r="AU72" s="103">
        <f ca="1">'SO 404 - Venkovní osvětlení '!P80</f>
        <v>0</v>
      </c>
      <c r="AV72" s="102">
        <f ca="1">'SO 404 - Venkovní osvětlení '!J30</f>
        <v>0</v>
      </c>
      <c r="AW72" s="102">
        <f ca="1">'SO 404 - Venkovní osvětlení '!J31</f>
        <v>0</v>
      </c>
      <c r="AX72" s="102">
        <f ca="1">'SO 404 - Venkovní osvětlení '!J32</f>
        <v>0</v>
      </c>
      <c r="AY72" s="102">
        <f ca="1">'SO 404 - Venkovní osvětlení '!J33</f>
        <v>0</v>
      </c>
      <c r="AZ72" s="102">
        <f ca="1">'SO 404 - Venkovní osvětlení '!F30</f>
        <v>0</v>
      </c>
      <c r="BA72" s="102">
        <f ca="1">'SO 404 - Venkovní osvětlení '!F31</f>
        <v>0</v>
      </c>
      <c r="BB72" s="102">
        <f ca="1">'SO 404 - Venkovní osvětlení '!F32</f>
        <v>0</v>
      </c>
      <c r="BC72" s="102">
        <f ca="1">'SO 404 - Venkovní osvětlení '!F33</f>
        <v>0</v>
      </c>
      <c r="BD72" s="104">
        <f ca="1">'SO 404 - Venkovní osvětlení '!F34</f>
        <v>0</v>
      </c>
      <c r="BT72" s="105" t="s">
        <v>1900</v>
      </c>
      <c r="BV72" s="105" t="s">
        <v>1953</v>
      </c>
      <c r="BW72" s="105" t="s">
        <v>2022</v>
      </c>
      <c r="BX72" s="105" t="s">
        <v>1883</v>
      </c>
      <c r="CL72" s="105" t="s">
        <v>2011</v>
      </c>
      <c r="CM72" s="105" t="s">
        <v>1961</v>
      </c>
    </row>
    <row r="73" spans="1:91" s="5" customFormat="1" ht="22.5" customHeight="1">
      <c r="A73" s="95" t="s">
        <v>1955</v>
      </c>
      <c r="B73" s="96"/>
      <c r="C73" s="97"/>
      <c r="D73" s="360" t="s">
        <v>2023</v>
      </c>
      <c r="E73" s="360"/>
      <c r="F73" s="360"/>
      <c r="G73" s="360"/>
      <c r="H73" s="360"/>
      <c r="I73" s="98"/>
      <c r="J73" s="360" t="s">
        <v>2024</v>
      </c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3">
        <f ca="1">'SO 405 - Slaboproudé rozv...'!J27</f>
        <v>0</v>
      </c>
      <c r="AH73" s="364"/>
      <c r="AI73" s="364"/>
      <c r="AJ73" s="364"/>
      <c r="AK73" s="364"/>
      <c r="AL73" s="364"/>
      <c r="AM73" s="364"/>
      <c r="AN73" s="363">
        <f t="shared" si="0"/>
        <v>0</v>
      </c>
      <c r="AO73" s="364"/>
      <c r="AP73" s="364"/>
      <c r="AQ73" s="99" t="s">
        <v>1958</v>
      </c>
      <c r="AR73" s="100"/>
      <c r="AS73" s="101">
        <v>0</v>
      </c>
      <c r="AT73" s="102">
        <f t="shared" si="1"/>
        <v>0</v>
      </c>
      <c r="AU73" s="103">
        <f ca="1">'SO 405 - Slaboproudé rozv...'!P89</f>
        <v>0</v>
      </c>
      <c r="AV73" s="102">
        <f ca="1">'SO 405 - Slaboproudé rozv...'!J30</f>
        <v>0</v>
      </c>
      <c r="AW73" s="102">
        <f ca="1">'SO 405 - Slaboproudé rozv...'!J31</f>
        <v>0</v>
      </c>
      <c r="AX73" s="102">
        <f ca="1">'SO 405 - Slaboproudé rozv...'!J32</f>
        <v>0</v>
      </c>
      <c r="AY73" s="102">
        <f ca="1">'SO 405 - Slaboproudé rozv...'!J33</f>
        <v>0</v>
      </c>
      <c r="AZ73" s="102">
        <f ca="1">'SO 405 - Slaboproudé rozv...'!F30</f>
        <v>0</v>
      </c>
      <c r="BA73" s="102">
        <f ca="1">'SO 405 - Slaboproudé rozv...'!F31</f>
        <v>0</v>
      </c>
      <c r="BB73" s="102">
        <f ca="1">'SO 405 - Slaboproudé rozv...'!F32</f>
        <v>0</v>
      </c>
      <c r="BC73" s="102">
        <f ca="1">'SO 405 - Slaboproudé rozv...'!F33</f>
        <v>0</v>
      </c>
      <c r="BD73" s="104">
        <f ca="1">'SO 405 - Slaboproudé rozv...'!F34</f>
        <v>0</v>
      </c>
      <c r="BT73" s="105" t="s">
        <v>1900</v>
      </c>
      <c r="BV73" s="105" t="s">
        <v>1953</v>
      </c>
      <c r="BW73" s="105" t="s">
        <v>2025</v>
      </c>
      <c r="BX73" s="105" t="s">
        <v>1883</v>
      </c>
      <c r="CL73" s="105" t="s">
        <v>2026</v>
      </c>
      <c r="CM73" s="105" t="s">
        <v>1961</v>
      </c>
    </row>
    <row r="74" spans="1:91" s="5" customFormat="1" ht="22.5" customHeight="1">
      <c r="A74" s="95" t="s">
        <v>1955</v>
      </c>
      <c r="B74" s="96"/>
      <c r="C74" s="97"/>
      <c r="D74" s="360" t="s">
        <v>2027</v>
      </c>
      <c r="E74" s="360"/>
      <c r="F74" s="360"/>
      <c r="G74" s="360"/>
      <c r="H74" s="360"/>
      <c r="I74" s="98"/>
      <c r="J74" s="360" t="s">
        <v>2028</v>
      </c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3">
        <f ca="1">'SO 501 - SO 501 - STL ply...'!J27</f>
        <v>0</v>
      </c>
      <c r="AH74" s="364"/>
      <c r="AI74" s="364"/>
      <c r="AJ74" s="364"/>
      <c r="AK74" s="364"/>
      <c r="AL74" s="364"/>
      <c r="AM74" s="364"/>
      <c r="AN74" s="363">
        <f t="shared" si="0"/>
        <v>0</v>
      </c>
      <c r="AO74" s="364"/>
      <c r="AP74" s="364"/>
      <c r="AQ74" s="99" t="s">
        <v>1958</v>
      </c>
      <c r="AR74" s="100"/>
      <c r="AS74" s="101">
        <v>0</v>
      </c>
      <c r="AT74" s="102">
        <f t="shared" si="1"/>
        <v>0</v>
      </c>
      <c r="AU74" s="103">
        <f ca="1">'SO 501 - SO 501 - STL ply...'!P83</f>
        <v>0</v>
      </c>
      <c r="AV74" s="102">
        <f ca="1">'SO 501 - SO 501 - STL ply...'!J30</f>
        <v>0</v>
      </c>
      <c r="AW74" s="102">
        <f ca="1">'SO 501 - SO 501 - STL ply...'!J31</f>
        <v>0</v>
      </c>
      <c r="AX74" s="102">
        <f ca="1">'SO 501 - SO 501 - STL ply...'!J32</f>
        <v>0</v>
      </c>
      <c r="AY74" s="102">
        <f ca="1">'SO 501 - SO 501 - STL ply...'!J33</f>
        <v>0</v>
      </c>
      <c r="AZ74" s="102">
        <f ca="1">'SO 501 - SO 501 - STL ply...'!F30</f>
        <v>0</v>
      </c>
      <c r="BA74" s="102">
        <f ca="1">'SO 501 - SO 501 - STL ply...'!F31</f>
        <v>0</v>
      </c>
      <c r="BB74" s="102">
        <f ca="1">'SO 501 - SO 501 - STL ply...'!F32</f>
        <v>0</v>
      </c>
      <c r="BC74" s="102">
        <f ca="1">'SO 501 - SO 501 - STL ply...'!F33</f>
        <v>0</v>
      </c>
      <c r="BD74" s="104">
        <f ca="1">'SO 501 - SO 501 - STL ply...'!F34</f>
        <v>0</v>
      </c>
      <c r="BT74" s="105" t="s">
        <v>1900</v>
      </c>
      <c r="BV74" s="105" t="s">
        <v>1953</v>
      </c>
      <c r="BW74" s="105" t="s">
        <v>2029</v>
      </c>
      <c r="BX74" s="105" t="s">
        <v>1883</v>
      </c>
      <c r="CL74" s="105" t="s">
        <v>2030</v>
      </c>
      <c r="CM74" s="105" t="s">
        <v>1961</v>
      </c>
    </row>
    <row r="75" spans="2:91" s="5" customFormat="1" ht="22.5" customHeight="1">
      <c r="B75" s="96"/>
      <c r="C75" s="97"/>
      <c r="D75" s="360" t="s">
        <v>2031</v>
      </c>
      <c r="E75" s="360"/>
      <c r="F75" s="360"/>
      <c r="G75" s="360"/>
      <c r="H75" s="360"/>
      <c r="I75" s="98"/>
      <c r="J75" s="360" t="s">
        <v>2032</v>
      </c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9">
        <f>ROUNDUP(SUM(AG76:AG80),2)</f>
        <v>0</v>
      </c>
      <c r="AH75" s="364"/>
      <c r="AI75" s="364"/>
      <c r="AJ75" s="364"/>
      <c r="AK75" s="364"/>
      <c r="AL75" s="364"/>
      <c r="AM75" s="364"/>
      <c r="AN75" s="363">
        <f t="shared" si="0"/>
        <v>0</v>
      </c>
      <c r="AO75" s="364"/>
      <c r="AP75" s="364"/>
      <c r="AQ75" s="99" t="s">
        <v>1958</v>
      </c>
      <c r="AR75" s="100"/>
      <c r="AS75" s="101">
        <f>ROUNDUP(SUM(AS76:AS80),2)</f>
        <v>0</v>
      </c>
      <c r="AT75" s="102">
        <f t="shared" si="1"/>
        <v>0</v>
      </c>
      <c r="AU75" s="103">
        <f>ROUNDUP(SUM(AU76:AU80),5)</f>
        <v>0</v>
      </c>
      <c r="AV75" s="102">
        <f>ROUNDUP(AZ75*L26,1)</f>
        <v>0</v>
      </c>
      <c r="AW75" s="102">
        <f>ROUNDUP(BA75*L27,1)</f>
        <v>0</v>
      </c>
      <c r="AX75" s="102">
        <f>ROUNDUP(BB75*L26,1)</f>
        <v>0</v>
      </c>
      <c r="AY75" s="102">
        <f>ROUNDUP(BC75*L27,1)</f>
        <v>0</v>
      </c>
      <c r="AZ75" s="102">
        <f>ROUNDUP(SUM(AZ76:AZ80),2)</f>
        <v>0</v>
      </c>
      <c r="BA75" s="102">
        <f>ROUNDUP(SUM(BA76:BA80),2)</f>
        <v>0</v>
      </c>
      <c r="BB75" s="102">
        <f>ROUNDUP(SUM(BB76:BB80),2)</f>
        <v>0</v>
      </c>
      <c r="BC75" s="102">
        <f>ROUNDUP(SUM(BC76:BC80),2)</f>
        <v>0</v>
      </c>
      <c r="BD75" s="104">
        <f>ROUNDUP(SUM(BD76:BD80),2)</f>
        <v>0</v>
      </c>
      <c r="BS75" s="105" t="s">
        <v>1950</v>
      </c>
      <c r="BT75" s="105" t="s">
        <v>1900</v>
      </c>
      <c r="BU75" s="105" t="s">
        <v>1952</v>
      </c>
      <c r="BV75" s="105" t="s">
        <v>1953</v>
      </c>
      <c r="BW75" s="105" t="s">
        <v>2033</v>
      </c>
      <c r="BX75" s="105" t="s">
        <v>1883</v>
      </c>
      <c r="CL75" s="105" t="s">
        <v>2034</v>
      </c>
      <c r="CM75" s="105" t="s">
        <v>1961</v>
      </c>
    </row>
    <row r="76" spans="1:90" s="6" customFormat="1" ht="22.5" customHeight="1">
      <c r="A76" s="95" t="s">
        <v>1955</v>
      </c>
      <c r="B76" s="106"/>
      <c r="C76" s="107"/>
      <c r="D76" s="107"/>
      <c r="E76" s="365" t="s">
        <v>1900</v>
      </c>
      <c r="F76" s="365"/>
      <c r="G76" s="365"/>
      <c r="H76" s="365"/>
      <c r="I76" s="365"/>
      <c r="J76" s="107"/>
      <c r="K76" s="365" t="s">
        <v>2035</v>
      </c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1">
        <f ca="1">'1 - 0.rok - mýcení'!J29</f>
        <v>0</v>
      </c>
      <c r="AH76" s="362"/>
      <c r="AI76" s="362"/>
      <c r="AJ76" s="362"/>
      <c r="AK76" s="362"/>
      <c r="AL76" s="362"/>
      <c r="AM76" s="362"/>
      <c r="AN76" s="361">
        <f t="shared" si="0"/>
        <v>0</v>
      </c>
      <c r="AO76" s="362"/>
      <c r="AP76" s="362"/>
      <c r="AQ76" s="108" t="s">
        <v>1980</v>
      </c>
      <c r="AR76" s="109"/>
      <c r="AS76" s="110">
        <v>0</v>
      </c>
      <c r="AT76" s="111">
        <f t="shared" si="1"/>
        <v>0</v>
      </c>
      <c r="AU76" s="112">
        <f ca="1">'1 - 0.rok - mýcení'!P84</f>
        <v>0</v>
      </c>
      <c r="AV76" s="111">
        <f ca="1">'1 - 0.rok - mýcení'!J32</f>
        <v>0</v>
      </c>
      <c r="AW76" s="111">
        <f ca="1">'1 - 0.rok - mýcení'!J33</f>
        <v>0</v>
      </c>
      <c r="AX76" s="111">
        <f ca="1">'1 - 0.rok - mýcení'!J34</f>
        <v>0</v>
      </c>
      <c r="AY76" s="111">
        <f ca="1">'1 - 0.rok - mýcení'!J35</f>
        <v>0</v>
      </c>
      <c r="AZ76" s="111">
        <f ca="1">'1 - 0.rok - mýcení'!F32</f>
        <v>0</v>
      </c>
      <c r="BA76" s="111">
        <f ca="1">'1 - 0.rok - mýcení'!F33</f>
        <v>0</v>
      </c>
      <c r="BB76" s="111">
        <f ca="1">'1 - 0.rok - mýcení'!F34</f>
        <v>0</v>
      </c>
      <c r="BC76" s="111">
        <f ca="1">'1 - 0.rok - mýcení'!F35</f>
        <v>0</v>
      </c>
      <c r="BD76" s="113">
        <f ca="1">'1 - 0.rok - mýcení'!F36</f>
        <v>0</v>
      </c>
      <c r="BT76" s="114" t="s">
        <v>1961</v>
      </c>
      <c r="BV76" s="114" t="s">
        <v>1953</v>
      </c>
      <c r="BW76" s="114" t="s">
        <v>2036</v>
      </c>
      <c r="BX76" s="114" t="s">
        <v>2033</v>
      </c>
      <c r="CL76" s="114" t="s">
        <v>1898</v>
      </c>
    </row>
    <row r="77" spans="1:90" s="6" customFormat="1" ht="22.5" customHeight="1">
      <c r="A77" s="95" t="s">
        <v>1955</v>
      </c>
      <c r="B77" s="106"/>
      <c r="C77" s="107"/>
      <c r="D77" s="107"/>
      <c r="E77" s="365" t="s">
        <v>1961</v>
      </c>
      <c r="F77" s="365"/>
      <c r="G77" s="365"/>
      <c r="H77" s="365"/>
      <c r="I77" s="365"/>
      <c r="J77" s="107"/>
      <c r="K77" s="365" t="s">
        <v>2037</v>
      </c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1">
        <f ca="1">'2 - 0.rok - základní výsadba'!J29</f>
        <v>0</v>
      </c>
      <c r="AH77" s="362"/>
      <c r="AI77" s="362"/>
      <c r="AJ77" s="362"/>
      <c r="AK77" s="362"/>
      <c r="AL77" s="362"/>
      <c r="AM77" s="362"/>
      <c r="AN77" s="361">
        <f t="shared" si="0"/>
        <v>0</v>
      </c>
      <c r="AO77" s="362"/>
      <c r="AP77" s="362"/>
      <c r="AQ77" s="108" t="s">
        <v>1980</v>
      </c>
      <c r="AR77" s="109"/>
      <c r="AS77" s="110">
        <v>0</v>
      </c>
      <c r="AT77" s="111">
        <f t="shared" si="1"/>
        <v>0</v>
      </c>
      <c r="AU77" s="112">
        <f ca="1">'2 - 0.rok - základní výsadba'!P86</f>
        <v>0</v>
      </c>
      <c r="AV77" s="111">
        <f ca="1">'2 - 0.rok - základní výsadba'!J32</f>
        <v>0</v>
      </c>
      <c r="AW77" s="111">
        <f ca="1">'2 - 0.rok - základní výsadba'!J33</f>
        <v>0</v>
      </c>
      <c r="AX77" s="111">
        <f ca="1">'2 - 0.rok - základní výsadba'!J34</f>
        <v>0</v>
      </c>
      <c r="AY77" s="111">
        <f ca="1">'2 - 0.rok - základní výsadba'!J35</f>
        <v>0</v>
      </c>
      <c r="AZ77" s="111">
        <f ca="1">'2 - 0.rok - základní výsadba'!F32</f>
        <v>0</v>
      </c>
      <c r="BA77" s="111">
        <f ca="1">'2 - 0.rok - základní výsadba'!F33</f>
        <v>0</v>
      </c>
      <c r="BB77" s="111">
        <f ca="1">'2 - 0.rok - základní výsadba'!F34</f>
        <v>0</v>
      </c>
      <c r="BC77" s="111">
        <f ca="1">'2 - 0.rok - základní výsadba'!F35</f>
        <v>0</v>
      </c>
      <c r="BD77" s="113">
        <f ca="1">'2 - 0.rok - základní výsadba'!F36</f>
        <v>0</v>
      </c>
      <c r="BT77" s="114" t="s">
        <v>1961</v>
      </c>
      <c r="BV77" s="114" t="s">
        <v>1953</v>
      </c>
      <c r="BW77" s="114" t="s">
        <v>2038</v>
      </c>
      <c r="BX77" s="114" t="s">
        <v>2033</v>
      </c>
      <c r="CL77" s="114" t="s">
        <v>1898</v>
      </c>
    </row>
    <row r="78" spans="1:90" s="6" customFormat="1" ht="22.5" customHeight="1">
      <c r="A78" s="95" t="s">
        <v>1955</v>
      </c>
      <c r="B78" s="106"/>
      <c r="C78" s="107"/>
      <c r="D78" s="107"/>
      <c r="E78" s="365" t="s">
        <v>2039</v>
      </c>
      <c r="F78" s="365"/>
      <c r="G78" s="365"/>
      <c r="H78" s="365"/>
      <c r="I78" s="365"/>
      <c r="J78" s="107"/>
      <c r="K78" s="365" t="s">
        <v>2040</v>
      </c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1">
        <f ca="1">'3 - 1.rok rozvojové péče'!J29</f>
        <v>0</v>
      </c>
      <c r="AH78" s="362"/>
      <c r="AI78" s="362"/>
      <c r="AJ78" s="362"/>
      <c r="AK78" s="362"/>
      <c r="AL78" s="362"/>
      <c r="AM78" s="362"/>
      <c r="AN78" s="361">
        <f t="shared" si="0"/>
        <v>0</v>
      </c>
      <c r="AO78" s="362"/>
      <c r="AP78" s="362"/>
      <c r="AQ78" s="108" t="s">
        <v>1980</v>
      </c>
      <c r="AR78" s="109"/>
      <c r="AS78" s="110">
        <v>0</v>
      </c>
      <c r="AT78" s="111">
        <f t="shared" si="1"/>
        <v>0</v>
      </c>
      <c r="AU78" s="112">
        <f ca="1">'3 - 1.rok rozvojové péče'!P85</f>
        <v>0</v>
      </c>
      <c r="AV78" s="111">
        <f ca="1">'3 - 1.rok rozvojové péče'!J32</f>
        <v>0</v>
      </c>
      <c r="AW78" s="111">
        <f ca="1">'3 - 1.rok rozvojové péče'!J33</f>
        <v>0</v>
      </c>
      <c r="AX78" s="111">
        <f ca="1">'3 - 1.rok rozvojové péče'!J34</f>
        <v>0</v>
      </c>
      <c r="AY78" s="111">
        <f ca="1">'3 - 1.rok rozvojové péče'!J35</f>
        <v>0</v>
      </c>
      <c r="AZ78" s="111">
        <f ca="1">'3 - 1.rok rozvojové péče'!F32</f>
        <v>0</v>
      </c>
      <c r="BA78" s="111">
        <f ca="1">'3 - 1.rok rozvojové péče'!F33</f>
        <v>0</v>
      </c>
      <c r="BB78" s="111">
        <f ca="1">'3 - 1.rok rozvojové péče'!F34</f>
        <v>0</v>
      </c>
      <c r="BC78" s="111">
        <f ca="1">'3 - 1.rok rozvojové péče'!F35</f>
        <v>0</v>
      </c>
      <c r="BD78" s="113">
        <f ca="1">'3 - 1.rok rozvojové péče'!F36</f>
        <v>0</v>
      </c>
      <c r="BT78" s="114" t="s">
        <v>1961</v>
      </c>
      <c r="BV78" s="114" t="s">
        <v>1953</v>
      </c>
      <c r="BW78" s="114" t="s">
        <v>2041</v>
      </c>
      <c r="BX78" s="114" t="s">
        <v>2033</v>
      </c>
      <c r="CL78" s="114" t="s">
        <v>1898</v>
      </c>
    </row>
    <row r="79" spans="1:90" s="6" customFormat="1" ht="22.5" customHeight="1">
      <c r="A79" s="95" t="s">
        <v>1955</v>
      </c>
      <c r="B79" s="106"/>
      <c r="C79" s="107"/>
      <c r="D79" s="107"/>
      <c r="E79" s="365" t="s">
        <v>2042</v>
      </c>
      <c r="F79" s="365"/>
      <c r="G79" s="365"/>
      <c r="H79" s="365"/>
      <c r="I79" s="365"/>
      <c r="J79" s="107"/>
      <c r="K79" s="365" t="s">
        <v>2043</v>
      </c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1">
        <f ca="1">'4 - 2.rok rozvojové péče'!J29</f>
        <v>0</v>
      </c>
      <c r="AH79" s="362"/>
      <c r="AI79" s="362"/>
      <c r="AJ79" s="362"/>
      <c r="AK79" s="362"/>
      <c r="AL79" s="362"/>
      <c r="AM79" s="362"/>
      <c r="AN79" s="361">
        <f t="shared" si="0"/>
        <v>0</v>
      </c>
      <c r="AO79" s="362"/>
      <c r="AP79" s="362"/>
      <c r="AQ79" s="108" t="s">
        <v>1980</v>
      </c>
      <c r="AR79" s="109"/>
      <c r="AS79" s="110">
        <v>0</v>
      </c>
      <c r="AT79" s="111">
        <f t="shared" si="1"/>
        <v>0</v>
      </c>
      <c r="AU79" s="112">
        <f ca="1">'4 - 2.rok rozvojové péče'!P84</f>
        <v>0</v>
      </c>
      <c r="AV79" s="111">
        <f ca="1">'4 - 2.rok rozvojové péče'!J32</f>
        <v>0</v>
      </c>
      <c r="AW79" s="111">
        <f ca="1">'4 - 2.rok rozvojové péče'!J33</f>
        <v>0</v>
      </c>
      <c r="AX79" s="111">
        <f ca="1">'4 - 2.rok rozvojové péče'!J34</f>
        <v>0</v>
      </c>
      <c r="AY79" s="111">
        <f ca="1">'4 - 2.rok rozvojové péče'!J35</f>
        <v>0</v>
      </c>
      <c r="AZ79" s="111">
        <f ca="1">'4 - 2.rok rozvojové péče'!F32</f>
        <v>0</v>
      </c>
      <c r="BA79" s="111">
        <f ca="1">'4 - 2.rok rozvojové péče'!F33</f>
        <v>0</v>
      </c>
      <c r="BB79" s="111">
        <f ca="1">'4 - 2.rok rozvojové péče'!F34</f>
        <v>0</v>
      </c>
      <c r="BC79" s="111">
        <f ca="1">'4 - 2.rok rozvojové péče'!F35</f>
        <v>0</v>
      </c>
      <c r="BD79" s="113">
        <f ca="1">'4 - 2.rok rozvojové péče'!F36</f>
        <v>0</v>
      </c>
      <c r="BT79" s="114" t="s">
        <v>1961</v>
      </c>
      <c r="BV79" s="114" t="s">
        <v>1953</v>
      </c>
      <c r="BW79" s="114" t="s">
        <v>2044</v>
      </c>
      <c r="BX79" s="114" t="s">
        <v>2033</v>
      </c>
      <c r="CL79" s="114" t="s">
        <v>1898</v>
      </c>
    </row>
    <row r="80" spans="1:90" s="6" customFormat="1" ht="22.5" customHeight="1">
      <c r="A80" s="95" t="s">
        <v>1955</v>
      </c>
      <c r="B80" s="106"/>
      <c r="C80" s="107"/>
      <c r="D80" s="107"/>
      <c r="E80" s="365" t="s">
        <v>2045</v>
      </c>
      <c r="F80" s="365"/>
      <c r="G80" s="365"/>
      <c r="H80" s="365"/>
      <c r="I80" s="365"/>
      <c r="J80" s="107"/>
      <c r="K80" s="365" t="s">
        <v>2046</v>
      </c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1">
        <f ca="1">'5 - 3.rok rozvojové péče'!J29</f>
        <v>0</v>
      </c>
      <c r="AH80" s="362"/>
      <c r="AI80" s="362"/>
      <c r="AJ80" s="362"/>
      <c r="AK80" s="362"/>
      <c r="AL80" s="362"/>
      <c r="AM80" s="362"/>
      <c r="AN80" s="361">
        <f t="shared" si="0"/>
        <v>0</v>
      </c>
      <c r="AO80" s="362"/>
      <c r="AP80" s="362"/>
      <c r="AQ80" s="108" t="s">
        <v>1980</v>
      </c>
      <c r="AR80" s="109"/>
      <c r="AS80" s="110">
        <v>0</v>
      </c>
      <c r="AT80" s="111">
        <f t="shared" si="1"/>
        <v>0</v>
      </c>
      <c r="AU80" s="112">
        <f ca="1">'5 - 3.rok rozvojové péče'!P85</f>
        <v>0</v>
      </c>
      <c r="AV80" s="111">
        <f ca="1">'5 - 3.rok rozvojové péče'!J32</f>
        <v>0</v>
      </c>
      <c r="AW80" s="111">
        <f ca="1">'5 - 3.rok rozvojové péče'!J33</f>
        <v>0</v>
      </c>
      <c r="AX80" s="111">
        <f ca="1">'5 - 3.rok rozvojové péče'!J34</f>
        <v>0</v>
      </c>
      <c r="AY80" s="111">
        <f ca="1">'5 - 3.rok rozvojové péče'!J35</f>
        <v>0</v>
      </c>
      <c r="AZ80" s="111">
        <f ca="1">'5 - 3.rok rozvojové péče'!F32</f>
        <v>0</v>
      </c>
      <c r="BA80" s="111">
        <f ca="1">'5 - 3.rok rozvojové péče'!F33</f>
        <v>0</v>
      </c>
      <c r="BB80" s="111">
        <f ca="1">'5 - 3.rok rozvojové péče'!F34</f>
        <v>0</v>
      </c>
      <c r="BC80" s="111">
        <f ca="1">'5 - 3.rok rozvojové péče'!F35</f>
        <v>0</v>
      </c>
      <c r="BD80" s="113">
        <f ca="1">'5 - 3.rok rozvojové péče'!F36</f>
        <v>0</v>
      </c>
      <c r="BT80" s="114" t="s">
        <v>1961</v>
      </c>
      <c r="BV80" s="114" t="s">
        <v>1953</v>
      </c>
      <c r="BW80" s="114" t="s">
        <v>2047</v>
      </c>
      <c r="BX80" s="114" t="s">
        <v>2033</v>
      </c>
      <c r="CL80" s="114" t="s">
        <v>1898</v>
      </c>
    </row>
    <row r="81" spans="1:91" s="5" customFormat="1" ht="22.5" customHeight="1">
      <c r="A81" s="95" t="s">
        <v>1955</v>
      </c>
      <c r="B81" s="96"/>
      <c r="C81" s="97"/>
      <c r="D81" s="360" t="s">
        <v>2048</v>
      </c>
      <c r="E81" s="360"/>
      <c r="F81" s="360"/>
      <c r="G81" s="360"/>
      <c r="H81" s="360"/>
      <c r="I81" s="98"/>
      <c r="J81" s="360" t="s">
        <v>2049</v>
      </c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3">
        <f ca="1">'VN - Vedlejší a ostatní n...'!J27</f>
        <v>0</v>
      </c>
      <c r="AH81" s="364"/>
      <c r="AI81" s="364"/>
      <c r="AJ81" s="364"/>
      <c r="AK81" s="364"/>
      <c r="AL81" s="364"/>
      <c r="AM81" s="364"/>
      <c r="AN81" s="363">
        <f t="shared" si="0"/>
        <v>0</v>
      </c>
      <c r="AO81" s="364"/>
      <c r="AP81" s="364"/>
      <c r="AQ81" s="99" t="s">
        <v>2050</v>
      </c>
      <c r="AR81" s="100"/>
      <c r="AS81" s="115">
        <v>0</v>
      </c>
      <c r="AT81" s="116">
        <f t="shared" si="1"/>
        <v>0</v>
      </c>
      <c r="AU81" s="117">
        <f ca="1">'VN - Vedlejší a ostatní n...'!P80</f>
        <v>0</v>
      </c>
      <c r="AV81" s="116">
        <f ca="1">'VN - Vedlejší a ostatní n...'!J30</f>
        <v>0</v>
      </c>
      <c r="AW81" s="116">
        <f ca="1">'VN - Vedlejší a ostatní n...'!J31</f>
        <v>0</v>
      </c>
      <c r="AX81" s="116">
        <f ca="1">'VN - Vedlejší a ostatní n...'!J32</f>
        <v>0</v>
      </c>
      <c r="AY81" s="116">
        <f ca="1">'VN - Vedlejší a ostatní n...'!J33</f>
        <v>0</v>
      </c>
      <c r="AZ81" s="116">
        <f ca="1">'VN - Vedlejší a ostatní n...'!F30</f>
        <v>0</v>
      </c>
      <c r="BA81" s="116">
        <f ca="1">'VN - Vedlejší a ostatní n...'!F31</f>
        <v>0</v>
      </c>
      <c r="BB81" s="116">
        <f ca="1">'VN - Vedlejší a ostatní n...'!F32</f>
        <v>0</v>
      </c>
      <c r="BC81" s="116">
        <f ca="1">'VN - Vedlejší a ostatní n...'!F33</f>
        <v>0</v>
      </c>
      <c r="BD81" s="118">
        <f ca="1">'VN - Vedlejší a ostatní n...'!F34</f>
        <v>0</v>
      </c>
      <c r="BT81" s="105" t="s">
        <v>1900</v>
      </c>
      <c r="BV81" s="105" t="s">
        <v>1953</v>
      </c>
      <c r="BW81" s="105" t="s">
        <v>2051</v>
      </c>
      <c r="BX81" s="105" t="s">
        <v>1883</v>
      </c>
      <c r="CL81" s="105" t="s">
        <v>1898</v>
      </c>
      <c r="CM81" s="105" t="s">
        <v>1961</v>
      </c>
    </row>
    <row r="82" spans="2:44" s="1" customFormat="1" ht="30" customHeight="1">
      <c r="B82" s="4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1"/>
    </row>
    <row r="83" spans="2:44" s="1" customFormat="1" ht="6.95" customHeight="1"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61"/>
    </row>
  </sheetData>
  <sheetProtection sheet="1" objects="1" scenarios="1" formatCells="0" formatColumns="0" formatRows="0" sort="0" autoFilter="0"/>
  <mergeCells count="15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60:AP60"/>
    <mergeCell ref="AG60:AM60"/>
    <mergeCell ref="D60:H60"/>
    <mergeCell ref="J60:AF60"/>
    <mergeCell ref="AN59:AP59"/>
    <mergeCell ref="AG59:AM59"/>
    <mergeCell ref="E59:I59"/>
    <mergeCell ref="K59:AF59"/>
    <mergeCell ref="AN62:AP62"/>
    <mergeCell ref="AG62:AM62"/>
    <mergeCell ref="E62:I62"/>
    <mergeCell ref="K62:AF62"/>
    <mergeCell ref="AN61:AP61"/>
    <mergeCell ref="AG61:AM61"/>
    <mergeCell ref="D61:H61"/>
    <mergeCell ref="J61:AF61"/>
    <mergeCell ref="AN64:AP64"/>
    <mergeCell ref="AG64:AM64"/>
    <mergeCell ref="D64:H64"/>
    <mergeCell ref="J64:AF64"/>
    <mergeCell ref="AN63:AP63"/>
    <mergeCell ref="AG63:AM63"/>
    <mergeCell ref="E63:I63"/>
    <mergeCell ref="K63:AF63"/>
    <mergeCell ref="AN66:AP66"/>
    <mergeCell ref="AG66:AM66"/>
    <mergeCell ref="E66:I66"/>
    <mergeCell ref="K66:AF66"/>
    <mergeCell ref="AN65:AP65"/>
    <mergeCell ref="AG65:AM65"/>
    <mergeCell ref="E65:I65"/>
    <mergeCell ref="K65:AF65"/>
    <mergeCell ref="AN68:AP68"/>
    <mergeCell ref="AG68:AM68"/>
    <mergeCell ref="D68:H68"/>
    <mergeCell ref="J68:AF68"/>
    <mergeCell ref="AN67:AP67"/>
    <mergeCell ref="AG67:AM67"/>
    <mergeCell ref="D67:H67"/>
    <mergeCell ref="J67:AF67"/>
    <mergeCell ref="AN71:AP71"/>
    <mergeCell ref="AG71:AM71"/>
    <mergeCell ref="E71:I71"/>
    <mergeCell ref="K71:AF71"/>
    <mergeCell ref="AN69:AP69"/>
    <mergeCell ref="AG69:AM69"/>
    <mergeCell ref="E69:I69"/>
    <mergeCell ref="K69:AF69"/>
    <mergeCell ref="AG72:AM72"/>
    <mergeCell ref="D72:H72"/>
    <mergeCell ref="J72:AF72"/>
    <mergeCell ref="AG70:AM70"/>
    <mergeCell ref="E70:I70"/>
    <mergeCell ref="K70:AF70"/>
    <mergeCell ref="AN76:AP76"/>
    <mergeCell ref="AG76:AM76"/>
    <mergeCell ref="E76:I76"/>
    <mergeCell ref="K76:AF76"/>
    <mergeCell ref="AN81:AP81"/>
    <mergeCell ref="AG81:AM81"/>
    <mergeCell ref="D81:H81"/>
    <mergeCell ref="J81:AF81"/>
    <mergeCell ref="AG78:AM78"/>
    <mergeCell ref="E78:I78"/>
    <mergeCell ref="K78:AF78"/>
    <mergeCell ref="AN77:AP77"/>
    <mergeCell ref="AG77:AM77"/>
    <mergeCell ref="E77:I77"/>
    <mergeCell ref="K77:AF77"/>
    <mergeCell ref="AG51:AM51"/>
    <mergeCell ref="AN51:AP51"/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E79:I79"/>
    <mergeCell ref="K79:AF79"/>
    <mergeCell ref="AN80:AP80"/>
    <mergeCell ref="AG80:AM80"/>
    <mergeCell ref="E80:I80"/>
    <mergeCell ref="K80:AF80"/>
    <mergeCell ref="D75:H75"/>
    <mergeCell ref="J75:AF75"/>
    <mergeCell ref="AN70:AP70"/>
    <mergeCell ref="D73:H73"/>
    <mergeCell ref="J73:AF73"/>
    <mergeCell ref="AN74:AP74"/>
    <mergeCell ref="AG74:AM74"/>
    <mergeCell ref="D74:H74"/>
    <mergeCell ref="J74:AF74"/>
    <mergeCell ref="AN72:AP72"/>
  </mergeCells>
  <hyperlinks>
    <hyperlink ref="K1:S1" location="C2" display="1) Rekapitulace stavby"/>
    <hyperlink ref="W1:AI1" location="C51" display="2) Rekapitulace objektů stavby a soupisů prací"/>
    <hyperlink ref="A52" location="'SO 101 - SO 101 Příjezdov...'!C2" display="/"/>
    <hyperlink ref="A53" location="'SO 102 - SO 102 Příjezdov...'!C2" display="/"/>
    <hyperlink ref="A54" location="'SO 201 - SO 201 Protlaky'!C2" display="/"/>
    <hyperlink ref="A55" location="'SO 301 - SO 301 - Pitný v...'!C2" display="/"/>
    <hyperlink ref="A56" location="'SO 302 - SO 302 - Splaško...'!C2" display="/"/>
    <hyperlink ref="A58" location="'SO 303 - SO 303 - Splaško...'!C2" display="/"/>
    <hyperlink ref="A59" location="'SO 303a - Splašková kanal...'!C2" display="/"/>
    <hyperlink ref="A60" location="'SO 304 - SO 304 - Dešťová...'!C2" display="/"/>
    <hyperlink ref="A62" location="'SO 305 - SO 305 - Dešťová...'!C2" display="/"/>
    <hyperlink ref="A63" location="'SO 305a - Dešťová nádrž'!C2" display="/"/>
    <hyperlink ref="A65" location="'SO 306 - SO 306 - Dešťová...'!C2" display="/"/>
    <hyperlink ref="A66" location="'SO 306a - Dešťová kanaliz...'!C2" display="/"/>
    <hyperlink ref="A67" location="'SO 307 - SO 307 - Záchytn...'!C2" display="/"/>
    <hyperlink ref="A69" location="'SO 401 - VN rozvody '!C2" display="/"/>
    <hyperlink ref="A70" location="'SO 402 - Trafostanice '!C2" display="/"/>
    <hyperlink ref="A71" location="'SO 403 - NN rozvody '!C2" display="/"/>
    <hyperlink ref="A72" location="'SO 404 - Venkovní osvětlení '!C2" display="/"/>
    <hyperlink ref="A73" location="'SO 405 - Slaboproudé rozv...'!C2" display="/"/>
    <hyperlink ref="A74" location="'SO 501 - SO 501 - STL ply...'!C2" display="/"/>
    <hyperlink ref="A76" location="'1 - 0.rok - mýcení'!C2" display="/"/>
    <hyperlink ref="A77" location="'2 - 0.rok - základní výsadba'!C2" display="/"/>
    <hyperlink ref="A78" location="'3 - 1.rok rozvojové péče'!C2" display="/"/>
    <hyperlink ref="A79" location="'4 - 2.rok rozvojové péče'!C2" display="/"/>
    <hyperlink ref="A80" location="'5 - 3.rok rozvojové péče'!C2" display="/"/>
    <hyperlink ref="A81" location="'VN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1375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1988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ROUNDUP(SUM(BE83:BE159),2)</f>
        <v>0</v>
      </c>
      <c r="G30" s="42"/>
      <c r="H30" s="42"/>
      <c r="I30" s="140">
        <v>0.21</v>
      </c>
      <c r="J30" s="139">
        <f>ROUNDUP(ROUNDUP((SUM(BE83:BE159)),2)*I30,1)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ROUNDUP(SUM(BF83:BF159),2)</f>
        <v>0</v>
      </c>
      <c r="G31" s="42"/>
      <c r="H31" s="42"/>
      <c r="I31" s="140">
        <v>0.15</v>
      </c>
      <c r="J31" s="139">
        <f>ROUNDUP(ROUNDUP((SUM(BF83:BF159)),2)*I31,1)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ROUNDUP(SUM(BG83:BG159),2)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ROUNDUP(SUM(BH83:BH159),2)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ROUNDUP(SUM(BI83:BI159),2)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305 - SO 305 - Dešťová kanalizace komunikace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2753</v>
      </c>
      <c r="E59" s="166"/>
      <c r="F59" s="166"/>
      <c r="G59" s="166"/>
      <c r="H59" s="166"/>
      <c r="I59" s="167"/>
      <c r="J59" s="168">
        <f>J106</f>
        <v>0</v>
      </c>
      <c r="K59" s="169"/>
    </row>
    <row r="60" spans="2:11" s="9" customFormat="1" ht="19.9" customHeight="1">
      <c r="B60" s="163"/>
      <c r="C60" s="164"/>
      <c r="D60" s="165" t="s">
        <v>2442</v>
      </c>
      <c r="E60" s="166"/>
      <c r="F60" s="166"/>
      <c r="G60" s="166"/>
      <c r="H60" s="166"/>
      <c r="I60" s="167"/>
      <c r="J60" s="168">
        <f>J108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J111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J157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J158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305 - SO 305 - Dešťová kanalizace komunikace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3087.4105907559997</v>
      </c>
      <c r="S83" s="84"/>
      <c r="T83" s="181">
        <f>T84</f>
        <v>0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P85+P106+P108+P111+P157</f>
        <v>0</v>
      </c>
      <c r="Q84" s="191"/>
      <c r="R84" s="192">
        <f>R85+R106+R108+R111+R157</f>
        <v>3087.4105907559997</v>
      </c>
      <c r="S84" s="191"/>
      <c r="T84" s="193">
        <f>T85+T106+T108+T111+T157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BK85+BK106+BK108+BK111+BK157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SUM(P86:P105)</f>
        <v>0</v>
      </c>
      <c r="Q85" s="191"/>
      <c r="R85" s="192">
        <f>SUM(R86:R105)</f>
        <v>2010.2875571499999</v>
      </c>
      <c r="S85" s="191"/>
      <c r="T85" s="193">
        <f>SUM(T86:T105)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SUM(BK86:BK105)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2454</v>
      </c>
      <c r="F86" s="202" t="s">
        <v>2455</v>
      </c>
      <c r="G86" s="203" t="s">
        <v>2095</v>
      </c>
      <c r="H86" s="204">
        <v>8736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1376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1377</v>
      </c>
      <c r="G87" s="213"/>
      <c r="H87" s="217">
        <v>8736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2458</v>
      </c>
      <c r="F88" s="202" t="s">
        <v>2459</v>
      </c>
      <c r="G88" s="203" t="s">
        <v>2095</v>
      </c>
      <c r="H88" s="204">
        <v>2620.8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1378</v>
      </c>
    </row>
    <row r="89" spans="2:51" s="12" customFormat="1" ht="13.5">
      <c r="B89" s="212"/>
      <c r="C89" s="213"/>
      <c r="D89" s="214" t="s">
        <v>2098</v>
      </c>
      <c r="E89" s="213"/>
      <c r="F89" s="216" t="s">
        <v>1379</v>
      </c>
      <c r="G89" s="213"/>
      <c r="H89" s="217">
        <v>2620.8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2462</v>
      </c>
      <c r="F90" s="202" t="s">
        <v>2463</v>
      </c>
      <c r="G90" s="203" t="s">
        <v>2132</v>
      </c>
      <c r="H90" s="204">
        <v>15465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0.00083851</v>
      </c>
      <c r="R90" s="209">
        <f>Q90*H90</f>
        <v>12.96755715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2464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1380</v>
      </c>
      <c r="G91" s="213"/>
      <c r="H91" s="217">
        <v>15465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2466</v>
      </c>
      <c r="F92" s="202" t="s">
        <v>2467</v>
      </c>
      <c r="G92" s="203" t="s">
        <v>2132</v>
      </c>
      <c r="H92" s="204">
        <v>15465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2468</v>
      </c>
    </row>
    <row r="93" spans="2:65" s="1" customFormat="1" ht="22.5" customHeight="1">
      <c r="B93" s="41"/>
      <c r="C93" s="200" t="s">
        <v>2045</v>
      </c>
      <c r="D93" s="200" t="s">
        <v>2092</v>
      </c>
      <c r="E93" s="201" t="s">
        <v>2434</v>
      </c>
      <c r="F93" s="202" t="s">
        <v>2435</v>
      </c>
      <c r="G93" s="203" t="s">
        <v>2095</v>
      </c>
      <c r="H93" s="204">
        <v>8736</v>
      </c>
      <c r="I93" s="205"/>
      <c r="J93" s="206">
        <f>ROUND(I93*H93,2)</f>
        <v>0</v>
      </c>
      <c r="K93" s="202" t="s">
        <v>2096</v>
      </c>
      <c r="L93" s="61"/>
      <c r="M93" s="207" t="s">
        <v>1898</v>
      </c>
      <c r="N93" s="208" t="s">
        <v>1922</v>
      </c>
      <c r="O93" s="42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24" t="s">
        <v>2042</v>
      </c>
      <c r="AT93" s="24" t="s">
        <v>2092</v>
      </c>
      <c r="AU93" s="24" t="s">
        <v>1961</v>
      </c>
      <c r="AY93" s="24" t="s">
        <v>2090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24" t="s">
        <v>1900</v>
      </c>
      <c r="BK93" s="211">
        <f>ROUND(I93*H93,2)</f>
        <v>0</v>
      </c>
      <c r="BL93" s="24" t="s">
        <v>2042</v>
      </c>
      <c r="BM93" s="24" t="s">
        <v>2470</v>
      </c>
    </row>
    <row r="94" spans="2:51" s="12" customFormat="1" ht="13.5">
      <c r="B94" s="212"/>
      <c r="C94" s="213"/>
      <c r="D94" s="214" t="s">
        <v>2098</v>
      </c>
      <c r="E94" s="215" t="s">
        <v>1898</v>
      </c>
      <c r="F94" s="216" t="s">
        <v>1381</v>
      </c>
      <c r="G94" s="213"/>
      <c r="H94" s="217">
        <v>8736</v>
      </c>
      <c r="I94" s="218"/>
      <c r="J94" s="213"/>
      <c r="K94" s="213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2098</v>
      </c>
      <c r="AU94" s="223" t="s">
        <v>1961</v>
      </c>
      <c r="AV94" s="12" t="s">
        <v>1961</v>
      </c>
      <c r="AW94" s="12" t="s">
        <v>1916</v>
      </c>
      <c r="AX94" s="12" t="s">
        <v>1951</v>
      </c>
      <c r="AY94" s="223" t="s">
        <v>2090</v>
      </c>
    </row>
    <row r="95" spans="2:65" s="1" customFormat="1" ht="22.5" customHeight="1">
      <c r="B95" s="41"/>
      <c r="C95" s="200" t="s">
        <v>2117</v>
      </c>
      <c r="D95" s="200" t="s">
        <v>2092</v>
      </c>
      <c r="E95" s="201" t="s">
        <v>2109</v>
      </c>
      <c r="F95" s="202" t="s">
        <v>2110</v>
      </c>
      <c r="G95" s="203" t="s">
        <v>2095</v>
      </c>
      <c r="H95" s="204">
        <v>1845</v>
      </c>
      <c r="I95" s="205"/>
      <c r="J95" s="206">
        <f>ROUND(I95*H95,2)</f>
        <v>0</v>
      </c>
      <c r="K95" s="202" t="s">
        <v>2096</v>
      </c>
      <c r="L95" s="61"/>
      <c r="M95" s="207" t="s">
        <v>1898</v>
      </c>
      <c r="N95" s="208" t="s">
        <v>1922</v>
      </c>
      <c r="O95" s="42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24" t="s">
        <v>2042</v>
      </c>
      <c r="AT95" s="24" t="s">
        <v>2092</v>
      </c>
      <c r="AU95" s="24" t="s">
        <v>1961</v>
      </c>
      <c r="AY95" s="24" t="s">
        <v>2090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1900</v>
      </c>
      <c r="BK95" s="211">
        <f>ROUND(I95*H95,2)</f>
        <v>0</v>
      </c>
      <c r="BL95" s="24" t="s">
        <v>2042</v>
      </c>
      <c r="BM95" s="24" t="s">
        <v>2472</v>
      </c>
    </row>
    <row r="96" spans="2:51" s="12" customFormat="1" ht="13.5">
      <c r="B96" s="212"/>
      <c r="C96" s="213"/>
      <c r="D96" s="214" t="s">
        <v>2098</v>
      </c>
      <c r="E96" s="215" t="s">
        <v>1898</v>
      </c>
      <c r="F96" s="216" t="s">
        <v>1382</v>
      </c>
      <c r="G96" s="213"/>
      <c r="H96" s="217">
        <v>1845</v>
      </c>
      <c r="I96" s="218"/>
      <c r="J96" s="213"/>
      <c r="K96" s="213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2098</v>
      </c>
      <c r="AU96" s="223" t="s">
        <v>1961</v>
      </c>
      <c r="AV96" s="12" t="s">
        <v>1961</v>
      </c>
      <c r="AW96" s="12" t="s">
        <v>1916</v>
      </c>
      <c r="AX96" s="12" t="s">
        <v>1900</v>
      </c>
      <c r="AY96" s="223" t="s">
        <v>2090</v>
      </c>
    </row>
    <row r="97" spans="2:65" s="1" customFormat="1" ht="22.5" customHeight="1">
      <c r="B97" s="41"/>
      <c r="C97" s="200" t="s">
        <v>2122</v>
      </c>
      <c r="D97" s="200" t="s">
        <v>2092</v>
      </c>
      <c r="E97" s="201" t="s">
        <v>2118</v>
      </c>
      <c r="F97" s="202" t="s">
        <v>2119</v>
      </c>
      <c r="G97" s="203" t="s">
        <v>2095</v>
      </c>
      <c r="H97" s="204">
        <v>1845</v>
      </c>
      <c r="I97" s="205"/>
      <c r="J97" s="206">
        <f>ROUND(I97*H97,2)</f>
        <v>0</v>
      </c>
      <c r="K97" s="202" t="s">
        <v>2096</v>
      </c>
      <c r="L97" s="61"/>
      <c r="M97" s="207" t="s">
        <v>1898</v>
      </c>
      <c r="N97" s="208" t="s">
        <v>1922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2042</v>
      </c>
      <c r="AT97" s="24" t="s">
        <v>2092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2042</v>
      </c>
      <c r="BM97" s="24" t="s">
        <v>2474</v>
      </c>
    </row>
    <row r="98" spans="2:65" s="1" customFormat="1" ht="22.5" customHeight="1">
      <c r="B98" s="41"/>
      <c r="C98" s="200" t="s">
        <v>2129</v>
      </c>
      <c r="D98" s="200" t="s">
        <v>2092</v>
      </c>
      <c r="E98" s="201" t="s">
        <v>2123</v>
      </c>
      <c r="F98" s="202" t="s">
        <v>2124</v>
      </c>
      <c r="G98" s="203" t="s">
        <v>2125</v>
      </c>
      <c r="H98" s="204">
        <v>3136.5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2475</v>
      </c>
    </row>
    <row r="99" spans="2:51" s="12" customFormat="1" ht="13.5">
      <c r="B99" s="212"/>
      <c r="C99" s="213"/>
      <c r="D99" s="214" t="s">
        <v>2098</v>
      </c>
      <c r="E99" s="213"/>
      <c r="F99" s="216" t="s">
        <v>1383</v>
      </c>
      <c r="G99" s="213"/>
      <c r="H99" s="217">
        <v>3136.5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1882</v>
      </c>
      <c r="AX99" s="12" t="s">
        <v>1900</v>
      </c>
      <c r="AY99" s="223" t="s">
        <v>2090</v>
      </c>
    </row>
    <row r="100" spans="2:65" s="1" customFormat="1" ht="22.5" customHeight="1">
      <c r="B100" s="41"/>
      <c r="C100" s="200" t="s">
        <v>2135</v>
      </c>
      <c r="D100" s="200" t="s">
        <v>2092</v>
      </c>
      <c r="E100" s="201" t="s">
        <v>2437</v>
      </c>
      <c r="F100" s="202" t="s">
        <v>2438</v>
      </c>
      <c r="G100" s="203" t="s">
        <v>2095</v>
      </c>
      <c r="H100" s="204">
        <v>6891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2477</v>
      </c>
    </row>
    <row r="101" spans="2:51" s="12" customFormat="1" ht="13.5">
      <c r="B101" s="212"/>
      <c r="C101" s="213"/>
      <c r="D101" s="214" t="s">
        <v>2098</v>
      </c>
      <c r="E101" s="215" t="s">
        <v>1898</v>
      </c>
      <c r="F101" s="216" t="s">
        <v>1384</v>
      </c>
      <c r="G101" s="213"/>
      <c r="H101" s="217">
        <v>6891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1900</v>
      </c>
      <c r="AY101" s="223" t="s">
        <v>2090</v>
      </c>
    </row>
    <row r="102" spans="2:65" s="1" customFormat="1" ht="22.5" customHeight="1">
      <c r="B102" s="41"/>
      <c r="C102" s="200" t="s">
        <v>1905</v>
      </c>
      <c r="D102" s="200" t="s">
        <v>2092</v>
      </c>
      <c r="E102" s="201" t="s">
        <v>2479</v>
      </c>
      <c r="F102" s="202" t="s">
        <v>2480</v>
      </c>
      <c r="G102" s="203" t="s">
        <v>2095</v>
      </c>
      <c r="H102" s="204">
        <v>1196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2481</v>
      </c>
    </row>
    <row r="103" spans="2:51" s="12" customFormat="1" ht="13.5">
      <c r="B103" s="212"/>
      <c r="C103" s="213"/>
      <c r="D103" s="214" t="s">
        <v>2098</v>
      </c>
      <c r="E103" s="215" t="s">
        <v>1898</v>
      </c>
      <c r="F103" s="216" t="s">
        <v>1385</v>
      </c>
      <c r="G103" s="213"/>
      <c r="H103" s="217">
        <v>1196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1916</v>
      </c>
      <c r="AX103" s="12" t="s">
        <v>1900</v>
      </c>
      <c r="AY103" s="223" t="s">
        <v>2090</v>
      </c>
    </row>
    <row r="104" spans="2:65" s="1" customFormat="1" ht="22.5" customHeight="1">
      <c r="B104" s="41"/>
      <c r="C104" s="228" t="s">
        <v>2146</v>
      </c>
      <c r="D104" s="228" t="s">
        <v>2136</v>
      </c>
      <c r="E104" s="229" t="s">
        <v>2483</v>
      </c>
      <c r="F104" s="230" t="s">
        <v>2484</v>
      </c>
      <c r="G104" s="231" t="s">
        <v>2125</v>
      </c>
      <c r="H104" s="232">
        <v>1997.32</v>
      </c>
      <c r="I104" s="233"/>
      <c r="J104" s="234">
        <f>ROUND(I104*H104,2)</f>
        <v>0</v>
      </c>
      <c r="K104" s="230" t="s">
        <v>2096</v>
      </c>
      <c r="L104" s="235"/>
      <c r="M104" s="236" t="s">
        <v>1898</v>
      </c>
      <c r="N104" s="237" t="s">
        <v>1922</v>
      </c>
      <c r="O104" s="42"/>
      <c r="P104" s="209">
        <f>O104*H104</f>
        <v>0</v>
      </c>
      <c r="Q104" s="209">
        <v>1</v>
      </c>
      <c r="R104" s="209">
        <f>Q104*H104</f>
        <v>1997.32</v>
      </c>
      <c r="S104" s="209">
        <v>0</v>
      </c>
      <c r="T104" s="210">
        <f>S104*H104</f>
        <v>0</v>
      </c>
      <c r="AR104" s="24" t="s">
        <v>2129</v>
      </c>
      <c r="AT104" s="24" t="s">
        <v>2136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2485</v>
      </c>
    </row>
    <row r="105" spans="2:51" s="12" customFormat="1" ht="13.5">
      <c r="B105" s="212"/>
      <c r="C105" s="213"/>
      <c r="D105" s="224" t="s">
        <v>2098</v>
      </c>
      <c r="E105" s="213"/>
      <c r="F105" s="226" t="s">
        <v>1386</v>
      </c>
      <c r="G105" s="213"/>
      <c r="H105" s="227">
        <v>1997.32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1882</v>
      </c>
      <c r="AX105" s="12" t="s">
        <v>1900</v>
      </c>
      <c r="AY105" s="223" t="s">
        <v>2090</v>
      </c>
    </row>
    <row r="106" spans="2:63" s="11" customFormat="1" ht="29.85" customHeight="1">
      <c r="B106" s="183"/>
      <c r="C106" s="184"/>
      <c r="D106" s="197" t="s">
        <v>1950</v>
      </c>
      <c r="E106" s="198" t="s">
        <v>2039</v>
      </c>
      <c r="F106" s="198" t="s">
        <v>2769</v>
      </c>
      <c r="G106" s="184"/>
      <c r="H106" s="184"/>
      <c r="I106" s="187"/>
      <c r="J106" s="199">
        <f>BK106</f>
        <v>0</v>
      </c>
      <c r="K106" s="184"/>
      <c r="L106" s="189"/>
      <c r="M106" s="190"/>
      <c r="N106" s="191"/>
      <c r="O106" s="191"/>
      <c r="P106" s="192">
        <f>P107</f>
        <v>0</v>
      </c>
      <c r="Q106" s="191"/>
      <c r="R106" s="192">
        <f>R107</f>
        <v>0</v>
      </c>
      <c r="S106" s="191"/>
      <c r="T106" s="193">
        <f>T107</f>
        <v>0</v>
      </c>
      <c r="AR106" s="194" t="s">
        <v>1900</v>
      </c>
      <c r="AT106" s="195" t="s">
        <v>1950</v>
      </c>
      <c r="AU106" s="195" t="s">
        <v>1900</v>
      </c>
      <c r="AY106" s="194" t="s">
        <v>2090</v>
      </c>
      <c r="BK106" s="196">
        <f>BK107</f>
        <v>0</v>
      </c>
    </row>
    <row r="107" spans="2:65" s="1" customFormat="1" ht="22.5" customHeight="1">
      <c r="B107" s="41"/>
      <c r="C107" s="200" t="s">
        <v>2151</v>
      </c>
      <c r="D107" s="200" t="s">
        <v>2092</v>
      </c>
      <c r="E107" s="201" t="s">
        <v>2770</v>
      </c>
      <c r="F107" s="202" t="s">
        <v>2771</v>
      </c>
      <c r="G107" s="203" t="s">
        <v>2106</v>
      </c>
      <c r="H107" s="204">
        <v>3467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1387</v>
      </c>
    </row>
    <row r="108" spans="2:63" s="11" customFormat="1" ht="29.85" customHeight="1">
      <c r="B108" s="183"/>
      <c r="C108" s="184"/>
      <c r="D108" s="197" t="s">
        <v>1950</v>
      </c>
      <c r="E108" s="198" t="s">
        <v>2042</v>
      </c>
      <c r="F108" s="198" t="s">
        <v>2487</v>
      </c>
      <c r="G108" s="184"/>
      <c r="H108" s="184"/>
      <c r="I108" s="187"/>
      <c r="J108" s="199">
        <f>BK108</f>
        <v>0</v>
      </c>
      <c r="K108" s="184"/>
      <c r="L108" s="189"/>
      <c r="M108" s="190"/>
      <c r="N108" s="191"/>
      <c r="O108" s="191"/>
      <c r="P108" s="192">
        <f>SUM(P109:P110)</f>
        <v>0</v>
      </c>
      <c r="Q108" s="191"/>
      <c r="R108" s="192">
        <f>SUM(R109:R110)</f>
        <v>618.28179</v>
      </c>
      <c r="S108" s="191"/>
      <c r="T108" s="193">
        <f>SUM(T109:T110)</f>
        <v>0</v>
      </c>
      <c r="AR108" s="194" t="s">
        <v>1900</v>
      </c>
      <c r="AT108" s="195" t="s">
        <v>1950</v>
      </c>
      <c r="AU108" s="195" t="s">
        <v>1900</v>
      </c>
      <c r="AY108" s="194" t="s">
        <v>2090</v>
      </c>
      <c r="BK108" s="196">
        <f>SUM(BK109:BK110)</f>
        <v>0</v>
      </c>
    </row>
    <row r="109" spans="2:65" s="1" customFormat="1" ht="22.5" customHeight="1">
      <c r="B109" s="41"/>
      <c r="C109" s="200" t="s">
        <v>2156</v>
      </c>
      <c r="D109" s="200" t="s">
        <v>2092</v>
      </c>
      <c r="E109" s="201" t="s">
        <v>2488</v>
      </c>
      <c r="F109" s="202" t="s">
        <v>2489</v>
      </c>
      <c r="G109" s="203" t="s">
        <v>2095</v>
      </c>
      <c r="H109" s="204">
        <v>327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1.89077</v>
      </c>
      <c r="R109" s="209">
        <f>Q109*H109</f>
        <v>618.28179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2490</v>
      </c>
    </row>
    <row r="110" spans="2:51" s="12" customFormat="1" ht="13.5">
      <c r="B110" s="212"/>
      <c r="C110" s="213"/>
      <c r="D110" s="224" t="s">
        <v>2098</v>
      </c>
      <c r="E110" s="225" t="s">
        <v>1898</v>
      </c>
      <c r="F110" s="226" t="s">
        <v>1388</v>
      </c>
      <c r="G110" s="213"/>
      <c r="H110" s="227">
        <v>327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1900</v>
      </c>
      <c r="AY110" s="223" t="s">
        <v>2090</v>
      </c>
    </row>
    <row r="111" spans="2:63" s="11" customFormat="1" ht="29.85" customHeight="1">
      <c r="B111" s="183"/>
      <c r="C111" s="184"/>
      <c r="D111" s="197" t="s">
        <v>1950</v>
      </c>
      <c r="E111" s="198" t="s">
        <v>2129</v>
      </c>
      <c r="F111" s="198" t="s">
        <v>2259</v>
      </c>
      <c r="G111" s="184"/>
      <c r="H111" s="184"/>
      <c r="I111" s="187"/>
      <c r="J111" s="199">
        <f>BK111</f>
        <v>0</v>
      </c>
      <c r="K111" s="184"/>
      <c r="L111" s="189"/>
      <c r="M111" s="190"/>
      <c r="N111" s="191"/>
      <c r="O111" s="191"/>
      <c r="P111" s="192">
        <f>SUM(P112:P156)</f>
        <v>0</v>
      </c>
      <c r="Q111" s="191"/>
      <c r="R111" s="192">
        <f>SUM(R112:R156)</f>
        <v>458.841243606</v>
      </c>
      <c r="S111" s="191"/>
      <c r="T111" s="193">
        <f>SUM(T112:T156)</f>
        <v>0</v>
      </c>
      <c r="AR111" s="194" t="s">
        <v>1900</v>
      </c>
      <c r="AT111" s="195" t="s">
        <v>1950</v>
      </c>
      <c r="AU111" s="195" t="s">
        <v>1900</v>
      </c>
      <c r="AY111" s="194" t="s">
        <v>2090</v>
      </c>
      <c r="BK111" s="196">
        <f>SUM(BK112:BK156)</f>
        <v>0</v>
      </c>
    </row>
    <row r="112" spans="2:65" s="1" customFormat="1" ht="22.5" customHeight="1">
      <c r="B112" s="41"/>
      <c r="C112" s="200" t="s">
        <v>2161</v>
      </c>
      <c r="D112" s="200" t="s">
        <v>2092</v>
      </c>
      <c r="E112" s="201" t="s">
        <v>1389</v>
      </c>
      <c r="F112" s="202" t="s">
        <v>1390</v>
      </c>
      <c r="G112" s="203" t="s">
        <v>2106</v>
      </c>
      <c r="H112" s="204">
        <v>682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1.9E-06</v>
      </c>
      <c r="R112" s="209">
        <f>Q112*H112</f>
        <v>0.0012958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1391</v>
      </c>
    </row>
    <row r="113" spans="2:51" s="12" customFormat="1" ht="13.5">
      <c r="B113" s="212"/>
      <c r="C113" s="213"/>
      <c r="D113" s="214" t="s">
        <v>2098</v>
      </c>
      <c r="E113" s="215" t="s">
        <v>1898</v>
      </c>
      <c r="F113" s="216" t="s">
        <v>1392</v>
      </c>
      <c r="G113" s="213"/>
      <c r="H113" s="217">
        <v>682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1951</v>
      </c>
      <c r="AY113" s="223" t="s">
        <v>2090</v>
      </c>
    </row>
    <row r="114" spans="2:65" s="1" customFormat="1" ht="22.5" customHeight="1">
      <c r="B114" s="41"/>
      <c r="C114" s="228" t="s">
        <v>1886</v>
      </c>
      <c r="D114" s="228" t="s">
        <v>2136</v>
      </c>
      <c r="E114" s="229" t="s">
        <v>1393</v>
      </c>
      <c r="F114" s="230" t="s">
        <v>1394</v>
      </c>
      <c r="G114" s="231" t="s">
        <v>2263</v>
      </c>
      <c r="H114" s="232">
        <v>230.743</v>
      </c>
      <c r="I114" s="233"/>
      <c r="J114" s="234">
        <f>ROUND(I114*H114,2)</f>
        <v>0</v>
      </c>
      <c r="K114" s="230" t="s">
        <v>2096</v>
      </c>
      <c r="L114" s="235"/>
      <c r="M114" s="236" t="s">
        <v>1898</v>
      </c>
      <c r="N114" s="237" t="s">
        <v>1922</v>
      </c>
      <c r="O114" s="42"/>
      <c r="P114" s="209">
        <f>O114*H114</f>
        <v>0</v>
      </c>
      <c r="Q114" s="209">
        <v>0.0092</v>
      </c>
      <c r="R114" s="209">
        <f>Q114*H114</f>
        <v>2.1228355999999997</v>
      </c>
      <c r="S114" s="209">
        <v>0</v>
      </c>
      <c r="T114" s="210">
        <f>S114*H114</f>
        <v>0</v>
      </c>
      <c r="AR114" s="24" t="s">
        <v>2129</v>
      </c>
      <c r="AT114" s="24" t="s">
        <v>2136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1395</v>
      </c>
    </row>
    <row r="115" spans="2:51" s="12" customFormat="1" ht="13.5">
      <c r="B115" s="212"/>
      <c r="C115" s="213"/>
      <c r="D115" s="224" t="s">
        <v>2098</v>
      </c>
      <c r="E115" s="225" t="s">
        <v>1898</v>
      </c>
      <c r="F115" s="226" t="s">
        <v>1396</v>
      </c>
      <c r="G115" s="213"/>
      <c r="H115" s="227">
        <v>227.333333333333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1916</v>
      </c>
      <c r="AX115" s="12" t="s">
        <v>1900</v>
      </c>
      <c r="AY115" s="223" t="s">
        <v>2090</v>
      </c>
    </row>
    <row r="116" spans="2:51" s="12" customFormat="1" ht="13.5">
      <c r="B116" s="212"/>
      <c r="C116" s="213"/>
      <c r="D116" s="214" t="s">
        <v>2098</v>
      </c>
      <c r="E116" s="213"/>
      <c r="F116" s="216" t="s">
        <v>1397</v>
      </c>
      <c r="G116" s="213"/>
      <c r="H116" s="217">
        <v>230.743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1882</v>
      </c>
      <c r="AX116" s="12" t="s">
        <v>1900</v>
      </c>
      <c r="AY116" s="223" t="s">
        <v>2090</v>
      </c>
    </row>
    <row r="117" spans="2:65" s="1" customFormat="1" ht="22.5" customHeight="1">
      <c r="B117" s="41"/>
      <c r="C117" s="200" t="s">
        <v>2171</v>
      </c>
      <c r="D117" s="200" t="s">
        <v>2092</v>
      </c>
      <c r="E117" s="201" t="s">
        <v>1398</v>
      </c>
      <c r="F117" s="202" t="s">
        <v>1399</v>
      </c>
      <c r="G117" s="203" t="s">
        <v>2106</v>
      </c>
      <c r="H117" s="204">
        <v>546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1.9E-06</v>
      </c>
      <c r="R117" s="209">
        <f>Q117*H117</f>
        <v>0.0010374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1400</v>
      </c>
    </row>
    <row r="118" spans="2:51" s="12" customFormat="1" ht="13.5">
      <c r="B118" s="212"/>
      <c r="C118" s="213"/>
      <c r="D118" s="214" t="s">
        <v>2098</v>
      </c>
      <c r="E118" s="215" t="s">
        <v>1898</v>
      </c>
      <c r="F118" s="216" t="s">
        <v>1401</v>
      </c>
      <c r="G118" s="213"/>
      <c r="H118" s="217">
        <v>546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1916</v>
      </c>
      <c r="AX118" s="12" t="s">
        <v>1951</v>
      </c>
      <c r="AY118" s="223" t="s">
        <v>2090</v>
      </c>
    </row>
    <row r="119" spans="2:65" s="1" customFormat="1" ht="22.5" customHeight="1">
      <c r="B119" s="41"/>
      <c r="C119" s="228" t="s">
        <v>2176</v>
      </c>
      <c r="D119" s="228" t="s">
        <v>2136</v>
      </c>
      <c r="E119" s="229" t="s">
        <v>1402</v>
      </c>
      <c r="F119" s="230" t="s">
        <v>1403</v>
      </c>
      <c r="G119" s="231" t="s">
        <v>2263</v>
      </c>
      <c r="H119" s="232">
        <v>184.73</v>
      </c>
      <c r="I119" s="233"/>
      <c r="J119" s="234">
        <f>ROUND(I119*H119,2)</f>
        <v>0</v>
      </c>
      <c r="K119" s="230" t="s">
        <v>2096</v>
      </c>
      <c r="L119" s="235"/>
      <c r="M119" s="236" t="s">
        <v>1898</v>
      </c>
      <c r="N119" s="237" t="s">
        <v>1922</v>
      </c>
      <c r="O119" s="42"/>
      <c r="P119" s="209">
        <f>O119*H119</f>
        <v>0</v>
      </c>
      <c r="Q119" s="209">
        <v>0.0156</v>
      </c>
      <c r="R119" s="209">
        <f>Q119*H119</f>
        <v>2.881788</v>
      </c>
      <c r="S119" s="209">
        <v>0</v>
      </c>
      <c r="T119" s="210">
        <f>S119*H119</f>
        <v>0</v>
      </c>
      <c r="AR119" s="24" t="s">
        <v>2129</v>
      </c>
      <c r="AT119" s="24" t="s">
        <v>2136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1404</v>
      </c>
    </row>
    <row r="120" spans="2:51" s="12" customFormat="1" ht="13.5">
      <c r="B120" s="212"/>
      <c r="C120" s="213"/>
      <c r="D120" s="224" t="s">
        <v>2098</v>
      </c>
      <c r="E120" s="225" t="s">
        <v>1898</v>
      </c>
      <c r="F120" s="226" t="s">
        <v>1405</v>
      </c>
      <c r="G120" s="213"/>
      <c r="H120" s="227">
        <v>182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1900</v>
      </c>
      <c r="AY120" s="223" t="s">
        <v>2090</v>
      </c>
    </row>
    <row r="121" spans="2:51" s="12" customFormat="1" ht="13.5">
      <c r="B121" s="212"/>
      <c r="C121" s="213"/>
      <c r="D121" s="214" t="s">
        <v>2098</v>
      </c>
      <c r="E121" s="213"/>
      <c r="F121" s="216" t="s">
        <v>1406</v>
      </c>
      <c r="G121" s="213"/>
      <c r="H121" s="217">
        <v>184.73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2098</v>
      </c>
      <c r="AU121" s="223" t="s">
        <v>1961</v>
      </c>
      <c r="AV121" s="12" t="s">
        <v>1961</v>
      </c>
      <c r="AW121" s="12" t="s">
        <v>1882</v>
      </c>
      <c r="AX121" s="12" t="s">
        <v>1900</v>
      </c>
      <c r="AY121" s="223" t="s">
        <v>2090</v>
      </c>
    </row>
    <row r="122" spans="2:65" s="1" customFormat="1" ht="22.5" customHeight="1">
      <c r="B122" s="41"/>
      <c r="C122" s="200" t="s">
        <v>2181</v>
      </c>
      <c r="D122" s="200" t="s">
        <v>2092</v>
      </c>
      <c r="E122" s="201" t="s">
        <v>1318</v>
      </c>
      <c r="F122" s="202" t="s">
        <v>1319</v>
      </c>
      <c r="G122" s="203" t="s">
        <v>2106</v>
      </c>
      <c r="H122" s="204">
        <v>1758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2.8E-06</v>
      </c>
      <c r="R122" s="209">
        <f>Q122*H122</f>
        <v>0.0049223999999999995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1407</v>
      </c>
    </row>
    <row r="123" spans="2:51" s="12" customFormat="1" ht="13.5">
      <c r="B123" s="212"/>
      <c r="C123" s="213"/>
      <c r="D123" s="214" t="s">
        <v>2098</v>
      </c>
      <c r="E123" s="215" t="s">
        <v>1898</v>
      </c>
      <c r="F123" s="216" t="s">
        <v>1408</v>
      </c>
      <c r="G123" s="213"/>
      <c r="H123" s="217">
        <v>1758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65" s="1" customFormat="1" ht="22.5" customHeight="1">
      <c r="B124" s="41"/>
      <c r="C124" s="228" t="s">
        <v>2186</v>
      </c>
      <c r="D124" s="228" t="s">
        <v>2136</v>
      </c>
      <c r="E124" s="229" t="s">
        <v>1322</v>
      </c>
      <c r="F124" s="230" t="s">
        <v>1323</v>
      </c>
      <c r="G124" s="231" t="s">
        <v>2263</v>
      </c>
      <c r="H124" s="232">
        <v>594.79</v>
      </c>
      <c r="I124" s="233"/>
      <c r="J124" s="234">
        <f>ROUND(I124*H124,2)</f>
        <v>0</v>
      </c>
      <c r="K124" s="230" t="s">
        <v>2096</v>
      </c>
      <c r="L124" s="235"/>
      <c r="M124" s="236" t="s">
        <v>1898</v>
      </c>
      <c r="N124" s="237" t="s">
        <v>1922</v>
      </c>
      <c r="O124" s="42"/>
      <c r="P124" s="209">
        <f>O124*H124</f>
        <v>0</v>
      </c>
      <c r="Q124" s="209">
        <v>0.0214</v>
      </c>
      <c r="R124" s="209">
        <f>Q124*H124</f>
        <v>12.728506</v>
      </c>
      <c r="S124" s="209">
        <v>0</v>
      </c>
      <c r="T124" s="210">
        <f>S124*H124</f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1324</v>
      </c>
    </row>
    <row r="125" spans="2:51" s="12" customFormat="1" ht="13.5">
      <c r="B125" s="212"/>
      <c r="C125" s="213"/>
      <c r="D125" s="224" t="s">
        <v>2098</v>
      </c>
      <c r="E125" s="225" t="s">
        <v>1898</v>
      </c>
      <c r="F125" s="226" t="s">
        <v>1409</v>
      </c>
      <c r="G125" s="213"/>
      <c r="H125" s="227">
        <v>586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2098</v>
      </c>
      <c r="AU125" s="223" t="s">
        <v>1961</v>
      </c>
      <c r="AV125" s="12" t="s">
        <v>1961</v>
      </c>
      <c r="AW125" s="12" t="s">
        <v>1916</v>
      </c>
      <c r="AX125" s="12" t="s">
        <v>1900</v>
      </c>
      <c r="AY125" s="223" t="s">
        <v>2090</v>
      </c>
    </row>
    <row r="126" spans="2:51" s="12" customFormat="1" ht="13.5">
      <c r="B126" s="212"/>
      <c r="C126" s="213"/>
      <c r="D126" s="214" t="s">
        <v>2098</v>
      </c>
      <c r="E126" s="213"/>
      <c r="F126" s="216" t="s">
        <v>1410</v>
      </c>
      <c r="G126" s="213"/>
      <c r="H126" s="217">
        <v>594.79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1882</v>
      </c>
      <c r="AX126" s="12" t="s">
        <v>1900</v>
      </c>
      <c r="AY126" s="223" t="s">
        <v>2090</v>
      </c>
    </row>
    <row r="127" spans="2:65" s="1" customFormat="1" ht="22.5" customHeight="1">
      <c r="B127" s="41"/>
      <c r="C127" s="200" t="s">
        <v>2189</v>
      </c>
      <c r="D127" s="200" t="s">
        <v>2092</v>
      </c>
      <c r="E127" s="201" t="s">
        <v>1327</v>
      </c>
      <c r="F127" s="202" t="s">
        <v>1328</v>
      </c>
      <c r="G127" s="203" t="s">
        <v>2106</v>
      </c>
      <c r="H127" s="204">
        <v>368</v>
      </c>
      <c r="I127" s="205"/>
      <c r="J127" s="206">
        <f>ROUND(I127*H127,2)</f>
        <v>0</v>
      </c>
      <c r="K127" s="202" t="s">
        <v>2096</v>
      </c>
      <c r="L127" s="61"/>
      <c r="M127" s="207" t="s">
        <v>1898</v>
      </c>
      <c r="N127" s="208" t="s">
        <v>1922</v>
      </c>
      <c r="O127" s="42"/>
      <c r="P127" s="209">
        <f>O127*H127</f>
        <v>0</v>
      </c>
      <c r="Q127" s="209">
        <v>3.75E-06</v>
      </c>
      <c r="R127" s="209">
        <f>Q127*H127</f>
        <v>0.00138</v>
      </c>
      <c r="S127" s="209">
        <v>0</v>
      </c>
      <c r="T127" s="210">
        <f>S127*H127</f>
        <v>0</v>
      </c>
      <c r="AR127" s="24" t="s">
        <v>2042</v>
      </c>
      <c r="AT127" s="24" t="s">
        <v>2092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1411</v>
      </c>
    </row>
    <row r="128" spans="2:51" s="12" customFormat="1" ht="13.5">
      <c r="B128" s="212"/>
      <c r="C128" s="213"/>
      <c r="D128" s="214" t="s">
        <v>2098</v>
      </c>
      <c r="E128" s="215" t="s">
        <v>1898</v>
      </c>
      <c r="F128" s="216" t="s">
        <v>1412</v>
      </c>
      <c r="G128" s="213"/>
      <c r="H128" s="217">
        <v>368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1951</v>
      </c>
      <c r="AY128" s="223" t="s">
        <v>2090</v>
      </c>
    </row>
    <row r="129" spans="2:65" s="1" customFormat="1" ht="22.5" customHeight="1">
      <c r="B129" s="41"/>
      <c r="C129" s="228" t="s">
        <v>1885</v>
      </c>
      <c r="D129" s="228" t="s">
        <v>2136</v>
      </c>
      <c r="E129" s="229" t="s">
        <v>1331</v>
      </c>
      <c r="F129" s="230" t="s">
        <v>1332</v>
      </c>
      <c r="G129" s="231" t="s">
        <v>2263</v>
      </c>
      <c r="H129" s="232">
        <v>124.507</v>
      </c>
      <c r="I129" s="233"/>
      <c r="J129" s="234">
        <f>ROUND(I129*H129,2)</f>
        <v>0</v>
      </c>
      <c r="K129" s="230" t="s">
        <v>2096</v>
      </c>
      <c r="L129" s="235"/>
      <c r="M129" s="236" t="s">
        <v>1898</v>
      </c>
      <c r="N129" s="237" t="s">
        <v>1922</v>
      </c>
      <c r="O129" s="42"/>
      <c r="P129" s="209">
        <f>O129*H129</f>
        <v>0</v>
      </c>
      <c r="Q129" s="209">
        <v>0.039</v>
      </c>
      <c r="R129" s="209">
        <f>Q129*H129</f>
        <v>4.855773</v>
      </c>
      <c r="S129" s="209">
        <v>0</v>
      </c>
      <c r="T129" s="210">
        <f>S129*H129</f>
        <v>0</v>
      </c>
      <c r="AR129" s="24" t="s">
        <v>2129</v>
      </c>
      <c r="AT129" s="24" t="s">
        <v>2136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1333</v>
      </c>
    </row>
    <row r="130" spans="2:51" s="12" customFormat="1" ht="13.5">
      <c r="B130" s="212"/>
      <c r="C130" s="213"/>
      <c r="D130" s="224" t="s">
        <v>2098</v>
      </c>
      <c r="E130" s="225" t="s">
        <v>1898</v>
      </c>
      <c r="F130" s="226" t="s">
        <v>1413</v>
      </c>
      <c r="G130" s="213"/>
      <c r="H130" s="227">
        <v>122.666666666667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1900</v>
      </c>
      <c r="AY130" s="223" t="s">
        <v>2090</v>
      </c>
    </row>
    <row r="131" spans="2:51" s="12" customFormat="1" ht="13.5">
      <c r="B131" s="212"/>
      <c r="C131" s="213"/>
      <c r="D131" s="214" t="s">
        <v>2098</v>
      </c>
      <c r="E131" s="213"/>
      <c r="F131" s="216" t="s">
        <v>1414</v>
      </c>
      <c r="G131" s="213"/>
      <c r="H131" s="217">
        <v>124.507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2098</v>
      </c>
      <c r="AU131" s="223" t="s">
        <v>1961</v>
      </c>
      <c r="AV131" s="12" t="s">
        <v>1961</v>
      </c>
      <c r="AW131" s="12" t="s">
        <v>1882</v>
      </c>
      <c r="AX131" s="12" t="s">
        <v>1900</v>
      </c>
      <c r="AY131" s="223" t="s">
        <v>2090</v>
      </c>
    </row>
    <row r="132" spans="2:65" s="1" customFormat="1" ht="22.5" customHeight="1">
      <c r="B132" s="41"/>
      <c r="C132" s="200" t="s">
        <v>2197</v>
      </c>
      <c r="D132" s="200" t="s">
        <v>2092</v>
      </c>
      <c r="E132" s="201" t="s">
        <v>1336</v>
      </c>
      <c r="F132" s="202" t="s">
        <v>1337</v>
      </c>
      <c r="G132" s="203" t="s">
        <v>2106</v>
      </c>
      <c r="H132" s="204">
        <v>113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5.65E-06</v>
      </c>
      <c r="R132" s="209">
        <f>Q132*H132</f>
        <v>0.00063845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1415</v>
      </c>
    </row>
    <row r="133" spans="2:51" s="12" customFormat="1" ht="13.5">
      <c r="B133" s="212"/>
      <c r="C133" s="213"/>
      <c r="D133" s="214" t="s">
        <v>2098</v>
      </c>
      <c r="E133" s="215" t="s">
        <v>1898</v>
      </c>
      <c r="F133" s="216" t="s">
        <v>1416</v>
      </c>
      <c r="G133" s="213"/>
      <c r="H133" s="217">
        <v>113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2098</v>
      </c>
      <c r="AU133" s="223" t="s">
        <v>1961</v>
      </c>
      <c r="AV133" s="12" t="s">
        <v>1961</v>
      </c>
      <c r="AW133" s="12" t="s">
        <v>1916</v>
      </c>
      <c r="AX133" s="12" t="s">
        <v>1951</v>
      </c>
      <c r="AY133" s="223" t="s">
        <v>2090</v>
      </c>
    </row>
    <row r="134" spans="2:65" s="1" customFormat="1" ht="22.5" customHeight="1">
      <c r="B134" s="41"/>
      <c r="C134" s="228" t="s">
        <v>2201</v>
      </c>
      <c r="D134" s="228" t="s">
        <v>2136</v>
      </c>
      <c r="E134" s="229" t="s">
        <v>1340</v>
      </c>
      <c r="F134" s="230" t="s">
        <v>1341</v>
      </c>
      <c r="G134" s="231" t="s">
        <v>2263</v>
      </c>
      <c r="H134" s="232">
        <v>38.232</v>
      </c>
      <c r="I134" s="233"/>
      <c r="J134" s="234">
        <f>ROUND(I134*H134,2)</f>
        <v>0</v>
      </c>
      <c r="K134" s="230" t="s">
        <v>2096</v>
      </c>
      <c r="L134" s="235"/>
      <c r="M134" s="236" t="s">
        <v>1898</v>
      </c>
      <c r="N134" s="237" t="s">
        <v>1922</v>
      </c>
      <c r="O134" s="42"/>
      <c r="P134" s="209">
        <f>O134*H134</f>
        <v>0</v>
      </c>
      <c r="Q134" s="209">
        <v>0.0605</v>
      </c>
      <c r="R134" s="209">
        <f>Q134*H134</f>
        <v>2.313036</v>
      </c>
      <c r="S134" s="209">
        <v>0</v>
      </c>
      <c r="T134" s="210">
        <f>S134*H134</f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1342</v>
      </c>
    </row>
    <row r="135" spans="2:51" s="12" customFormat="1" ht="13.5">
      <c r="B135" s="212"/>
      <c r="C135" s="213"/>
      <c r="D135" s="224" t="s">
        <v>2098</v>
      </c>
      <c r="E135" s="225" t="s">
        <v>1898</v>
      </c>
      <c r="F135" s="226" t="s">
        <v>1417</v>
      </c>
      <c r="G135" s="213"/>
      <c r="H135" s="227">
        <v>37.6666666666667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1916</v>
      </c>
      <c r="AX135" s="12" t="s">
        <v>1900</v>
      </c>
      <c r="AY135" s="223" t="s">
        <v>2090</v>
      </c>
    </row>
    <row r="136" spans="2:51" s="12" customFormat="1" ht="13.5">
      <c r="B136" s="212"/>
      <c r="C136" s="213"/>
      <c r="D136" s="214" t="s">
        <v>2098</v>
      </c>
      <c r="E136" s="213"/>
      <c r="F136" s="216" t="s">
        <v>1418</v>
      </c>
      <c r="G136" s="213"/>
      <c r="H136" s="217">
        <v>38.232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2098</v>
      </c>
      <c r="AU136" s="223" t="s">
        <v>1961</v>
      </c>
      <c r="AV136" s="12" t="s">
        <v>1961</v>
      </c>
      <c r="AW136" s="12" t="s">
        <v>1882</v>
      </c>
      <c r="AX136" s="12" t="s">
        <v>1900</v>
      </c>
      <c r="AY136" s="223" t="s">
        <v>2090</v>
      </c>
    </row>
    <row r="137" spans="2:65" s="1" customFormat="1" ht="22.5" customHeight="1">
      <c r="B137" s="41"/>
      <c r="C137" s="200" t="s">
        <v>2206</v>
      </c>
      <c r="D137" s="200" t="s">
        <v>2092</v>
      </c>
      <c r="E137" s="201" t="s">
        <v>1419</v>
      </c>
      <c r="F137" s="202" t="s">
        <v>1420</v>
      </c>
      <c r="G137" s="203" t="s">
        <v>2784</v>
      </c>
      <c r="H137" s="204">
        <v>77</v>
      </c>
      <c r="I137" s="205"/>
      <c r="J137" s="206">
        <f>ROUND(I137*H137,2)</f>
        <v>0</v>
      </c>
      <c r="K137" s="202" t="s">
        <v>2096</v>
      </c>
      <c r="L137" s="61"/>
      <c r="M137" s="207" t="s">
        <v>1898</v>
      </c>
      <c r="N137" s="208" t="s">
        <v>1922</v>
      </c>
      <c r="O137" s="42"/>
      <c r="P137" s="209">
        <f>O137*H137</f>
        <v>0</v>
      </c>
      <c r="Q137" s="209">
        <v>0.0005</v>
      </c>
      <c r="R137" s="209">
        <f>Q137*H137</f>
        <v>0.0385</v>
      </c>
      <c r="S137" s="209">
        <v>0</v>
      </c>
      <c r="T137" s="210">
        <f>S137*H137</f>
        <v>0</v>
      </c>
      <c r="AR137" s="24" t="s">
        <v>2042</v>
      </c>
      <c r="AT137" s="24" t="s">
        <v>2092</v>
      </c>
      <c r="AU137" s="24" t="s">
        <v>1961</v>
      </c>
      <c r="AY137" s="24" t="s">
        <v>2090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1900</v>
      </c>
      <c r="BK137" s="211">
        <f>ROUND(I137*H137,2)</f>
        <v>0</v>
      </c>
      <c r="BL137" s="24" t="s">
        <v>2042</v>
      </c>
      <c r="BM137" s="24" t="s">
        <v>1421</v>
      </c>
    </row>
    <row r="138" spans="2:51" s="12" customFormat="1" ht="13.5">
      <c r="B138" s="212"/>
      <c r="C138" s="213"/>
      <c r="D138" s="214" t="s">
        <v>2098</v>
      </c>
      <c r="E138" s="215" t="s">
        <v>1898</v>
      </c>
      <c r="F138" s="216" t="s">
        <v>1422</v>
      </c>
      <c r="G138" s="213"/>
      <c r="H138" s="217">
        <v>77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2098</v>
      </c>
      <c r="AU138" s="223" t="s">
        <v>1961</v>
      </c>
      <c r="AV138" s="12" t="s">
        <v>1961</v>
      </c>
      <c r="AW138" s="12" t="s">
        <v>1916</v>
      </c>
      <c r="AX138" s="12" t="s">
        <v>1951</v>
      </c>
      <c r="AY138" s="223" t="s">
        <v>2090</v>
      </c>
    </row>
    <row r="139" spans="2:65" s="1" customFormat="1" ht="31.5" customHeight="1">
      <c r="B139" s="41"/>
      <c r="C139" s="200" t="s">
        <v>2210</v>
      </c>
      <c r="D139" s="200" t="s">
        <v>2092</v>
      </c>
      <c r="E139" s="201" t="s">
        <v>1357</v>
      </c>
      <c r="F139" s="202" t="s">
        <v>1358</v>
      </c>
      <c r="G139" s="203" t="s">
        <v>2263</v>
      </c>
      <c r="H139" s="204">
        <v>76</v>
      </c>
      <c r="I139" s="205"/>
      <c r="J139" s="206">
        <f>ROUND(I139*H139,2)</f>
        <v>0</v>
      </c>
      <c r="K139" s="202" t="s">
        <v>2096</v>
      </c>
      <c r="L139" s="61"/>
      <c r="M139" s="207" t="s">
        <v>1898</v>
      </c>
      <c r="N139" s="208" t="s">
        <v>1922</v>
      </c>
      <c r="O139" s="42"/>
      <c r="P139" s="209">
        <f>O139*H139</f>
        <v>0</v>
      </c>
      <c r="Q139" s="209">
        <v>2.256894881</v>
      </c>
      <c r="R139" s="209">
        <f>Q139*H139</f>
        <v>171.524010956</v>
      </c>
      <c r="S139" s="209">
        <v>0</v>
      </c>
      <c r="T139" s="210">
        <f>S139*H139</f>
        <v>0</v>
      </c>
      <c r="AR139" s="24" t="s">
        <v>2042</v>
      </c>
      <c r="AT139" s="24" t="s">
        <v>2092</v>
      </c>
      <c r="AU139" s="24" t="s">
        <v>1961</v>
      </c>
      <c r="AY139" s="24" t="s">
        <v>2090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24" t="s">
        <v>1900</v>
      </c>
      <c r="BK139" s="211">
        <f>ROUND(I139*H139,2)</f>
        <v>0</v>
      </c>
      <c r="BL139" s="24" t="s">
        <v>2042</v>
      </c>
      <c r="BM139" s="24" t="s">
        <v>1359</v>
      </c>
    </row>
    <row r="140" spans="2:51" s="12" customFormat="1" ht="13.5">
      <c r="B140" s="212"/>
      <c r="C140" s="213"/>
      <c r="D140" s="214" t="s">
        <v>2098</v>
      </c>
      <c r="E140" s="215" t="s">
        <v>1898</v>
      </c>
      <c r="F140" s="216" t="s">
        <v>1423</v>
      </c>
      <c r="G140" s="213"/>
      <c r="H140" s="217">
        <v>76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2098</v>
      </c>
      <c r="AU140" s="223" t="s">
        <v>1961</v>
      </c>
      <c r="AV140" s="12" t="s">
        <v>1961</v>
      </c>
      <c r="AW140" s="12" t="s">
        <v>1916</v>
      </c>
      <c r="AX140" s="12" t="s">
        <v>1900</v>
      </c>
      <c r="AY140" s="223" t="s">
        <v>2090</v>
      </c>
    </row>
    <row r="141" spans="2:65" s="1" customFormat="1" ht="22.5" customHeight="1">
      <c r="B141" s="41"/>
      <c r="C141" s="228" t="s">
        <v>2215</v>
      </c>
      <c r="D141" s="228" t="s">
        <v>2136</v>
      </c>
      <c r="E141" s="229" t="s">
        <v>2791</v>
      </c>
      <c r="F141" s="230" t="s">
        <v>2792</v>
      </c>
      <c r="G141" s="231" t="s">
        <v>2263</v>
      </c>
      <c r="H141" s="232">
        <v>76</v>
      </c>
      <c r="I141" s="233"/>
      <c r="J141" s="234">
        <f>ROUND(I141*H141,2)</f>
        <v>0</v>
      </c>
      <c r="K141" s="230" t="s">
        <v>2096</v>
      </c>
      <c r="L141" s="235"/>
      <c r="M141" s="236" t="s">
        <v>1898</v>
      </c>
      <c r="N141" s="237" t="s">
        <v>1922</v>
      </c>
      <c r="O141" s="42"/>
      <c r="P141" s="209">
        <f>O141*H141</f>
        <v>0</v>
      </c>
      <c r="Q141" s="209">
        <v>2.1</v>
      </c>
      <c r="R141" s="209">
        <f>Q141*H141</f>
        <v>159.6</v>
      </c>
      <c r="S141" s="209">
        <v>0</v>
      </c>
      <c r="T141" s="210">
        <f>S141*H141</f>
        <v>0</v>
      </c>
      <c r="AR141" s="24" t="s">
        <v>2129</v>
      </c>
      <c r="AT141" s="24" t="s">
        <v>2136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1424</v>
      </c>
    </row>
    <row r="142" spans="2:65" s="1" customFormat="1" ht="22.5" customHeight="1">
      <c r="B142" s="41"/>
      <c r="C142" s="228" t="s">
        <v>2220</v>
      </c>
      <c r="D142" s="228" t="s">
        <v>2136</v>
      </c>
      <c r="E142" s="229" t="s">
        <v>2794</v>
      </c>
      <c r="F142" s="230" t="s">
        <v>2795</v>
      </c>
      <c r="G142" s="231" t="s">
        <v>2263</v>
      </c>
      <c r="H142" s="232">
        <v>38</v>
      </c>
      <c r="I142" s="233"/>
      <c r="J142" s="234">
        <f>ROUND(I142*H142,2)</f>
        <v>0</v>
      </c>
      <c r="K142" s="230" t="s">
        <v>2096</v>
      </c>
      <c r="L142" s="235"/>
      <c r="M142" s="236" t="s">
        <v>1898</v>
      </c>
      <c r="N142" s="237" t="s">
        <v>1922</v>
      </c>
      <c r="O142" s="42"/>
      <c r="P142" s="209">
        <f>O142*H142</f>
        <v>0</v>
      </c>
      <c r="Q142" s="209">
        <v>0.25</v>
      </c>
      <c r="R142" s="209">
        <f>Q142*H142</f>
        <v>9.5</v>
      </c>
      <c r="S142" s="209">
        <v>0</v>
      </c>
      <c r="T142" s="210">
        <f>S142*H142</f>
        <v>0</v>
      </c>
      <c r="AR142" s="24" t="s">
        <v>2129</v>
      </c>
      <c r="AT142" s="24" t="s">
        <v>2136</v>
      </c>
      <c r="AU142" s="24" t="s">
        <v>1961</v>
      </c>
      <c r="AY142" s="24" t="s">
        <v>2090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24" t="s">
        <v>1900</v>
      </c>
      <c r="BK142" s="211">
        <f>ROUND(I142*H142,2)</f>
        <v>0</v>
      </c>
      <c r="BL142" s="24" t="s">
        <v>2042</v>
      </c>
      <c r="BM142" s="24" t="s">
        <v>1425</v>
      </c>
    </row>
    <row r="143" spans="2:51" s="12" customFormat="1" ht="13.5">
      <c r="B143" s="212"/>
      <c r="C143" s="213"/>
      <c r="D143" s="214" t="s">
        <v>2098</v>
      </c>
      <c r="E143" s="215" t="s">
        <v>1898</v>
      </c>
      <c r="F143" s="216" t="s">
        <v>1426</v>
      </c>
      <c r="G143" s="213"/>
      <c r="H143" s="217">
        <v>38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2098</v>
      </c>
      <c r="AU143" s="223" t="s">
        <v>1961</v>
      </c>
      <c r="AV143" s="12" t="s">
        <v>1961</v>
      </c>
      <c r="AW143" s="12" t="s">
        <v>1916</v>
      </c>
      <c r="AX143" s="12" t="s">
        <v>1951</v>
      </c>
      <c r="AY143" s="223" t="s">
        <v>2090</v>
      </c>
    </row>
    <row r="144" spans="2:65" s="1" customFormat="1" ht="22.5" customHeight="1">
      <c r="B144" s="41"/>
      <c r="C144" s="228" t="s">
        <v>2226</v>
      </c>
      <c r="D144" s="228" t="s">
        <v>2136</v>
      </c>
      <c r="E144" s="229" t="s">
        <v>2797</v>
      </c>
      <c r="F144" s="230" t="s">
        <v>2798</v>
      </c>
      <c r="G144" s="231" t="s">
        <v>2263</v>
      </c>
      <c r="H144" s="232">
        <v>40</v>
      </c>
      <c r="I144" s="233"/>
      <c r="J144" s="234">
        <f>ROUND(I144*H144,2)</f>
        <v>0</v>
      </c>
      <c r="K144" s="230" t="s">
        <v>2096</v>
      </c>
      <c r="L144" s="235"/>
      <c r="M144" s="236" t="s">
        <v>1898</v>
      </c>
      <c r="N144" s="237" t="s">
        <v>1922</v>
      </c>
      <c r="O144" s="42"/>
      <c r="P144" s="209">
        <f>O144*H144</f>
        <v>0</v>
      </c>
      <c r="Q144" s="209">
        <v>0.5</v>
      </c>
      <c r="R144" s="209">
        <f>Q144*H144</f>
        <v>20</v>
      </c>
      <c r="S144" s="209">
        <v>0</v>
      </c>
      <c r="T144" s="210">
        <f>S144*H144</f>
        <v>0</v>
      </c>
      <c r="AR144" s="24" t="s">
        <v>2129</v>
      </c>
      <c r="AT144" s="24" t="s">
        <v>2136</v>
      </c>
      <c r="AU144" s="24" t="s">
        <v>1961</v>
      </c>
      <c r="AY144" s="24" t="s">
        <v>2090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24" t="s">
        <v>1900</v>
      </c>
      <c r="BK144" s="211">
        <f>ROUND(I144*H144,2)</f>
        <v>0</v>
      </c>
      <c r="BL144" s="24" t="s">
        <v>2042</v>
      </c>
      <c r="BM144" s="24" t="s">
        <v>1427</v>
      </c>
    </row>
    <row r="145" spans="2:51" s="12" customFormat="1" ht="13.5">
      <c r="B145" s="212"/>
      <c r="C145" s="213"/>
      <c r="D145" s="214" t="s">
        <v>2098</v>
      </c>
      <c r="E145" s="215" t="s">
        <v>1898</v>
      </c>
      <c r="F145" s="216" t="s">
        <v>1428</v>
      </c>
      <c r="G145" s="213"/>
      <c r="H145" s="217">
        <v>40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2098</v>
      </c>
      <c r="AU145" s="223" t="s">
        <v>1961</v>
      </c>
      <c r="AV145" s="12" t="s">
        <v>1961</v>
      </c>
      <c r="AW145" s="12" t="s">
        <v>1916</v>
      </c>
      <c r="AX145" s="12" t="s">
        <v>1951</v>
      </c>
      <c r="AY145" s="223" t="s">
        <v>2090</v>
      </c>
    </row>
    <row r="146" spans="2:65" s="1" customFormat="1" ht="22.5" customHeight="1">
      <c r="B146" s="41"/>
      <c r="C146" s="228" t="s">
        <v>2230</v>
      </c>
      <c r="D146" s="228" t="s">
        <v>2136</v>
      </c>
      <c r="E146" s="229" t="s">
        <v>2717</v>
      </c>
      <c r="F146" s="230" t="s">
        <v>2718</v>
      </c>
      <c r="G146" s="231" t="s">
        <v>2263</v>
      </c>
      <c r="H146" s="232">
        <v>23</v>
      </c>
      <c r="I146" s="233"/>
      <c r="J146" s="234">
        <f>ROUND(I146*H146,2)</f>
        <v>0</v>
      </c>
      <c r="K146" s="230" t="s">
        <v>2096</v>
      </c>
      <c r="L146" s="235"/>
      <c r="M146" s="236" t="s">
        <v>1898</v>
      </c>
      <c r="N146" s="237" t="s">
        <v>1922</v>
      </c>
      <c r="O146" s="42"/>
      <c r="P146" s="209">
        <f>O146*H146</f>
        <v>0</v>
      </c>
      <c r="Q146" s="209">
        <v>1</v>
      </c>
      <c r="R146" s="209">
        <f>Q146*H146</f>
        <v>23</v>
      </c>
      <c r="S146" s="209">
        <v>0</v>
      </c>
      <c r="T146" s="210">
        <f>S146*H146</f>
        <v>0</v>
      </c>
      <c r="AR146" s="24" t="s">
        <v>2129</v>
      </c>
      <c r="AT146" s="24" t="s">
        <v>2136</v>
      </c>
      <c r="AU146" s="24" t="s">
        <v>1961</v>
      </c>
      <c r="AY146" s="24" t="s">
        <v>2090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4" t="s">
        <v>1900</v>
      </c>
      <c r="BK146" s="211">
        <f>ROUND(I146*H146,2)</f>
        <v>0</v>
      </c>
      <c r="BL146" s="24" t="s">
        <v>2042</v>
      </c>
      <c r="BM146" s="24" t="s">
        <v>1429</v>
      </c>
    </row>
    <row r="147" spans="2:65" s="1" customFormat="1" ht="22.5" customHeight="1">
      <c r="B147" s="41"/>
      <c r="C147" s="228" t="s">
        <v>2235</v>
      </c>
      <c r="D147" s="228" t="s">
        <v>2136</v>
      </c>
      <c r="E147" s="229" t="s">
        <v>2801</v>
      </c>
      <c r="F147" s="230" t="s">
        <v>2802</v>
      </c>
      <c r="G147" s="231" t="s">
        <v>2263</v>
      </c>
      <c r="H147" s="232">
        <v>71</v>
      </c>
      <c r="I147" s="233"/>
      <c r="J147" s="234">
        <f>ROUND(I147*H147,2)</f>
        <v>0</v>
      </c>
      <c r="K147" s="230" t="s">
        <v>2096</v>
      </c>
      <c r="L147" s="235"/>
      <c r="M147" s="236" t="s">
        <v>1898</v>
      </c>
      <c r="N147" s="237" t="s">
        <v>1922</v>
      </c>
      <c r="O147" s="42"/>
      <c r="P147" s="209">
        <f>O147*H147</f>
        <v>0</v>
      </c>
      <c r="Q147" s="209">
        <v>0.585</v>
      </c>
      <c r="R147" s="209">
        <f>Q147*H147</f>
        <v>41.535</v>
      </c>
      <c r="S147" s="209">
        <v>0</v>
      </c>
      <c r="T147" s="210">
        <f>S147*H147</f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1900</v>
      </c>
      <c r="BK147" s="211">
        <f>ROUND(I147*H147,2)</f>
        <v>0</v>
      </c>
      <c r="BL147" s="24" t="s">
        <v>2042</v>
      </c>
      <c r="BM147" s="24" t="s">
        <v>1430</v>
      </c>
    </row>
    <row r="148" spans="2:51" s="12" customFormat="1" ht="13.5">
      <c r="B148" s="212"/>
      <c r="C148" s="213"/>
      <c r="D148" s="214" t="s">
        <v>2098</v>
      </c>
      <c r="E148" s="215" t="s">
        <v>1898</v>
      </c>
      <c r="F148" s="216" t="s">
        <v>1431</v>
      </c>
      <c r="G148" s="213"/>
      <c r="H148" s="217">
        <v>71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2098</v>
      </c>
      <c r="AU148" s="223" t="s">
        <v>1961</v>
      </c>
      <c r="AV148" s="12" t="s">
        <v>1961</v>
      </c>
      <c r="AW148" s="12" t="s">
        <v>1916</v>
      </c>
      <c r="AX148" s="12" t="s">
        <v>1951</v>
      </c>
      <c r="AY148" s="223" t="s">
        <v>2090</v>
      </c>
    </row>
    <row r="149" spans="2:65" s="1" customFormat="1" ht="22.5" customHeight="1">
      <c r="B149" s="41"/>
      <c r="C149" s="228" t="s">
        <v>2239</v>
      </c>
      <c r="D149" s="228" t="s">
        <v>2136</v>
      </c>
      <c r="E149" s="229" t="s">
        <v>2804</v>
      </c>
      <c r="F149" s="230" t="s">
        <v>2805</v>
      </c>
      <c r="G149" s="231" t="s">
        <v>2263</v>
      </c>
      <c r="H149" s="232">
        <v>37</v>
      </c>
      <c r="I149" s="233"/>
      <c r="J149" s="234">
        <f>ROUND(I149*H149,2)</f>
        <v>0</v>
      </c>
      <c r="K149" s="230" t="s">
        <v>2096</v>
      </c>
      <c r="L149" s="235"/>
      <c r="M149" s="236" t="s">
        <v>1898</v>
      </c>
      <c r="N149" s="237" t="s">
        <v>1922</v>
      </c>
      <c r="O149" s="42"/>
      <c r="P149" s="209">
        <f>O149*H149</f>
        <v>0</v>
      </c>
      <c r="Q149" s="209">
        <v>0.039</v>
      </c>
      <c r="R149" s="209">
        <f>Q149*H149</f>
        <v>1.443</v>
      </c>
      <c r="S149" s="209">
        <v>0</v>
      </c>
      <c r="T149" s="210">
        <f>S149*H149</f>
        <v>0</v>
      </c>
      <c r="AR149" s="24" t="s">
        <v>2129</v>
      </c>
      <c r="AT149" s="24" t="s">
        <v>2136</v>
      </c>
      <c r="AU149" s="24" t="s">
        <v>1961</v>
      </c>
      <c r="AY149" s="24" t="s">
        <v>2090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24" t="s">
        <v>1900</v>
      </c>
      <c r="BK149" s="211">
        <f>ROUND(I149*H149,2)</f>
        <v>0</v>
      </c>
      <c r="BL149" s="24" t="s">
        <v>2042</v>
      </c>
      <c r="BM149" s="24" t="s">
        <v>1432</v>
      </c>
    </row>
    <row r="150" spans="2:51" s="12" customFormat="1" ht="13.5">
      <c r="B150" s="212"/>
      <c r="C150" s="213"/>
      <c r="D150" s="214" t="s">
        <v>2098</v>
      </c>
      <c r="E150" s="215" t="s">
        <v>1898</v>
      </c>
      <c r="F150" s="216" t="s">
        <v>1433</v>
      </c>
      <c r="G150" s="213"/>
      <c r="H150" s="217">
        <v>37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2098</v>
      </c>
      <c r="AU150" s="223" t="s">
        <v>1961</v>
      </c>
      <c r="AV150" s="12" t="s">
        <v>1961</v>
      </c>
      <c r="AW150" s="12" t="s">
        <v>1916</v>
      </c>
      <c r="AX150" s="12" t="s">
        <v>1951</v>
      </c>
      <c r="AY150" s="223" t="s">
        <v>2090</v>
      </c>
    </row>
    <row r="151" spans="2:65" s="1" customFormat="1" ht="22.5" customHeight="1">
      <c r="B151" s="41"/>
      <c r="C151" s="228" t="s">
        <v>2244</v>
      </c>
      <c r="D151" s="228" t="s">
        <v>2136</v>
      </c>
      <c r="E151" s="229" t="s">
        <v>2807</v>
      </c>
      <c r="F151" s="230" t="s">
        <v>2808</v>
      </c>
      <c r="G151" s="231" t="s">
        <v>2263</v>
      </c>
      <c r="H151" s="232">
        <v>20</v>
      </c>
      <c r="I151" s="233"/>
      <c r="J151" s="234">
        <f>ROUND(I151*H151,2)</f>
        <v>0</v>
      </c>
      <c r="K151" s="230" t="s">
        <v>2096</v>
      </c>
      <c r="L151" s="235"/>
      <c r="M151" s="236" t="s">
        <v>1898</v>
      </c>
      <c r="N151" s="237" t="s">
        <v>1922</v>
      </c>
      <c r="O151" s="42"/>
      <c r="P151" s="209">
        <f>O151*H151</f>
        <v>0</v>
      </c>
      <c r="Q151" s="209">
        <v>0.051</v>
      </c>
      <c r="R151" s="209">
        <f>Q151*H151</f>
        <v>1.02</v>
      </c>
      <c r="S151" s="209">
        <v>0</v>
      </c>
      <c r="T151" s="210">
        <f>S151*H151</f>
        <v>0</v>
      </c>
      <c r="AR151" s="24" t="s">
        <v>2129</v>
      </c>
      <c r="AT151" s="24" t="s">
        <v>2136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1434</v>
      </c>
    </row>
    <row r="152" spans="2:51" s="12" customFormat="1" ht="13.5">
      <c r="B152" s="212"/>
      <c r="C152" s="213"/>
      <c r="D152" s="214" t="s">
        <v>2098</v>
      </c>
      <c r="E152" s="215" t="s">
        <v>1898</v>
      </c>
      <c r="F152" s="216" t="s">
        <v>1435</v>
      </c>
      <c r="G152" s="213"/>
      <c r="H152" s="217">
        <v>20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2098</v>
      </c>
      <c r="AU152" s="223" t="s">
        <v>1961</v>
      </c>
      <c r="AV152" s="12" t="s">
        <v>1961</v>
      </c>
      <c r="AW152" s="12" t="s">
        <v>1916</v>
      </c>
      <c r="AX152" s="12" t="s">
        <v>1951</v>
      </c>
      <c r="AY152" s="223" t="s">
        <v>2090</v>
      </c>
    </row>
    <row r="153" spans="2:65" s="1" customFormat="1" ht="22.5" customHeight="1">
      <c r="B153" s="41"/>
      <c r="C153" s="228" t="s">
        <v>2249</v>
      </c>
      <c r="D153" s="228" t="s">
        <v>2136</v>
      </c>
      <c r="E153" s="229" t="s">
        <v>2810</v>
      </c>
      <c r="F153" s="230" t="s">
        <v>2811</v>
      </c>
      <c r="G153" s="231" t="s">
        <v>2263</v>
      </c>
      <c r="H153" s="232">
        <v>35</v>
      </c>
      <c r="I153" s="233"/>
      <c r="J153" s="234">
        <f>ROUND(I153*H153,2)</f>
        <v>0</v>
      </c>
      <c r="K153" s="230" t="s">
        <v>2096</v>
      </c>
      <c r="L153" s="235"/>
      <c r="M153" s="236" t="s">
        <v>1898</v>
      </c>
      <c r="N153" s="237" t="s">
        <v>1922</v>
      </c>
      <c r="O153" s="42"/>
      <c r="P153" s="209">
        <f>O153*H153</f>
        <v>0</v>
      </c>
      <c r="Q153" s="209">
        <v>0.064</v>
      </c>
      <c r="R153" s="209">
        <f>Q153*H153</f>
        <v>2.24</v>
      </c>
      <c r="S153" s="209">
        <v>0</v>
      </c>
      <c r="T153" s="210">
        <f>S153*H153</f>
        <v>0</v>
      </c>
      <c r="AR153" s="24" t="s">
        <v>2129</v>
      </c>
      <c r="AT153" s="24" t="s">
        <v>2136</v>
      </c>
      <c r="AU153" s="24" t="s">
        <v>1961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1436</v>
      </c>
    </row>
    <row r="154" spans="2:51" s="12" customFormat="1" ht="13.5">
      <c r="B154" s="212"/>
      <c r="C154" s="213"/>
      <c r="D154" s="214" t="s">
        <v>2098</v>
      </c>
      <c r="E154" s="215" t="s">
        <v>1898</v>
      </c>
      <c r="F154" s="216" t="s">
        <v>1437</v>
      </c>
      <c r="G154" s="213"/>
      <c r="H154" s="217">
        <v>35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2098</v>
      </c>
      <c r="AU154" s="223" t="s">
        <v>1961</v>
      </c>
      <c r="AV154" s="12" t="s">
        <v>1961</v>
      </c>
      <c r="AW154" s="12" t="s">
        <v>1916</v>
      </c>
      <c r="AX154" s="12" t="s">
        <v>1951</v>
      </c>
      <c r="AY154" s="223" t="s">
        <v>2090</v>
      </c>
    </row>
    <row r="155" spans="2:65" s="1" customFormat="1" ht="22.5" customHeight="1">
      <c r="B155" s="41"/>
      <c r="C155" s="200" t="s">
        <v>2254</v>
      </c>
      <c r="D155" s="200" t="s">
        <v>2092</v>
      </c>
      <c r="E155" s="201" t="s">
        <v>2813</v>
      </c>
      <c r="F155" s="202" t="s">
        <v>2814</v>
      </c>
      <c r="G155" s="203" t="s">
        <v>2263</v>
      </c>
      <c r="H155" s="204">
        <v>76</v>
      </c>
      <c r="I155" s="205"/>
      <c r="J155" s="206">
        <f>ROUND(I155*H155,2)</f>
        <v>0</v>
      </c>
      <c r="K155" s="202" t="s">
        <v>2096</v>
      </c>
      <c r="L155" s="61"/>
      <c r="M155" s="207" t="s">
        <v>1898</v>
      </c>
      <c r="N155" s="208" t="s">
        <v>1922</v>
      </c>
      <c r="O155" s="42"/>
      <c r="P155" s="209">
        <f>O155*H155</f>
        <v>0</v>
      </c>
      <c r="Q155" s="209">
        <v>0.00702</v>
      </c>
      <c r="R155" s="209">
        <f>Q155*H155</f>
        <v>0.53352</v>
      </c>
      <c r="S155" s="209">
        <v>0</v>
      </c>
      <c r="T155" s="210">
        <f>S155*H155</f>
        <v>0</v>
      </c>
      <c r="AR155" s="24" t="s">
        <v>2042</v>
      </c>
      <c r="AT155" s="24" t="s">
        <v>2092</v>
      </c>
      <c r="AU155" s="24" t="s">
        <v>1961</v>
      </c>
      <c r="AY155" s="24" t="s">
        <v>2090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1900</v>
      </c>
      <c r="BK155" s="211">
        <f>ROUND(I155*H155,2)</f>
        <v>0</v>
      </c>
      <c r="BL155" s="24" t="s">
        <v>2042</v>
      </c>
      <c r="BM155" s="24" t="s">
        <v>1438</v>
      </c>
    </row>
    <row r="156" spans="2:65" s="1" customFormat="1" ht="22.5" customHeight="1">
      <c r="B156" s="41"/>
      <c r="C156" s="228" t="s">
        <v>2260</v>
      </c>
      <c r="D156" s="228" t="s">
        <v>2136</v>
      </c>
      <c r="E156" s="229" t="s">
        <v>2816</v>
      </c>
      <c r="F156" s="230" t="s">
        <v>2817</v>
      </c>
      <c r="G156" s="231" t="s">
        <v>2263</v>
      </c>
      <c r="H156" s="232">
        <v>76</v>
      </c>
      <c r="I156" s="233"/>
      <c r="J156" s="234">
        <f>ROUND(I156*H156,2)</f>
        <v>0</v>
      </c>
      <c r="K156" s="230" t="s">
        <v>2096</v>
      </c>
      <c r="L156" s="235"/>
      <c r="M156" s="236" t="s">
        <v>1898</v>
      </c>
      <c r="N156" s="237" t="s">
        <v>1922</v>
      </c>
      <c r="O156" s="42"/>
      <c r="P156" s="209">
        <f>O156*H156</f>
        <v>0</v>
      </c>
      <c r="Q156" s="209">
        <v>0.046</v>
      </c>
      <c r="R156" s="209">
        <f>Q156*H156</f>
        <v>3.496</v>
      </c>
      <c r="S156" s="209">
        <v>0</v>
      </c>
      <c r="T156" s="210">
        <f>S156*H156</f>
        <v>0</v>
      </c>
      <c r="AR156" s="24" t="s">
        <v>2129</v>
      </c>
      <c r="AT156" s="24" t="s">
        <v>2136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2042</v>
      </c>
      <c r="BM156" s="24" t="s">
        <v>1439</v>
      </c>
    </row>
    <row r="157" spans="2:63" s="11" customFormat="1" ht="29.85" customHeight="1">
      <c r="B157" s="183"/>
      <c r="C157" s="184"/>
      <c r="D157" s="185" t="s">
        <v>1950</v>
      </c>
      <c r="E157" s="261" t="s">
        <v>2135</v>
      </c>
      <c r="F157" s="261" t="s">
        <v>2295</v>
      </c>
      <c r="G157" s="184"/>
      <c r="H157" s="184"/>
      <c r="I157" s="187"/>
      <c r="J157" s="262">
        <f>BK157</f>
        <v>0</v>
      </c>
      <c r="K157" s="184"/>
      <c r="L157" s="189"/>
      <c r="M157" s="190"/>
      <c r="N157" s="191"/>
      <c r="O157" s="191"/>
      <c r="P157" s="192">
        <f>P158</f>
        <v>0</v>
      </c>
      <c r="Q157" s="191"/>
      <c r="R157" s="192">
        <f>R158</f>
        <v>0</v>
      </c>
      <c r="S157" s="191"/>
      <c r="T157" s="193">
        <f>T158</f>
        <v>0</v>
      </c>
      <c r="AR157" s="194" t="s">
        <v>1900</v>
      </c>
      <c r="AT157" s="195" t="s">
        <v>1950</v>
      </c>
      <c r="AU157" s="195" t="s">
        <v>1900</v>
      </c>
      <c r="AY157" s="194" t="s">
        <v>2090</v>
      </c>
      <c r="BK157" s="196">
        <f>BK158</f>
        <v>0</v>
      </c>
    </row>
    <row r="158" spans="2:63" s="11" customFormat="1" ht="14.85" customHeight="1">
      <c r="B158" s="183"/>
      <c r="C158" s="184"/>
      <c r="D158" s="197" t="s">
        <v>1950</v>
      </c>
      <c r="E158" s="198" t="s">
        <v>2344</v>
      </c>
      <c r="F158" s="198" t="s">
        <v>2345</v>
      </c>
      <c r="G158" s="184"/>
      <c r="H158" s="184"/>
      <c r="I158" s="187"/>
      <c r="J158" s="199">
        <f>BK158</f>
        <v>0</v>
      </c>
      <c r="K158" s="184"/>
      <c r="L158" s="189"/>
      <c r="M158" s="190"/>
      <c r="N158" s="191"/>
      <c r="O158" s="191"/>
      <c r="P158" s="192">
        <f>P159</f>
        <v>0</v>
      </c>
      <c r="Q158" s="191"/>
      <c r="R158" s="192">
        <f>R159</f>
        <v>0</v>
      </c>
      <c r="S158" s="191"/>
      <c r="T158" s="193">
        <f>T159</f>
        <v>0</v>
      </c>
      <c r="AR158" s="194" t="s">
        <v>1900</v>
      </c>
      <c r="AT158" s="195" t="s">
        <v>1950</v>
      </c>
      <c r="AU158" s="195" t="s">
        <v>1961</v>
      </c>
      <c r="AY158" s="194" t="s">
        <v>2090</v>
      </c>
      <c r="BK158" s="196">
        <f>BK159</f>
        <v>0</v>
      </c>
    </row>
    <row r="159" spans="2:65" s="1" customFormat="1" ht="22.5" customHeight="1">
      <c r="B159" s="41"/>
      <c r="C159" s="200" t="s">
        <v>2266</v>
      </c>
      <c r="D159" s="200" t="s">
        <v>2092</v>
      </c>
      <c r="E159" s="201" t="s">
        <v>2725</v>
      </c>
      <c r="F159" s="202" t="s">
        <v>2726</v>
      </c>
      <c r="G159" s="203" t="s">
        <v>2125</v>
      </c>
      <c r="H159" s="204">
        <v>3087.411</v>
      </c>
      <c r="I159" s="205"/>
      <c r="J159" s="206">
        <f>ROUND(I159*H159,2)</f>
        <v>0</v>
      </c>
      <c r="K159" s="202" t="s">
        <v>2096</v>
      </c>
      <c r="L159" s="61"/>
      <c r="M159" s="207" t="s">
        <v>1898</v>
      </c>
      <c r="N159" s="238" t="s">
        <v>1922</v>
      </c>
      <c r="O159" s="239"/>
      <c r="P159" s="240">
        <f>O159*H159</f>
        <v>0</v>
      </c>
      <c r="Q159" s="240">
        <v>0</v>
      </c>
      <c r="R159" s="240">
        <f>Q159*H159</f>
        <v>0</v>
      </c>
      <c r="S159" s="240">
        <v>0</v>
      </c>
      <c r="T159" s="241">
        <f>S159*H159</f>
        <v>0</v>
      </c>
      <c r="AR159" s="24" t="s">
        <v>2042</v>
      </c>
      <c r="AT159" s="24" t="s">
        <v>2092</v>
      </c>
      <c r="AU159" s="24" t="s">
        <v>2039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2727</v>
      </c>
    </row>
    <row r="160" spans="2:12" s="1" customFormat="1" ht="6.95" customHeight="1">
      <c r="B160" s="56"/>
      <c r="C160" s="57"/>
      <c r="D160" s="57"/>
      <c r="E160" s="57"/>
      <c r="F160" s="57"/>
      <c r="G160" s="57"/>
      <c r="H160" s="57"/>
      <c r="I160" s="145"/>
      <c r="J160" s="57"/>
      <c r="K160" s="57"/>
      <c r="L160" s="61"/>
    </row>
  </sheetData>
  <sheetProtection sheet="1" objects="1" scenarios="1" formatCells="0" formatColumns="0" formatRows="0" sort="0" autoFilter="0"/>
  <autoFilter ref="C82:K15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 topLeftCell="A1">
      <pane ySplit="1" topLeftCell="A12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1375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1440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1988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ROUNDUP(J92,2)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ROUNDUP(SUM(BE92:BE254),2)</f>
        <v>0</v>
      </c>
      <c r="G32" s="42"/>
      <c r="H32" s="42"/>
      <c r="I32" s="140">
        <v>0.21</v>
      </c>
      <c r="J32" s="139">
        <f>ROUNDUP(ROUNDUP((SUM(BE92:BE254)),2)*I32,1)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ROUNDUP(SUM(BF92:BF254),2)</f>
        <v>0</v>
      </c>
      <c r="G33" s="42"/>
      <c r="H33" s="42"/>
      <c r="I33" s="140">
        <v>0.15</v>
      </c>
      <c r="J33" s="139">
        <f>ROUNDUP(ROUNDUP((SUM(BF92:BF254)),2)*I33,1)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ROUNDUP(SUM(BG92:BG254),2)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ROUNDUP(SUM(BH92:BH254),2)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ROUNDUP(SUM(BI92:BI254),2)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1375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SO 305a - Dešťová nádrž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J92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J93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J94</f>
        <v>0</v>
      </c>
      <c r="K62" s="169"/>
    </row>
    <row r="63" spans="2:11" s="9" customFormat="1" ht="19.9" customHeight="1">
      <c r="B63" s="163"/>
      <c r="C63" s="164"/>
      <c r="D63" s="165" t="s">
        <v>1441</v>
      </c>
      <c r="E63" s="166"/>
      <c r="F63" s="166"/>
      <c r="G63" s="166"/>
      <c r="H63" s="166"/>
      <c r="I63" s="167"/>
      <c r="J63" s="168">
        <f>J141</f>
        <v>0</v>
      </c>
      <c r="K63" s="169"/>
    </row>
    <row r="64" spans="2:11" s="9" customFormat="1" ht="19.9" customHeight="1">
      <c r="B64" s="163"/>
      <c r="C64" s="164"/>
      <c r="D64" s="165" t="s">
        <v>1442</v>
      </c>
      <c r="E64" s="166"/>
      <c r="F64" s="166"/>
      <c r="G64" s="166"/>
      <c r="H64" s="166"/>
      <c r="I64" s="167"/>
      <c r="J64" s="168">
        <f>J160</f>
        <v>0</v>
      </c>
      <c r="K64" s="169"/>
    </row>
    <row r="65" spans="2:11" s="9" customFormat="1" ht="19.9" customHeight="1">
      <c r="B65" s="163"/>
      <c r="C65" s="164"/>
      <c r="D65" s="165" t="s">
        <v>1443</v>
      </c>
      <c r="E65" s="166"/>
      <c r="F65" s="166"/>
      <c r="G65" s="166"/>
      <c r="H65" s="166"/>
      <c r="I65" s="167"/>
      <c r="J65" s="168">
        <f>J174</f>
        <v>0</v>
      </c>
      <c r="K65" s="169"/>
    </row>
    <row r="66" spans="2:11" s="9" customFormat="1" ht="19.9" customHeight="1">
      <c r="B66" s="163"/>
      <c r="C66" s="164"/>
      <c r="D66" s="165" t="s">
        <v>1444</v>
      </c>
      <c r="E66" s="166"/>
      <c r="F66" s="166"/>
      <c r="G66" s="166"/>
      <c r="H66" s="166"/>
      <c r="I66" s="167"/>
      <c r="J66" s="168">
        <f>J183</f>
        <v>0</v>
      </c>
      <c r="K66" s="169"/>
    </row>
    <row r="67" spans="2:11" s="9" customFormat="1" ht="19.9" customHeight="1">
      <c r="B67" s="163"/>
      <c r="C67" s="164"/>
      <c r="D67" s="165" t="s">
        <v>1445</v>
      </c>
      <c r="E67" s="166"/>
      <c r="F67" s="166"/>
      <c r="G67" s="166"/>
      <c r="H67" s="166"/>
      <c r="I67" s="167"/>
      <c r="J67" s="168">
        <f>J197</f>
        <v>0</v>
      </c>
      <c r="K67" s="169"/>
    </row>
    <row r="68" spans="2:11" s="9" customFormat="1" ht="19.9" customHeight="1">
      <c r="B68" s="163"/>
      <c r="C68" s="164"/>
      <c r="D68" s="165" t="s">
        <v>1446</v>
      </c>
      <c r="E68" s="166"/>
      <c r="F68" s="166"/>
      <c r="G68" s="166"/>
      <c r="H68" s="166"/>
      <c r="I68" s="167"/>
      <c r="J68" s="168">
        <f>J217</f>
        <v>0</v>
      </c>
      <c r="K68" s="169"/>
    </row>
    <row r="69" spans="2:11" s="9" customFormat="1" ht="19.9" customHeight="1">
      <c r="B69" s="163"/>
      <c r="C69" s="164"/>
      <c r="D69" s="165" t="s">
        <v>1447</v>
      </c>
      <c r="E69" s="166"/>
      <c r="F69" s="166"/>
      <c r="G69" s="166"/>
      <c r="H69" s="166"/>
      <c r="I69" s="167"/>
      <c r="J69" s="168">
        <f>J243</f>
        <v>0</v>
      </c>
      <c r="K69" s="169"/>
    </row>
    <row r="70" spans="2:11" s="9" customFormat="1" ht="19.9" customHeight="1">
      <c r="B70" s="163"/>
      <c r="C70" s="164"/>
      <c r="D70" s="165" t="s">
        <v>1448</v>
      </c>
      <c r="E70" s="166"/>
      <c r="F70" s="166"/>
      <c r="G70" s="166"/>
      <c r="H70" s="166"/>
      <c r="I70" s="167"/>
      <c r="J70" s="168">
        <f>J252</f>
        <v>0</v>
      </c>
      <c r="K70" s="169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6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5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8"/>
      <c r="J76" s="60"/>
      <c r="K76" s="60"/>
      <c r="L76" s="61"/>
    </row>
    <row r="77" spans="2:12" s="1" customFormat="1" ht="36.95" customHeight="1">
      <c r="B77" s="41"/>
      <c r="C77" s="62" t="s">
        <v>2074</v>
      </c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4.45" customHeight="1">
      <c r="B79" s="41"/>
      <c r="C79" s="65" t="s">
        <v>1894</v>
      </c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22.5" customHeight="1">
      <c r="B80" s="41"/>
      <c r="C80" s="63"/>
      <c r="D80" s="63"/>
      <c r="E80" s="402" t="str">
        <f>E7</f>
        <v>Jezero Most-napojení na komunikace a IS - část I</v>
      </c>
      <c r="F80" s="403"/>
      <c r="G80" s="403"/>
      <c r="H80" s="403"/>
      <c r="I80" s="170"/>
      <c r="J80" s="63"/>
      <c r="K80" s="63"/>
      <c r="L80" s="61"/>
    </row>
    <row r="81" spans="2:12" ht="15">
      <c r="B81" s="28"/>
      <c r="C81" s="65" t="s">
        <v>2058</v>
      </c>
      <c r="D81" s="263"/>
      <c r="E81" s="263"/>
      <c r="F81" s="263"/>
      <c r="G81" s="263"/>
      <c r="H81" s="263"/>
      <c r="J81" s="263"/>
      <c r="K81" s="263"/>
      <c r="L81" s="264"/>
    </row>
    <row r="82" spans="2:12" s="1" customFormat="1" ht="22.5" customHeight="1">
      <c r="B82" s="41"/>
      <c r="C82" s="63"/>
      <c r="D82" s="63"/>
      <c r="E82" s="402" t="s">
        <v>1375</v>
      </c>
      <c r="F82" s="404"/>
      <c r="G82" s="404"/>
      <c r="H82" s="404"/>
      <c r="I82" s="170"/>
      <c r="J82" s="63"/>
      <c r="K82" s="63"/>
      <c r="L82" s="61"/>
    </row>
    <row r="83" spans="2:12" s="1" customFormat="1" ht="14.45" customHeight="1">
      <c r="B83" s="41"/>
      <c r="C83" s="65" t="s">
        <v>2932</v>
      </c>
      <c r="D83" s="63"/>
      <c r="E83" s="63"/>
      <c r="F83" s="63"/>
      <c r="G83" s="63"/>
      <c r="H83" s="63"/>
      <c r="I83" s="170"/>
      <c r="J83" s="63"/>
      <c r="K83" s="63"/>
      <c r="L83" s="61"/>
    </row>
    <row r="84" spans="2:12" s="1" customFormat="1" ht="23.25" customHeight="1">
      <c r="B84" s="41"/>
      <c r="C84" s="63"/>
      <c r="D84" s="63"/>
      <c r="E84" s="374" t="str">
        <f>E11</f>
        <v>SO 305a - Dešťová nádrž</v>
      </c>
      <c r="F84" s="404"/>
      <c r="G84" s="404"/>
      <c r="H84" s="404"/>
      <c r="I84" s="170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0"/>
      <c r="J85" s="63"/>
      <c r="K85" s="63"/>
      <c r="L85" s="61"/>
    </row>
    <row r="86" spans="2:12" s="1" customFormat="1" ht="18" customHeight="1">
      <c r="B86" s="41"/>
      <c r="C86" s="65" t="s">
        <v>1901</v>
      </c>
      <c r="D86" s="63"/>
      <c r="E86" s="63"/>
      <c r="F86" s="171" t="str">
        <f>F14</f>
        <v xml:space="preserve"> </v>
      </c>
      <c r="G86" s="63"/>
      <c r="H86" s="63"/>
      <c r="I86" s="172" t="s">
        <v>1903</v>
      </c>
      <c r="J86" s="73" t="str">
        <f>IF(J14="","",J14)</f>
        <v>28. 11. 2016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0"/>
      <c r="J87" s="63"/>
      <c r="K87" s="63"/>
      <c r="L87" s="61"/>
    </row>
    <row r="88" spans="2:12" s="1" customFormat="1" ht="15">
      <c r="B88" s="41"/>
      <c r="C88" s="65" t="s">
        <v>1906</v>
      </c>
      <c r="D88" s="63"/>
      <c r="E88" s="63"/>
      <c r="F88" s="171" t="str">
        <f>E17</f>
        <v>ČR - Ministerstvo financí</v>
      </c>
      <c r="G88" s="63"/>
      <c r="H88" s="63"/>
      <c r="I88" s="172" t="s">
        <v>1912</v>
      </c>
      <c r="J88" s="171" t="str">
        <f>E23</f>
        <v>Báňské projekty Teplice a.s.</v>
      </c>
      <c r="K88" s="63"/>
      <c r="L88" s="61"/>
    </row>
    <row r="89" spans="2:12" s="1" customFormat="1" ht="14.45" customHeight="1">
      <c r="B89" s="41"/>
      <c r="C89" s="65" t="s">
        <v>1910</v>
      </c>
      <c r="D89" s="63"/>
      <c r="E89" s="63"/>
      <c r="F89" s="171" t="str">
        <f>IF(E20="","",E20)</f>
        <v/>
      </c>
      <c r="G89" s="63"/>
      <c r="H89" s="63"/>
      <c r="I89" s="170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70"/>
      <c r="J90" s="63"/>
      <c r="K90" s="63"/>
      <c r="L90" s="61"/>
    </row>
    <row r="91" spans="2:20" s="10" customFormat="1" ht="29.25" customHeight="1">
      <c r="B91" s="173"/>
      <c r="C91" s="174" t="s">
        <v>2075</v>
      </c>
      <c r="D91" s="175" t="s">
        <v>1936</v>
      </c>
      <c r="E91" s="175" t="s">
        <v>1932</v>
      </c>
      <c r="F91" s="175" t="s">
        <v>2076</v>
      </c>
      <c r="G91" s="175" t="s">
        <v>2077</v>
      </c>
      <c r="H91" s="175" t="s">
        <v>2078</v>
      </c>
      <c r="I91" s="176" t="s">
        <v>2079</v>
      </c>
      <c r="J91" s="175" t="s">
        <v>2064</v>
      </c>
      <c r="K91" s="177" t="s">
        <v>2080</v>
      </c>
      <c r="L91" s="178"/>
      <c r="M91" s="80" t="s">
        <v>2081</v>
      </c>
      <c r="N91" s="81" t="s">
        <v>1921</v>
      </c>
      <c r="O91" s="81" t="s">
        <v>2082</v>
      </c>
      <c r="P91" s="81" t="s">
        <v>2083</v>
      </c>
      <c r="Q91" s="81" t="s">
        <v>2084</v>
      </c>
      <c r="R91" s="81" t="s">
        <v>2085</v>
      </c>
      <c r="S91" s="81" t="s">
        <v>2086</v>
      </c>
      <c r="T91" s="82" t="s">
        <v>2087</v>
      </c>
    </row>
    <row r="92" spans="2:63" s="1" customFormat="1" ht="29.25" customHeight="1">
      <c r="B92" s="41"/>
      <c r="C92" s="86" t="s">
        <v>2065</v>
      </c>
      <c r="D92" s="63"/>
      <c r="E92" s="63"/>
      <c r="F92" s="63"/>
      <c r="G92" s="63"/>
      <c r="H92" s="63"/>
      <c r="I92" s="170"/>
      <c r="J92" s="179">
        <f>BK92</f>
        <v>0</v>
      </c>
      <c r="K92" s="63"/>
      <c r="L92" s="61"/>
      <c r="M92" s="83"/>
      <c r="N92" s="84"/>
      <c r="O92" s="84"/>
      <c r="P92" s="180">
        <f>P93</f>
        <v>0</v>
      </c>
      <c r="Q92" s="84"/>
      <c r="R92" s="180">
        <f>R93</f>
        <v>175.88528251000002</v>
      </c>
      <c r="S92" s="84"/>
      <c r="T92" s="181">
        <f>T93</f>
        <v>0.07680000000000001</v>
      </c>
      <c r="AT92" s="24" t="s">
        <v>1950</v>
      </c>
      <c r="AU92" s="24" t="s">
        <v>2066</v>
      </c>
      <c r="BK92" s="182">
        <f>BK93</f>
        <v>0</v>
      </c>
    </row>
    <row r="93" spans="2:63" s="11" customFormat="1" ht="37.35" customHeight="1">
      <c r="B93" s="183"/>
      <c r="C93" s="184"/>
      <c r="D93" s="185" t="s">
        <v>1950</v>
      </c>
      <c r="E93" s="186" t="s">
        <v>2088</v>
      </c>
      <c r="F93" s="186" t="s">
        <v>2089</v>
      </c>
      <c r="G93" s="184"/>
      <c r="H93" s="184"/>
      <c r="I93" s="187"/>
      <c r="J93" s="188">
        <f>BK93</f>
        <v>0</v>
      </c>
      <c r="K93" s="184"/>
      <c r="L93" s="189"/>
      <c r="M93" s="190"/>
      <c r="N93" s="191"/>
      <c r="O93" s="191"/>
      <c r="P93" s="192">
        <f>P94+P141+P160+P174+P183+P197+P217+P243+P252</f>
        <v>0</v>
      </c>
      <c r="Q93" s="191"/>
      <c r="R93" s="192">
        <f>R94+R141+R160+R174+R183+R197+R217+R243+R252</f>
        <v>175.88528251000002</v>
      </c>
      <c r="S93" s="191"/>
      <c r="T93" s="193">
        <f>T94+T141+T160+T174+T183+T197+T217+T243+T252</f>
        <v>0.07680000000000001</v>
      </c>
      <c r="AR93" s="194" t="s">
        <v>1900</v>
      </c>
      <c r="AT93" s="195" t="s">
        <v>1950</v>
      </c>
      <c r="AU93" s="195" t="s">
        <v>1951</v>
      </c>
      <c r="AY93" s="194" t="s">
        <v>2090</v>
      </c>
      <c r="BK93" s="196">
        <f>BK94+BK141+BK160+BK174+BK183+BK197+BK217+BK243+BK252</f>
        <v>0</v>
      </c>
    </row>
    <row r="94" spans="2:63" s="11" customFormat="1" ht="19.9" customHeight="1">
      <c r="B94" s="183"/>
      <c r="C94" s="184"/>
      <c r="D94" s="197" t="s">
        <v>1950</v>
      </c>
      <c r="E94" s="198" t="s">
        <v>1900</v>
      </c>
      <c r="F94" s="198" t="s">
        <v>2091</v>
      </c>
      <c r="G94" s="184"/>
      <c r="H94" s="184"/>
      <c r="I94" s="187"/>
      <c r="J94" s="199">
        <f>BK94</f>
        <v>0</v>
      </c>
      <c r="K94" s="184"/>
      <c r="L94" s="189"/>
      <c r="M94" s="190"/>
      <c r="N94" s="191"/>
      <c r="O94" s="191"/>
      <c r="P94" s="192">
        <f>SUM(P95:P140)</f>
        <v>0</v>
      </c>
      <c r="Q94" s="191"/>
      <c r="R94" s="192">
        <f>SUM(R95:R140)</f>
        <v>0.12582500000000002</v>
      </c>
      <c r="S94" s="191"/>
      <c r="T94" s="193">
        <f>SUM(T95:T140)</f>
        <v>0</v>
      </c>
      <c r="AR94" s="194" t="s">
        <v>1900</v>
      </c>
      <c r="AT94" s="195" t="s">
        <v>1950</v>
      </c>
      <c r="AU94" s="195" t="s">
        <v>1900</v>
      </c>
      <c r="AY94" s="194" t="s">
        <v>2090</v>
      </c>
      <c r="BK94" s="196">
        <f>SUM(BK95:BK140)</f>
        <v>0</v>
      </c>
    </row>
    <row r="95" spans="2:65" s="1" customFormat="1" ht="22.5" customHeight="1">
      <c r="B95" s="41"/>
      <c r="C95" s="200" t="s">
        <v>1900</v>
      </c>
      <c r="D95" s="200" t="s">
        <v>2092</v>
      </c>
      <c r="E95" s="201" t="s">
        <v>1449</v>
      </c>
      <c r="F95" s="202" t="s">
        <v>1450</v>
      </c>
      <c r="G95" s="203" t="s">
        <v>2095</v>
      </c>
      <c r="H95" s="204">
        <v>102</v>
      </c>
      <c r="I95" s="205"/>
      <c r="J95" s="206">
        <f>ROUND(I95*H95,2)</f>
        <v>0</v>
      </c>
      <c r="K95" s="202" t="s">
        <v>2096</v>
      </c>
      <c r="L95" s="61"/>
      <c r="M95" s="207" t="s">
        <v>1898</v>
      </c>
      <c r="N95" s="208" t="s">
        <v>1922</v>
      </c>
      <c r="O95" s="42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24" t="s">
        <v>2042</v>
      </c>
      <c r="AT95" s="24" t="s">
        <v>2092</v>
      </c>
      <c r="AU95" s="24" t="s">
        <v>1961</v>
      </c>
      <c r="AY95" s="24" t="s">
        <v>2090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1900</v>
      </c>
      <c r="BK95" s="211">
        <f>ROUND(I95*H95,2)</f>
        <v>0</v>
      </c>
      <c r="BL95" s="24" t="s">
        <v>2042</v>
      </c>
      <c r="BM95" s="24" t="s">
        <v>1451</v>
      </c>
    </row>
    <row r="96" spans="2:51" s="12" customFormat="1" ht="13.5">
      <c r="B96" s="212"/>
      <c r="C96" s="213"/>
      <c r="D96" s="214" t="s">
        <v>2098</v>
      </c>
      <c r="E96" s="215" t="s">
        <v>1898</v>
      </c>
      <c r="F96" s="216" t="s">
        <v>1452</v>
      </c>
      <c r="G96" s="213"/>
      <c r="H96" s="217">
        <v>102</v>
      </c>
      <c r="I96" s="218"/>
      <c r="J96" s="213"/>
      <c r="K96" s="213"/>
      <c r="L96" s="219"/>
      <c r="M96" s="220"/>
      <c r="N96" s="221"/>
      <c r="O96" s="221"/>
      <c r="P96" s="221"/>
      <c r="Q96" s="221"/>
      <c r="R96" s="221"/>
      <c r="S96" s="221"/>
      <c r="T96" s="222"/>
      <c r="AT96" s="223" t="s">
        <v>2098</v>
      </c>
      <c r="AU96" s="223" t="s">
        <v>1961</v>
      </c>
      <c r="AV96" s="12" t="s">
        <v>1961</v>
      </c>
      <c r="AW96" s="12" t="s">
        <v>1916</v>
      </c>
      <c r="AX96" s="12" t="s">
        <v>1900</v>
      </c>
      <c r="AY96" s="223" t="s">
        <v>2090</v>
      </c>
    </row>
    <row r="97" spans="2:65" s="1" customFormat="1" ht="22.5" customHeight="1">
      <c r="B97" s="41"/>
      <c r="C97" s="200" t="s">
        <v>1961</v>
      </c>
      <c r="D97" s="200" t="s">
        <v>2092</v>
      </c>
      <c r="E97" s="201" t="s">
        <v>2416</v>
      </c>
      <c r="F97" s="202" t="s">
        <v>2417</v>
      </c>
      <c r="G97" s="203" t="s">
        <v>2095</v>
      </c>
      <c r="H97" s="204">
        <v>50</v>
      </c>
      <c r="I97" s="205"/>
      <c r="J97" s="206">
        <f>ROUND(I97*H97,2)</f>
        <v>0</v>
      </c>
      <c r="K97" s="202" t="s">
        <v>2096</v>
      </c>
      <c r="L97" s="61"/>
      <c r="M97" s="207" t="s">
        <v>1898</v>
      </c>
      <c r="N97" s="208" t="s">
        <v>1922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2042</v>
      </c>
      <c r="AT97" s="24" t="s">
        <v>2092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2042</v>
      </c>
      <c r="BM97" s="24" t="s">
        <v>1453</v>
      </c>
    </row>
    <row r="98" spans="2:51" s="12" customFormat="1" ht="13.5">
      <c r="B98" s="212"/>
      <c r="C98" s="213"/>
      <c r="D98" s="224" t="s">
        <v>2098</v>
      </c>
      <c r="E98" s="225" t="s">
        <v>1898</v>
      </c>
      <c r="F98" s="226" t="s">
        <v>1454</v>
      </c>
      <c r="G98" s="213"/>
      <c r="H98" s="227">
        <v>25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2098</v>
      </c>
      <c r="AU98" s="223" t="s">
        <v>1961</v>
      </c>
      <c r="AV98" s="12" t="s">
        <v>1961</v>
      </c>
      <c r="AW98" s="12" t="s">
        <v>1916</v>
      </c>
      <c r="AX98" s="12" t="s">
        <v>1951</v>
      </c>
      <c r="AY98" s="223" t="s">
        <v>2090</v>
      </c>
    </row>
    <row r="99" spans="2:51" s="12" customFormat="1" ht="13.5">
      <c r="B99" s="212"/>
      <c r="C99" s="213"/>
      <c r="D99" s="224" t="s">
        <v>2098</v>
      </c>
      <c r="E99" s="225" t="s">
        <v>1898</v>
      </c>
      <c r="F99" s="226" t="s">
        <v>1455</v>
      </c>
      <c r="G99" s="213"/>
      <c r="H99" s="227">
        <v>25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51" s="13" customFormat="1" ht="13.5">
      <c r="B100" s="242"/>
      <c r="C100" s="243"/>
      <c r="D100" s="214" t="s">
        <v>2098</v>
      </c>
      <c r="E100" s="253" t="s">
        <v>1898</v>
      </c>
      <c r="F100" s="254" t="s">
        <v>2392</v>
      </c>
      <c r="G100" s="243"/>
      <c r="H100" s="255">
        <v>50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2098</v>
      </c>
      <c r="AU100" s="252" t="s">
        <v>1961</v>
      </c>
      <c r="AV100" s="13" t="s">
        <v>2042</v>
      </c>
      <c r="AW100" s="13" t="s">
        <v>1916</v>
      </c>
      <c r="AX100" s="13" t="s">
        <v>1900</v>
      </c>
      <c r="AY100" s="252" t="s">
        <v>2090</v>
      </c>
    </row>
    <row r="101" spans="2:65" s="1" customFormat="1" ht="22.5" customHeight="1">
      <c r="B101" s="41"/>
      <c r="C101" s="200" t="s">
        <v>2039</v>
      </c>
      <c r="D101" s="200" t="s">
        <v>2092</v>
      </c>
      <c r="E101" s="201" t="s">
        <v>2420</v>
      </c>
      <c r="F101" s="202" t="s">
        <v>2421</v>
      </c>
      <c r="G101" s="203" t="s">
        <v>2095</v>
      </c>
      <c r="H101" s="204">
        <v>15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1456</v>
      </c>
    </row>
    <row r="102" spans="2:51" s="12" customFormat="1" ht="13.5">
      <c r="B102" s="212"/>
      <c r="C102" s="213"/>
      <c r="D102" s="214" t="s">
        <v>2098</v>
      </c>
      <c r="E102" s="213"/>
      <c r="F102" s="216" t="s">
        <v>1457</v>
      </c>
      <c r="G102" s="213"/>
      <c r="H102" s="217">
        <v>15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1882</v>
      </c>
      <c r="AX102" s="12" t="s">
        <v>1900</v>
      </c>
      <c r="AY102" s="223" t="s">
        <v>2090</v>
      </c>
    </row>
    <row r="103" spans="2:65" s="1" customFormat="1" ht="22.5" customHeight="1">
      <c r="B103" s="41"/>
      <c r="C103" s="200" t="s">
        <v>2042</v>
      </c>
      <c r="D103" s="200" t="s">
        <v>2092</v>
      </c>
      <c r="E103" s="201" t="s">
        <v>1458</v>
      </c>
      <c r="F103" s="202" t="s">
        <v>1459</v>
      </c>
      <c r="G103" s="203" t="s">
        <v>2132</v>
      </c>
      <c r="H103" s="204">
        <v>80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0.0007</v>
      </c>
      <c r="R103" s="209">
        <f>Q103*H103</f>
        <v>0.056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1460</v>
      </c>
    </row>
    <row r="104" spans="2:51" s="12" customFormat="1" ht="13.5">
      <c r="B104" s="212"/>
      <c r="C104" s="213"/>
      <c r="D104" s="224" t="s">
        <v>2098</v>
      </c>
      <c r="E104" s="225" t="s">
        <v>1898</v>
      </c>
      <c r="F104" s="226" t="s">
        <v>1461</v>
      </c>
      <c r="G104" s="213"/>
      <c r="H104" s="227">
        <v>40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1951</v>
      </c>
      <c r="AY104" s="223" t="s">
        <v>2090</v>
      </c>
    </row>
    <row r="105" spans="2:51" s="12" customFormat="1" ht="13.5">
      <c r="B105" s="212"/>
      <c r="C105" s="213"/>
      <c r="D105" s="224" t="s">
        <v>2098</v>
      </c>
      <c r="E105" s="225" t="s">
        <v>1898</v>
      </c>
      <c r="F105" s="226" t="s">
        <v>1462</v>
      </c>
      <c r="G105" s="213"/>
      <c r="H105" s="227">
        <v>40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1916</v>
      </c>
      <c r="AX105" s="12" t="s">
        <v>1951</v>
      </c>
      <c r="AY105" s="223" t="s">
        <v>2090</v>
      </c>
    </row>
    <row r="106" spans="2:51" s="13" customFormat="1" ht="13.5">
      <c r="B106" s="242"/>
      <c r="C106" s="243"/>
      <c r="D106" s="214" t="s">
        <v>2098</v>
      </c>
      <c r="E106" s="253" t="s">
        <v>1898</v>
      </c>
      <c r="F106" s="254" t="s">
        <v>2392</v>
      </c>
      <c r="G106" s="243"/>
      <c r="H106" s="255">
        <v>80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2098</v>
      </c>
      <c r="AU106" s="252" t="s">
        <v>1961</v>
      </c>
      <c r="AV106" s="13" t="s">
        <v>2042</v>
      </c>
      <c r="AW106" s="13" t="s">
        <v>1916</v>
      </c>
      <c r="AX106" s="13" t="s">
        <v>1900</v>
      </c>
      <c r="AY106" s="252" t="s">
        <v>2090</v>
      </c>
    </row>
    <row r="107" spans="2:65" s="1" customFormat="1" ht="22.5" customHeight="1">
      <c r="B107" s="41"/>
      <c r="C107" s="200" t="s">
        <v>2045</v>
      </c>
      <c r="D107" s="200" t="s">
        <v>2092</v>
      </c>
      <c r="E107" s="201" t="s">
        <v>1463</v>
      </c>
      <c r="F107" s="202" t="s">
        <v>1464</v>
      </c>
      <c r="G107" s="203" t="s">
        <v>2132</v>
      </c>
      <c r="H107" s="204">
        <v>80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1465</v>
      </c>
    </row>
    <row r="108" spans="2:65" s="1" customFormat="1" ht="22.5" customHeight="1">
      <c r="B108" s="41"/>
      <c r="C108" s="200" t="s">
        <v>2117</v>
      </c>
      <c r="D108" s="200" t="s">
        <v>2092</v>
      </c>
      <c r="E108" s="201" t="s">
        <v>1466</v>
      </c>
      <c r="F108" s="202" t="s">
        <v>1467</v>
      </c>
      <c r="G108" s="203" t="s">
        <v>2095</v>
      </c>
      <c r="H108" s="204">
        <v>12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1468</v>
      </c>
    </row>
    <row r="109" spans="2:51" s="12" customFormat="1" ht="13.5">
      <c r="B109" s="212"/>
      <c r="C109" s="213"/>
      <c r="D109" s="214" t="s">
        <v>2098</v>
      </c>
      <c r="E109" s="215" t="s">
        <v>1898</v>
      </c>
      <c r="F109" s="216" t="s">
        <v>1469</v>
      </c>
      <c r="G109" s="213"/>
      <c r="H109" s="217">
        <v>12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1916</v>
      </c>
      <c r="AX109" s="12" t="s">
        <v>1900</v>
      </c>
      <c r="AY109" s="223" t="s">
        <v>2090</v>
      </c>
    </row>
    <row r="110" spans="2:65" s="1" customFormat="1" ht="22.5" customHeight="1">
      <c r="B110" s="41"/>
      <c r="C110" s="200" t="s">
        <v>2122</v>
      </c>
      <c r="D110" s="200" t="s">
        <v>2092</v>
      </c>
      <c r="E110" s="201" t="s">
        <v>1470</v>
      </c>
      <c r="F110" s="202" t="s">
        <v>1471</v>
      </c>
      <c r="G110" s="203" t="s">
        <v>2095</v>
      </c>
      <c r="H110" s="204">
        <v>3.6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1472</v>
      </c>
    </row>
    <row r="111" spans="2:51" s="12" customFormat="1" ht="13.5">
      <c r="B111" s="212"/>
      <c r="C111" s="213"/>
      <c r="D111" s="214" t="s">
        <v>2098</v>
      </c>
      <c r="E111" s="213"/>
      <c r="F111" s="216" t="s">
        <v>1473</v>
      </c>
      <c r="G111" s="213"/>
      <c r="H111" s="217">
        <v>3.6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1882</v>
      </c>
      <c r="AX111" s="12" t="s">
        <v>1900</v>
      </c>
      <c r="AY111" s="223" t="s">
        <v>2090</v>
      </c>
    </row>
    <row r="112" spans="2:65" s="1" customFormat="1" ht="22.5" customHeight="1">
      <c r="B112" s="41"/>
      <c r="C112" s="200" t="s">
        <v>2129</v>
      </c>
      <c r="D112" s="200" t="s">
        <v>2092</v>
      </c>
      <c r="E112" s="201" t="s">
        <v>2462</v>
      </c>
      <c r="F112" s="202" t="s">
        <v>2463</v>
      </c>
      <c r="G112" s="203" t="s">
        <v>2132</v>
      </c>
      <c r="H112" s="204">
        <v>24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0.00084</v>
      </c>
      <c r="R112" s="209">
        <f>Q112*H112</f>
        <v>0.02016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1474</v>
      </c>
    </row>
    <row r="113" spans="2:51" s="12" customFormat="1" ht="13.5">
      <c r="B113" s="212"/>
      <c r="C113" s="213"/>
      <c r="D113" s="214" t="s">
        <v>2098</v>
      </c>
      <c r="E113" s="215" t="s">
        <v>1898</v>
      </c>
      <c r="F113" s="216" t="s">
        <v>1475</v>
      </c>
      <c r="G113" s="213"/>
      <c r="H113" s="217">
        <v>24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1900</v>
      </c>
      <c r="AY113" s="223" t="s">
        <v>2090</v>
      </c>
    </row>
    <row r="114" spans="2:65" s="1" customFormat="1" ht="22.5" customHeight="1">
      <c r="B114" s="41"/>
      <c r="C114" s="200" t="s">
        <v>2135</v>
      </c>
      <c r="D114" s="200" t="s">
        <v>2092</v>
      </c>
      <c r="E114" s="201" t="s">
        <v>2466</v>
      </c>
      <c r="F114" s="202" t="s">
        <v>2467</v>
      </c>
      <c r="G114" s="203" t="s">
        <v>2132</v>
      </c>
      <c r="H114" s="204">
        <v>24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1476</v>
      </c>
    </row>
    <row r="115" spans="2:65" s="1" customFormat="1" ht="22.5" customHeight="1">
      <c r="B115" s="41"/>
      <c r="C115" s="200" t="s">
        <v>1905</v>
      </c>
      <c r="D115" s="200" t="s">
        <v>2092</v>
      </c>
      <c r="E115" s="201" t="s">
        <v>1477</v>
      </c>
      <c r="F115" s="202" t="s">
        <v>1478</v>
      </c>
      <c r="G115" s="203" t="s">
        <v>2095</v>
      </c>
      <c r="H115" s="204">
        <v>784</v>
      </c>
      <c r="I115" s="205"/>
      <c r="J115" s="206">
        <f>ROUND(I115*H115,2)</f>
        <v>0</v>
      </c>
      <c r="K115" s="202" t="s">
        <v>2096</v>
      </c>
      <c r="L115" s="61"/>
      <c r="M115" s="207" t="s">
        <v>1898</v>
      </c>
      <c r="N115" s="208" t="s">
        <v>1922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2042</v>
      </c>
      <c r="AT115" s="24" t="s">
        <v>2092</v>
      </c>
      <c r="AU115" s="24" t="s">
        <v>1961</v>
      </c>
      <c r="AY115" s="24" t="s">
        <v>2090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1900</v>
      </c>
      <c r="BK115" s="211">
        <f>ROUND(I115*H115,2)</f>
        <v>0</v>
      </c>
      <c r="BL115" s="24" t="s">
        <v>2042</v>
      </c>
      <c r="BM115" s="24" t="s">
        <v>1479</v>
      </c>
    </row>
    <row r="116" spans="2:51" s="12" customFormat="1" ht="13.5">
      <c r="B116" s="212"/>
      <c r="C116" s="213"/>
      <c r="D116" s="214" t="s">
        <v>2098</v>
      </c>
      <c r="E116" s="215" t="s">
        <v>1898</v>
      </c>
      <c r="F116" s="216" t="s">
        <v>1480</v>
      </c>
      <c r="G116" s="213"/>
      <c r="H116" s="217">
        <v>784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1916</v>
      </c>
      <c r="AX116" s="12" t="s">
        <v>1900</v>
      </c>
      <c r="AY116" s="223" t="s">
        <v>2090</v>
      </c>
    </row>
    <row r="117" spans="2:65" s="1" customFormat="1" ht="22.5" customHeight="1">
      <c r="B117" s="41"/>
      <c r="C117" s="200" t="s">
        <v>2146</v>
      </c>
      <c r="D117" s="200" t="s">
        <v>2092</v>
      </c>
      <c r="E117" s="201" t="s">
        <v>2952</v>
      </c>
      <c r="F117" s="202" t="s">
        <v>2953</v>
      </c>
      <c r="G117" s="203" t="s">
        <v>2095</v>
      </c>
      <c r="H117" s="204">
        <v>235.2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1481</v>
      </c>
    </row>
    <row r="118" spans="2:51" s="12" customFormat="1" ht="13.5">
      <c r="B118" s="212"/>
      <c r="C118" s="213"/>
      <c r="D118" s="214" t="s">
        <v>2098</v>
      </c>
      <c r="E118" s="213"/>
      <c r="F118" s="216" t="s">
        <v>1482</v>
      </c>
      <c r="G118" s="213"/>
      <c r="H118" s="217">
        <v>235.2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1882</v>
      </c>
      <c r="AX118" s="12" t="s">
        <v>1900</v>
      </c>
      <c r="AY118" s="223" t="s">
        <v>2090</v>
      </c>
    </row>
    <row r="119" spans="2:65" s="1" customFormat="1" ht="22.5" customHeight="1">
      <c r="B119" s="41"/>
      <c r="C119" s="200" t="s">
        <v>2151</v>
      </c>
      <c r="D119" s="200" t="s">
        <v>2092</v>
      </c>
      <c r="E119" s="201" t="s">
        <v>2944</v>
      </c>
      <c r="F119" s="202" t="s">
        <v>2945</v>
      </c>
      <c r="G119" s="203" t="s">
        <v>2095</v>
      </c>
      <c r="H119" s="204">
        <v>80</v>
      </c>
      <c r="I119" s="205"/>
      <c r="J119" s="206">
        <f>ROUND(I119*H119,2)</f>
        <v>0</v>
      </c>
      <c r="K119" s="202" t="s">
        <v>2096</v>
      </c>
      <c r="L119" s="61"/>
      <c r="M119" s="207" t="s">
        <v>1898</v>
      </c>
      <c r="N119" s="208" t="s">
        <v>1922</v>
      </c>
      <c r="O119" s="42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24" t="s">
        <v>2042</v>
      </c>
      <c r="AT119" s="24" t="s">
        <v>2092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1483</v>
      </c>
    </row>
    <row r="120" spans="2:51" s="12" customFormat="1" ht="13.5">
      <c r="B120" s="212"/>
      <c r="C120" s="213"/>
      <c r="D120" s="214" t="s">
        <v>2098</v>
      </c>
      <c r="E120" s="215" t="s">
        <v>1898</v>
      </c>
      <c r="F120" s="216" t="s">
        <v>1484</v>
      </c>
      <c r="G120" s="213"/>
      <c r="H120" s="217">
        <v>80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1900</v>
      </c>
      <c r="AY120" s="223" t="s">
        <v>2090</v>
      </c>
    </row>
    <row r="121" spans="2:65" s="1" customFormat="1" ht="22.5" customHeight="1">
      <c r="B121" s="41"/>
      <c r="C121" s="200" t="s">
        <v>2156</v>
      </c>
      <c r="D121" s="200" t="s">
        <v>2092</v>
      </c>
      <c r="E121" s="201" t="s">
        <v>2952</v>
      </c>
      <c r="F121" s="202" t="s">
        <v>2953</v>
      </c>
      <c r="G121" s="203" t="s">
        <v>2095</v>
      </c>
      <c r="H121" s="204">
        <v>24</v>
      </c>
      <c r="I121" s="205"/>
      <c r="J121" s="206">
        <f>ROUND(I121*H121,2)</f>
        <v>0</v>
      </c>
      <c r="K121" s="202" t="s">
        <v>2096</v>
      </c>
      <c r="L121" s="61"/>
      <c r="M121" s="207" t="s">
        <v>1898</v>
      </c>
      <c r="N121" s="208" t="s">
        <v>1922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2042</v>
      </c>
      <c r="AT121" s="24" t="s">
        <v>2092</v>
      </c>
      <c r="AU121" s="24" t="s">
        <v>1961</v>
      </c>
      <c r="AY121" s="24" t="s">
        <v>2090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1900</v>
      </c>
      <c r="BK121" s="211">
        <f>ROUND(I121*H121,2)</f>
        <v>0</v>
      </c>
      <c r="BL121" s="24" t="s">
        <v>2042</v>
      </c>
      <c r="BM121" s="24" t="s">
        <v>1485</v>
      </c>
    </row>
    <row r="122" spans="2:51" s="12" customFormat="1" ht="13.5">
      <c r="B122" s="212"/>
      <c r="C122" s="213"/>
      <c r="D122" s="214" t="s">
        <v>2098</v>
      </c>
      <c r="E122" s="213"/>
      <c r="F122" s="216" t="s">
        <v>1486</v>
      </c>
      <c r="G122" s="213"/>
      <c r="H122" s="217">
        <v>24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2098</v>
      </c>
      <c r="AU122" s="223" t="s">
        <v>1961</v>
      </c>
      <c r="AV122" s="12" t="s">
        <v>1961</v>
      </c>
      <c r="AW122" s="12" t="s">
        <v>1882</v>
      </c>
      <c r="AX122" s="12" t="s">
        <v>1900</v>
      </c>
      <c r="AY122" s="223" t="s">
        <v>2090</v>
      </c>
    </row>
    <row r="123" spans="2:65" s="1" customFormat="1" ht="22.5" customHeight="1">
      <c r="B123" s="41"/>
      <c r="C123" s="200" t="s">
        <v>2161</v>
      </c>
      <c r="D123" s="200" t="s">
        <v>2092</v>
      </c>
      <c r="E123" s="201" t="s">
        <v>1487</v>
      </c>
      <c r="F123" s="202" t="s">
        <v>1488</v>
      </c>
      <c r="G123" s="203" t="s">
        <v>2095</v>
      </c>
      <c r="H123" s="204">
        <v>60</v>
      </c>
      <c r="I123" s="205"/>
      <c r="J123" s="206">
        <f>ROUND(I123*H123,2)</f>
        <v>0</v>
      </c>
      <c r="K123" s="202" t="s">
        <v>2096</v>
      </c>
      <c r="L123" s="61"/>
      <c r="M123" s="207" t="s">
        <v>1898</v>
      </c>
      <c r="N123" s="208" t="s">
        <v>1922</v>
      </c>
      <c r="O123" s="42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24" t="s">
        <v>2042</v>
      </c>
      <c r="AT123" s="24" t="s">
        <v>2092</v>
      </c>
      <c r="AU123" s="24" t="s">
        <v>1961</v>
      </c>
      <c r="AY123" s="24" t="s">
        <v>2090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24" t="s">
        <v>1900</v>
      </c>
      <c r="BK123" s="211">
        <f>ROUND(I123*H123,2)</f>
        <v>0</v>
      </c>
      <c r="BL123" s="24" t="s">
        <v>2042</v>
      </c>
      <c r="BM123" s="24" t="s">
        <v>1489</v>
      </c>
    </row>
    <row r="124" spans="2:51" s="12" customFormat="1" ht="13.5">
      <c r="B124" s="212"/>
      <c r="C124" s="213"/>
      <c r="D124" s="214" t="s">
        <v>2098</v>
      </c>
      <c r="E124" s="215" t="s">
        <v>1898</v>
      </c>
      <c r="F124" s="216" t="s">
        <v>1490</v>
      </c>
      <c r="G124" s="213"/>
      <c r="H124" s="217">
        <v>60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2098</v>
      </c>
      <c r="AU124" s="223" t="s">
        <v>1961</v>
      </c>
      <c r="AV124" s="12" t="s">
        <v>1961</v>
      </c>
      <c r="AW124" s="12" t="s">
        <v>1916</v>
      </c>
      <c r="AX124" s="12" t="s">
        <v>1900</v>
      </c>
      <c r="AY124" s="223" t="s">
        <v>2090</v>
      </c>
    </row>
    <row r="125" spans="2:65" s="1" customFormat="1" ht="22.5" customHeight="1">
      <c r="B125" s="41"/>
      <c r="C125" s="200" t="s">
        <v>1886</v>
      </c>
      <c r="D125" s="200" t="s">
        <v>2092</v>
      </c>
      <c r="E125" s="201" t="s">
        <v>2142</v>
      </c>
      <c r="F125" s="202" t="s">
        <v>2143</v>
      </c>
      <c r="G125" s="203" t="s">
        <v>2132</v>
      </c>
      <c r="H125" s="204">
        <v>40</v>
      </c>
      <c r="I125" s="205"/>
      <c r="J125" s="206">
        <f>ROUND(I125*H125,2)</f>
        <v>0</v>
      </c>
      <c r="K125" s="202" t="s">
        <v>2096</v>
      </c>
      <c r="L125" s="61"/>
      <c r="M125" s="207" t="s">
        <v>1898</v>
      </c>
      <c r="N125" s="208" t="s">
        <v>1922</v>
      </c>
      <c r="O125" s="42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4" t="s">
        <v>2042</v>
      </c>
      <c r="AT125" s="24" t="s">
        <v>2092</v>
      </c>
      <c r="AU125" s="24" t="s">
        <v>1961</v>
      </c>
      <c r="AY125" s="24" t="s">
        <v>2090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1900</v>
      </c>
      <c r="BK125" s="211">
        <f>ROUND(I125*H125,2)</f>
        <v>0</v>
      </c>
      <c r="BL125" s="24" t="s">
        <v>2042</v>
      </c>
      <c r="BM125" s="24" t="s">
        <v>1491</v>
      </c>
    </row>
    <row r="126" spans="2:51" s="12" customFormat="1" ht="13.5">
      <c r="B126" s="212"/>
      <c r="C126" s="213"/>
      <c r="D126" s="214" t="s">
        <v>2098</v>
      </c>
      <c r="E126" s="215" t="s">
        <v>1898</v>
      </c>
      <c r="F126" s="216" t="s">
        <v>1492</v>
      </c>
      <c r="G126" s="213"/>
      <c r="H126" s="217">
        <v>40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1916</v>
      </c>
      <c r="AX126" s="12" t="s">
        <v>1900</v>
      </c>
      <c r="AY126" s="223" t="s">
        <v>2090</v>
      </c>
    </row>
    <row r="127" spans="2:65" s="1" customFormat="1" ht="22.5" customHeight="1">
      <c r="B127" s="41"/>
      <c r="C127" s="200" t="s">
        <v>2171</v>
      </c>
      <c r="D127" s="200" t="s">
        <v>2092</v>
      </c>
      <c r="E127" s="201" t="s">
        <v>2142</v>
      </c>
      <c r="F127" s="202" t="s">
        <v>2143</v>
      </c>
      <c r="G127" s="203" t="s">
        <v>2132</v>
      </c>
      <c r="H127" s="204">
        <v>300</v>
      </c>
      <c r="I127" s="205"/>
      <c r="J127" s="206">
        <f>ROUND(I127*H127,2)</f>
        <v>0</v>
      </c>
      <c r="K127" s="202" t="s">
        <v>2096</v>
      </c>
      <c r="L127" s="61"/>
      <c r="M127" s="207" t="s">
        <v>1898</v>
      </c>
      <c r="N127" s="208" t="s">
        <v>1922</v>
      </c>
      <c r="O127" s="42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24" t="s">
        <v>2042</v>
      </c>
      <c r="AT127" s="24" t="s">
        <v>2092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1493</v>
      </c>
    </row>
    <row r="128" spans="2:51" s="12" customFormat="1" ht="13.5">
      <c r="B128" s="212"/>
      <c r="C128" s="213"/>
      <c r="D128" s="214" t="s">
        <v>2098</v>
      </c>
      <c r="E128" s="215" t="s">
        <v>1898</v>
      </c>
      <c r="F128" s="216" t="s">
        <v>1494</v>
      </c>
      <c r="G128" s="213"/>
      <c r="H128" s="217">
        <v>300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1900</v>
      </c>
      <c r="AY128" s="223" t="s">
        <v>2090</v>
      </c>
    </row>
    <row r="129" spans="2:65" s="1" customFormat="1" ht="22.5" customHeight="1">
      <c r="B129" s="41"/>
      <c r="C129" s="200" t="s">
        <v>2176</v>
      </c>
      <c r="D129" s="200" t="s">
        <v>2092</v>
      </c>
      <c r="E129" s="201" t="s">
        <v>2462</v>
      </c>
      <c r="F129" s="202" t="s">
        <v>2463</v>
      </c>
      <c r="G129" s="203" t="s">
        <v>2132</v>
      </c>
      <c r="H129" s="204">
        <v>40</v>
      </c>
      <c r="I129" s="205"/>
      <c r="J129" s="206">
        <f>ROUND(I129*H129,2)</f>
        <v>0</v>
      </c>
      <c r="K129" s="202" t="s">
        <v>2096</v>
      </c>
      <c r="L129" s="61"/>
      <c r="M129" s="207" t="s">
        <v>1898</v>
      </c>
      <c r="N129" s="208" t="s">
        <v>1922</v>
      </c>
      <c r="O129" s="42"/>
      <c r="P129" s="209">
        <f>O129*H129</f>
        <v>0</v>
      </c>
      <c r="Q129" s="209">
        <v>0.00084</v>
      </c>
      <c r="R129" s="209">
        <f>Q129*H129</f>
        <v>0.033600000000000005</v>
      </c>
      <c r="S129" s="209">
        <v>0</v>
      </c>
      <c r="T129" s="210">
        <f>S129*H129</f>
        <v>0</v>
      </c>
      <c r="AR129" s="24" t="s">
        <v>2042</v>
      </c>
      <c r="AT129" s="24" t="s">
        <v>2092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1495</v>
      </c>
    </row>
    <row r="130" spans="2:51" s="12" customFormat="1" ht="13.5">
      <c r="B130" s="212"/>
      <c r="C130" s="213"/>
      <c r="D130" s="214" t="s">
        <v>2098</v>
      </c>
      <c r="E130" s="215" t="s">
        <v>1898</v>
      </c>
      <c r="F130" s="216" t="s">
        <v>1496</v>
      </c>
      <c r="G130" s="213"/>
      <c r="H130" s="217">
        <v>40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1900</v>
      </c>
      <c r="AY130" s="223" t="s">
        <v>2090</v>
      </c>
    </row>
    <row r="131" spans="2:65" s="1" customFormat="1" ht="22.5" customHeight="1">
      <c r="B131" s="41"/>
      <c r="C131" s="200" t="s">
        <v>2181</v>
      </c>
      <c r="D131" s="200" t="s">
        <v>2092</v>
      </c>
      <c r="E131" s="201" t="s">
        <v>2437</v>
      </c>
      <c r="F131" s="202" t="s">
        <v>2438</v>
      </c>
      <c r="G131" s="203" t="s">
        <v>2095</v>
      </c>
      <c r="H131" s="204">
        <v>272</v>
      </c>
      <c r="I131" s="205"/>
      <c r="J131" s="206">
        <f>ROUND(I131*H131,2)</f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1497</v>
      </c>
    </row>
    <row r="132" spans="2:65" s="1" customFormat="1" ht="22.5" customHeight="1">
      <c r="B132" s="41"/>
      <c r="C132" s="200" t="s">
        <v>2186</v>
      </c>
      <c r="D132" s="200" t="s">
        <v>2092</v>
      </c>
      <c r="E132" s="201" t="s">
        <v>1498</v>
      </c>
      <c r="F132" s="202" t="s">
        <v>1499</v>
      </c>
      <c r="G132" s="203" t="s">
        <v>2132</v>
      </c>
      <c r="H132" s="204">
        <v>510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1500</v>
      </c>
    </row>
    <row r="133" spans="2:65" s="1" customFormat="1" ht="22.5" customHeight="1">
      <c r="B133" s="41"/>
      <c r="C133" s="200" t="s">
        <v>2189</v>
      </c>
      <c r="D133" s="200" t="s">
        <v>2092</v>
      </c>
      <c r="E133" s="201" t="s">
        <v>1501</v>
      </c>
      <c r="F133" s="202" t="s">
        <v>1502</v>
      </c>
      <c r="G133" s="203" t="s">
        <v>2132</v>
      </c>
      <c r="H133" s="204">
        <v>510</v>
      </c>
      <c r="I133" s="205"/>
      <c r="J133" s="206">
        <f>ROUND(I133*H133,2)</f>
        <v>0</v>
      </c>
      <c r="K133" s="202" t="s">
        <v>2096</v>
      </c>
      <c r="L133" s="61"/>
      <c r="M133" s="207" t="s">
        <v>1898</v>
      </c>
      <c r="N133" s="208" t="s">
        <v>1922</v>
      </c>
      <c r="O133" s="42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AR133" s="24" t="s">
        <v>2042</v>
      </c>
      <c r="AT133" s="24" t="s">
        <v>2092</v>
      </c>
      <c r="AU133" s="24" t="s">
        <v>1961</v>
      </c>
      <c r="AY133" s="24" t="s">
        <v>2090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24" t="s">
        <v>1900</v>
      </c>
      <c r="BK133" s="211">
        <f>ROUND(I133*H133,2)</f>
        <v>0</v>
      </c>
      <c r="BL133" s="24" t="s">
        <v>2042</v>
      </c>
      <c r="BM133" s="24" t="s">
        <v>1503</v>
      </c>
    </row>
    <row r="134" spans="2:65" s="1" customFormat="1" ht="22.5" customHeight="1">
      <c r="B134" s="41"/>
      <c r="C134" s="228" t="s">
        <v>1885</v>
      </c>
      <c r="D134" s="228" t="s">
        <v>2136</v>
      </c>
      <c r="E134" s="229" t="s">
        <v>1504</v>
      </c>
      <c r="F134" s="230" t="s">
        <v>1505</v>
      </c>
      <c r="G134" s="231" t="s">
        <v>2139</v>
      </c>
      <c r="H134" s="232">
        <v>16.065</v>
      </c>
      <c r="I134" s="233"/>
      <c r="J134" s="234">
        <f>ROUND(I134*H134,2)</f>
        <v>0</v>
      </c>
      <c r="K134" s="230" t="s">
        <v>2096</v>
      </c>
      <c r="L134" s="235"/>
      <c r="M134" s="236" t="s">
        <v>1898</v>
      </c>
      <c r="N134" s="237" t="s">
        <v>1922</v>
      </c>
      <c r="O134" s="42"/>
      <c r="P134" s="209">
        <f>O134*H134</f>
        <v>0</v>
      </c>
      <c r="Q134" s="209">
        <v>0.001</v>
      </c>
      <c r="R134" s="209">
        <f>Q134*H134</f>
        <v>0.016065000000000003</v>
      </c>
      <c r="S134" s="209">
        <v>0</v>
      </c>
      <c r="T134" s="210">
        <f>S134*H134</f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1506</v>
      </c>
    </row>
    <row r="135" spans="2:51" s="12" customFormat="1" ht="13.5">
      <c r="B135" s="212"/>
      <c r="C135" s="213"/>
      <c r="D135" s="214" t="s">
        <v>2098</v>
      </c>
      <c r="E135" s="213"/>
      <c r="F135" s="216" t="s">
        <v>1507</v>
      </c>
      <c r="G135" s="213"/>
      <c r="H135" s="217">
        <v>16.065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1882</v>
      </c>
      <c r="AX135" s="12" t="s">
        <v>1900</v>
      </c>
      <c r="AY135" s="223" t="s">
        <v>2090</v>
      </c>
    </row>
    <row r="136" spans="2:65" s="1" customFormat="1" ht="22.5" customHeight="1">
      <c r="B136" s="41"/>
      <c r="C136" s="200" t="s">
        <v>2197</v>
      </c>
      <c r="D136" s="200" t="s">
        <v>2092</v>
      </c>
      <c r="E136" s="201" t="s">
        <v>2109</v>
      </c>
      <c r="F136" s="202" t="s">
        <v>2110</v>
      </c>
      <c r="G136" s="203" t="s">
        <v>2095</v>
      </c>
      <c r="H136" s="204">
        <v>714</v>
      </c>
      <c r="I136" s="205"/>
      <c r="J136" s="206">
        <f>ROUND(I136*H136,2)</f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1900</v>
      </c>
      <c r="BK136" s="211">
        <f>ROUND(I136*H136,2)</f>
        <v>0</v>
      </c>
      <c r="BL136" s="24" t="s">
        <v>2042</v>
      </c>
      <c r="BM136" s="24" t="s">
        <v>1508</v>
      </c>
    </row>
    <row r="137" spans="2:65" s="1" customFormat="1" ht="22.5" customHeight="1">
      <c r="B137" s="41"/>
      <c r="C137" s="200" t="s">
        <v>2201</v>
      </c>
      <c r="D137" s="200" t="s">
        <v>2092</v>
      </c>
      <c r="E137" s="201" t="s">
        <v>2118</v>
      </c>
      <c r="F137" s="202" t="s">
        <v>2119</v>
      </c>
      <c r="G137" s="203" t="s">
        <v>2095</v>
      </c>
      <c r="H137" s="204">
        <v>714</v>
      </c>
      <c r="I137" s="205"/>
      <c r="J137" s="206">
        <f>ROUND(I137*H137,2)</f>
        <v>0</v>
      </c>
      <c r="K137" s="202" t="s">
        <v>2096</v>
      </c>
      <c r="L137" s="61"/>
      <c r="M137" s="207" t="s">
        <v>1898</v>
      </c>
      <c r="N137" s="208" t="s">
        <v>1922</v>
      </c>
      <c r="O137" s="42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24" t="s">
        <v>2042</v>
      </c>
      <c r="AT137" s="24" t="s">
        <v>2092</v>
      </c>
      <c r="AU137" s="24" t="s">
        <v>1961</v>
      </c>
      <c r="AY137" s="24" t="s">
        <v>2090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1900</v>
      </c>
      <c r="BK137" s="211">
        <f>ROUND(I137*H137,2)</f>
        <v>0</v>
      </c>
      <c r="BL137" s="24" t="s">
        <v>2042</v>
      </c>
      <c r="BM137" s="24" t="s">
        <v>1509</v>
      </c>
    </row>
    <row r="138" spans="2:65" s="1" customFormat="1" ht="22.5" customHeight="1">
      <c r="B138" s="41"/>
      <c r="C138" s="200" t="s">
        <v>2206</v>
      </c>
      <c r="D138" s="200" t="s">
        <v>2092</v>
      </c>
      <c r="E138" s="201" t="s">
        <v>2123</v>
      </c>
      <c r="F138" s="202" t="s">
        <v>2124</v>
      </c>
      <c r="G138" s="203" t="s">
        <v>2125</v>
      </c>
      <c r="H138" s="204">
        <v>1213.8</v>
      </c>
      <c r="I138" s="205"/>
      <c r="J138" s="206">
        <f>ROUND(I138*H138,2)</f>
        <v>0</v>
      </c>
      <c r="K138" s="202" t="s">
        <v>2096</v>
      </c>
      <c r="L138" s="61"/>
      <c r="M138" s="207" t="s">
        <v>1898</v>
      </c>
      <c r="N138" s="208" t="s">
        <v>1922</v>
      </c>
      <c r="O138" s="42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AR138" s="24" t="s">
        <v>2042</v>
      </c>
      <c r="AT138" s="24" t="s">
        <v>2092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1510</v>
      </c>
    </row>
    <row r="139" spans="2:51" s="12" customFormat="1" ht="13.5">
      <c r="B139" s="212"/>
      <c r="C139" s="213"/>
      <c r="D139" s="214" t="s">
        <v>2098</v>
      </c>
      <c r="E139" s="213"/>
      <c r="F139" s="216" t="s">
        <v>1511</v>
      </c>
      <c r="G139" s="213"/>
      <c r="H139" s="217">
        <v>1213.8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1882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00" t="s">
        <v>2210</v>
      </c>
      <c r="D140" s="200" t="s">
        <v>2092</v>
      </c>
      <c r="E140" s="201" t="s">
        <v>1512</v>
      </c>
      <c r="F140" s="202" t="s">
        <v>1513</v>
      </c>
      <c r="G140" s="203" t="s">
        <v>2125</v>
      </c>
      <c r="H140" s="204">
        <v>175.221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1514</v>
      </c>
    </row>
    <row r="141" spans="2:63" s="11" customFormat="1" ht="29.85" customHeight="1">
      <c r="B141" s="183"/>
      <c r="C141" s="184"/>
      <c r="D141" s="197" t="s">
        <v>1950</v>
      </c>
      <c r="E141" s="198" t="s">
        <v>1515</v>
      </c>
      <c r="F141" s="198" t="s">
        <v>1516</v>
      </c>
      <c r="G141" s="184"/>
      <c r="H141" s="184"/>
      <c r="I141" s="187"/>
      <c r="J141" s="199">
        <f>BK141</f>
        <v>0</v>
      </c>
      <c r="K141" s="184"/>
      <c r="L141" s="189"/>
      <c r="M141" s="190"/>
      <c r="N141" s="191"/>
      <c r="O141" s="191"/>
      <c r="P141" s="192">
        <f>SUM(P142:P159)</f>
        <v>0</v>
      </c>
      <c r="Q141" s="191"/>
      <c r="R141" s="192">
        <f>SUM(R142:R159)</f>
        <v>8.64924</v>
      </c>
      <c r="S141" s="191"/>
      <c r="T141" s="193">
        <f>SUM(T142:T159)</f>
        <v>0</v>
      </c>
      <c r="AR141" s="194" t="s">
        <v>1900</v>
      </c>
      <c r="AT141" s="195" t="s">
        <v>1950</v>
      </c>
      <c r="AU141" s="195" t="s">
        <v>1900</v>
      </c>
      <c r="AY141" s="194" t="s">
        <v>2090</v>
      </c>
      <c r="BK141" s="196">
        <f>SUM(BK142:BK159)</f>
        <v>0</v>
      </c>
    </row>
    <row r="142" spans="2:65" s="1" customFormat="1" ht="22.5" customHeight="1">
      <c r="B142" s="41"/>
      <c r="C142" s="200" t="s">
        <v>2215</v>
      </c>
      <c r="D142" s="200" t="s">
        <v>2092</v>
      </c>
      <c r="E142" s="201" t="s">
        <v>1517</v>
      </c>
      <c r="F142" s="202" t="s">
        <v>1518</v>
      </c>
      <c r="G142" s="203" t="s">
        <v>2263</v>
      </c>
      <c r="H142" s="204">
        <v>1</v>
      </c>
      <c r="I142" s="205"/>
      <c r="J142" s="206">
        <f aca="true" t="shared" si="0" ref="J142:J159">ROUND(I142*H142,2)</f>
        <v>0</v>
      </c>
      <c r="K142" s="202" t="s">
        <v>2096</v>
      </c>
      <c r="L142" s="61"/>
      <c r="M142" s="207" t="s">
        <v>1898</v>
      </c>
      <c r="N142" s="208" t="s">
        <v>1922</v>
      </c>
      <c r="O142" s="42"/>
      <c r="P142" s="209">
        <f aca="true" t="shared" si="1" ref="P142:P159">O142*H142</f>
        <v>0</v>
      </c>
      <c r="Q142" s="209">
        <v>0.02753</v>
      </c>
      <c r="R142" s="209">
        <f aca="true" t="shared" si="2" ref="R142:R159">Q142*H142</f>
        <v>0.02753</v>
      </c>
      <c r="S142" s="209">
        <v>0</v>
      </c>
      <c r="T142" s="210">
        <f aca="true" t="shared" si="3" ref="T142:T159">S142*H142</f>
        <v>0</v>
      </c>
      <c r="AR142" s="24" t="s">
        <v>2042</v>
      </c>
      <c r="AT142" s="24" t="s">
        <v>2092</v>
      </c>
      <c r="AU142" s="24" t="s">
        <v>1961</v>
      </c>
      <c r="AY142" s="24" t="s">
        <v>2090</v>
      </c>
      <c r="BE142" s="211">
        <f aca="true" t="shared" si="4" ref="BE142:BE159">IF(N142="základní",J142,0)</f>
        <v>0</v>
      </c>
      <c r="BF142" s="211">
        <f aca="true" t="shared" si="5" ref="BF142:BF159">IF(N142="snížená",J142,0)</f>
        <v>0</v>
      </c>
      <c r="BG142" s="211">
        <f aca="true" t="shared" si="6" ref="BG142:BG159">IF(N142="zákl. přenesená",J142,0)</f>
        <v>0</v>
      </c>
      <c r="BH142" s="211">
        <f aca="true" t="shared" si="7" ref="BH142:BH159">IF(N142="sníž. přenesená",J142,0)</f>
        <v>0</v>
      </c>
      <c r="BI142" s="211">
        <f aca="true" t="shared" si="8" ref="BI142:BI159">IF(N142="nulová",J142,0)</f>
        <v>0</v>
      </c>
      <c r="BJ142" s="24" t="s">
        <v>1900</v>
      </c>
      <c r="BK142" s="211">
        <f aca="true" t="shared" si="9" ref="BK142:BK159">ROUND(I142*H142,2)</f>
        <v>0</v>
      </c>
      <c r="BL142" s="24" t="s">
        <v>2042</v>
      </c>
      <c r="BM142" s="24" t="s">
        <v>1519</v>
      </c>
    </row>
    <row r="143" spans="2:65" s="1" customFormat="1" ht="22.5" customHeight="1">
      <c r="B143" s="41"/>
      <c r="C143" s="228" t="s">
        <v>2220</v>
      </c>
      <c r="D143" s="228" t="s">
        <v>2136</v>
      </c>
      <c r="E143" s="229" t="s">
        <v>1520</v>
      </c>
      <c r="F143" s="230" t="s">
        <v>1521</v>
      </c>
      <c r="G143" s="231" t="s">
        <v>2263</v>
      </c>
      <c r="H143" s="232">
        <v>1</v>
      </c>
      <c r="I143" s="233"/>
      <c r="J143" s="234">
        <f t="shared" si="0"/>
        <v>0</v>
      </c>
      <c r="K143" s="230" t="s">
        <v>1898</v>
      </c>
      <c r="L143" s="235"/>
      <c r="M143" s="236" t="s">
        <v>1898</v>
      </c>
      <c r="N143" s="237" t="s">
        <v>1922</v>
      </c>
      <c r="O143" s="42"/>
      <c r="P143" s="209">
        <f t="shared" si="1"/>
        <v>0</v>
      </c>
      <c r="Q143" s="209">
        <v>5.14</v>
      </c>
      <c r="R143" s="209">
        <f t="shared" si="2"/>
        <v>5.14</v>
      </c>
      <c r="S143" s="209">
        <v>0</v>
      </c>
      <c r="T143" s="210">
        <f t="shared" si="3"/>
        <v>0</v>
      </c>
      <c r="AR143" s="24" t="s">
        <v>2129</v>
      </c>
      <c r="AT143" s="24" t="s">
        <v>2136</v>
      </c>
      <c r="AU143" s="24" t="s">
        <v>1961</v>
      </c>
      <c r="AY143" s="24" t="s">
        <v>2090</v>
      </c>
      <c r="BE143" s="211">
        <f t="shared" si="4"/>
        <v>0</v>
      </c>
      <c r="BF143" s="211">
        <f t="shared" si="5"/>
        <v>0</v>
      </c>
      <c r="BG143" s="211">
        <f t="shared" si="6"/>
        <v>0</v>
      </c>
      <c r="BH143" s="211">
        <f t="shared" si="7"/>
        <v>0</v>
      </c>
      <c r="BI143" s="211">
        <f t="shared" si="8"/>
        <v>0</v>
      </c>
      <c r="BJ143" s="24" t="s">
        <v>1900</v>
      </c>
      <c r="BK143" s="211">
        <f t="shared" si="9"/>
        <v>0</v>
      </c>
      <c r="BL143" s="24" t="s">
        <v>2042</v>
      </c>
      <c r="BM143" s="24" t="s">
        <v>1522</v>
      </c>
    </row>
    <row r="144" spans="2:65" s="1" customFormat="1" ht="22.5" customHeight="1">
      <c r="B144" s="41"/>
      <c r="C144" s="200" t="s">
        <v>2226</v>
      </c>
      <c r="D144" s="200" t="s">
        <v>2092</v>
      </c>
      <c r="E144" s="201" t="s">
        <v>962</v>
      </c>
      <c r="F144" s="202" t="s">
        <v>963</v>
      </c>
      <c r="G144" s="203" t="s">
        <v>2263</v>
      </c>
      <c r="H144" s="204">
        <v>3</v>
      </c>
      <c r="I144" s="205"/>
      <c r="J144" s="206">
        <f t="shared" si="0"/>
        <v>0</v>
      </c>
      <c r="K144" s="202" t="s">
        <v>2096</v>
      </c>
      <c r="L144" s="61"/>
      <c r="M144" s="207" t="s">
        <v>1898</v>
      </c>
      <c r="N144" s="208" t="s">
        <v>1922</v>
      </c>
      <c r="O144" s="42"/>
      <c r="P144" s="209">
        <f t="shared" si="1"/>
        <v>0</v>
      </c>
      <c r="Q144" s="209">
        <v>0.00918</v>
      </c>
      <c r="R144" s="209">
        <f t="shared" si="2"/>
        <v>0.027540000000000002</v>
      </c>
      <c r="S144" s="209">
        <v>0</v>
      </c>
      <c r="T144" s="210">
        <f t="shared" si="3"/>
        <v>0</v>
      </c>
      <c r="AR144" s="24" t="s">
        <v>2042</v>
      </c>
      <c r="AT144" s="24" t="s">
        <v>2092</v>
      </c>
      <c r="AU144" s="24" t="s">
        <v>1961</v>
      </c>
      <c r="AY144" s="24" t="s">
        <v>2090</v>
      </c>
      <c r="BE144" s="211">
        <f t="shared" si="4"/>
        <v>0</v>
      </c>
      <c r="BF144" s="211">
        <f t="shared" si="5"/>
        <v>0</v>
      </c>
      <c r="BG144" s="211">
        <f t="shared" si="6"/>
        <v>0</v>
      </c>
      <c r="BH144" s="211">
        <f t="shared" si="7"/>
        <v>0</v>
      </c>
      <c r="BI144" s="211">
        <f t="shared" si="8"/>
        <v>0</v>
      </c>
      <c r="BJ144" s="24" t="s">
        <v>1900</v>
      </c>
      <c r="BK144" s="211">
        <f t="shared" si="9"/>
        <v>0</v>
      </c>
      <c r="BL144" s="24" t="s">
        <v>2042</v>
      </c>
      <c r="BM144" s="24" t="s">
        <v>1523</v>
      </c>
    </row>
    <row r="145" spans="2:65" s="1" customFormat="1" ht="22.5" customHeight="1">
      <c r="B145" s="41"/>
      <c r="C145" s="228" t="s">
        <v>2230</v>
      </c>
      <c r="D145" s="228" t="s">
        <v>2136</v>
      </c>
      <c r="E145" s="229" t="s">
        <v>1524</v>
      </c>
      <c r="F145" s="230" t="s">
        <v>1525</v>
      </c>
      <c r="G145" s="231" t="s">
        <v>2263</v>
      </c>
      <c r="H145" s="232">
        <v>1</v>
      </c>
      <c r="I145" s="233"/>
      <c r="J145" s="234">
        <f t="shared" si="0"/>
        <v>0</v>
      </c>
      <c r="K145" s="230" t="s">
        <v>1898</v>
      </c>
      <c r="L145" s="235"/>
      <c r="M145" s="236" t="s">
        <v>1898</v>
      </c>
      <c r="N145" s="237" t="s">
        <v>1922</v>
      </c>
      <c r="O145" s="42"/>
      <c r="P145" s="209">
        <f t="shared" si="1"/>
        <v>0</v>
      </c>
      <c r="Q145" s="209">
        <v>1.415</v>
      </c>
      <c r="R145" s="209">
        <f t="shared" si="2"/>
        <v>1.415</v>
      </c>
      <c r="S145" s="209">
        <v>0</v>
      </c>
      <c r="T145" s="210">
        <f t="shared" si="3"/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 t="shared" si="4"/>
        <v>0</v>
      </c>
      <c r="BF145" s="211">
        <f t="shared" si="5"/>
        <v>0</v>
      </c>
      <c r="BG145" s="211">
        <f t="shared" si="6"/>
        <v>0</v>
      </c>
      <c r="BH145" s="211">
        <f t="shared" si="7"/>
        <v>0</v>
      </c>
      <c r="BI145" s="211">
        <f t="shared" si="8"/>
        <v>0</v>
      </c>
      <c r="BJ145" s="24" t="s">
        <v>1900</v>
      </c>
      <c r="BK145" s="211">
        <f t="shared" si="9"/>
        <v>0</v>
      </c>
      <c r="BL145" s="24" t="s">
        <v>2042</v>
      </c>
      <c r="BM145" s="24" t="s">
        <v>1526</v>
      </c>
    </row>
    <row r="146" spans="2:65" s="1" customFormat="1" ht="22.5" customHeight="1">
      <c r="B146" s="41"/>
      <c r="C146" s="228" t="s">
        <v>2235</v>
      </c>
      <c r="D146" s="228" t="s">
        <v>2136</v>
      </c>
      <c r="E146" s="229" t="s">
        <v>1527</v>
      </c>
      <c r="F146" s="230" t="s">
        <v>1528</v>
      </c>
      <c r="G146" s="231" t="s">
        <v>2263</v>
      </c>
      <c r="H146" s="232">
        <v>1</v>
      </c>
      <c r="I146" s="233"/>
      <c r="J146" s="234">
        <f t="shared" si="0"/>
        <v>0</v>
      </c>
      <c r="K146" s="230" t="s">
        <v>1898</v>
      </c>
      <c r="L146" s="235"/>
      <c r="M146" s="236" t="s">
        <v>1898</v>
      </c>
      <c r="N146" s="237" t="s">
        <v>1922</v>
      </c>
      <c r="O146" s="42"/>
      <c r="P146" s="209">
        <f t="shared" si="1"/>
        <v>0</v>
      </c>
      <c r="Q146" s="209">
        <v>0.725</v>
      </c>
      <c r="R146" s="209">
        <f t="shared" si="2"/>
        <v>0.725</v>
      </c>
      <c r="S146" s="209">
        <v>0</v>
      </c>
      <c r="T146" s="210">
        <f t="shared" si="3"/>
        <v>0</v>
      </c>
      <c r="AR146" s="24" t="s">
        <v>2129</v>
      </c>
      <c r="AT146" s="24" t="s">
        <v>2136</v>
      </c>
      <c r="AU146" s="24" t="s">
        <v>1961</v>
      </c>
      <c r="AY146" s="24" t="s">
        <v>2090</v>
      </c>
      <c r="BE146" s="211">
        <f t="shared" si="4"/>
        <v>0</v>
      </c>
      <c r="BF146" s="211">
        <f t="shared" si="5"/>
        <v>0</v>
      </c>
      <c r="BG146" s="211">
        <f t="shared" si="6"/>
        <v>0</v>
      </c>
      <c r="BH146" s="211">
        <f t="shared" si="7"/>
        <v>0</v>
      </c>
      <c r="BI146" s="211">
        <f t="shared" si="8"/>
        <v>0</v>
      </c>
      <c r="BJ146" s="24" t="s">
        <v>1900</v>
      </c>
      <c r="BK146" s="211">
        <f t="shared" si="9"/>
        <v>0</v>
      </c>
      <c r="BL146" s="24" t="s">
        <v>2042</v>
      </c>
      <c r="BM146" s="24" t="s">
        <v>1529</v>
      </c>
    </row>
    <row r="147" spans="2:65" s="1" customFormat="1" ht="22.5" customHeight="1">
      <c r="B147" s="41"/>
      <c r="C147" s="228" t="s">
        <v>2239</v>
      </c>
      <c r="D147" s="228" t="s">
        <v>2136</v>
      </c>
      <c r="E147" s="229" t="s">
        <v>1530</v>
      </c>
      <c r="F147" s="230" t="s">
        <v>1531</v>
      </c>
      <c r="G147" s="231" t="s">
        <v>2263</v>
      </c>
      <c r="H147" s="232">
        <v>1</v>
      </c>
      <c r="I147" s="233"/>
      <c r="J147" s="234">
        <f t="shared" si="0"/>
        <v>0</v>
      </c>
      <c r="K147" s="230" t="s">
        <v>1898</v>
      </c>
      <c r="L147" s="235"/>
      <c r="M147" s="236" t="s">
        <v>1898</v>
      </c>
      <c r="N147" s="237" t="s">
        <v>1922</v>
      </c>
      <c r="O147" s="42"/>
      <c r="P147" s="209">
        <f t="shared" si="1"/>
        <v>0</v>
      </c>
      <c r="Q147" s="209">
        <v>0.46</v>
      </c>
      <c r="R147" s="209">
        <f t="shared" si="2"/>
        <v>0.46</v>
      </c>
      <c r="S147" s="209">
        <v>0</v>
      </c>
      <c r="T147" s="210">
        <f t="shared" si="3"/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 t="shared" si="4"/>
        <v>0</v>
      </c>
      <c r="BF147" s="211">
        <f t="shared" si="5"/>
        <v>0</v>
      </c>
      <c r="BG147" s="211">
        <f t="shared" si="6"/>
        <v>0</v>
      </c>
      <c r="BH147" s="211">
        <f t="shared" si="7"/>
        <v>0</v>
      </c>
      <c r="BI147" s="211">
        <f t="shared" si="8"/>
        <v>0</v>
      </c>
      <c r="BJ147" s="24" t="s">
        <v>1900</v>
      </c>
      <c r="BK147" s="211">
        <f t="shared" si="9"/>
        <v>0</v>
      </c>
      <c r="BL147" s="24" t="s">
        <v>2042</v>
      </c>
      <c r="BM147" s="24" t="s">
        <v>1532</v>
      </c>
    </row>
    <row r="148" spans="2:65" s="1" customFormat="1" ht="22.5" customHeight="1">
      <c r="B148" s="41"/>
      <c r="C148" s="228" t="s">
        <v>2244</v>
      </c>
      <c r="D148" s="228" t="s">
        <v>2136</v>
      </c>
      <c r="E148" s="229" t="s">
        <v>1533</v>
      </c>
      <c r="F148" s="230" t="s">
        <v>1534</v>
      </c>
      <c r="G148" s="231" t="s">
        <v>2263</v>
      </c>
      <c r="H148" s="232">
        <v>4</v>
      </c>
      <c r="I148" s="233"/>
      <c r="J148" s="234">
        <f t="shared" si="0"/>
        <v>0</v>
      </c>
      <c r="K148" s="230" t="s">
        <v>2096</v>
      </c>
      <c r="L148" s="235"/>
      <c r="M148" s="236" t="s">
        <v>1898</v>
      </c>
      <c r="N148" s="237" t="s">
        <v>1922</v>
      </c>
      <c r="O148" s="42"/>
      <c r="P148" s="209">
        <f t="shared" si="1"/>
        <v>0</v>
      </c>
      <c r="Q148" s="209">
        <v>0.002</v>
      </c>
      <c r="R148" s="209">
        <f t="shared" si="2"/>
        <v>0.008</v>
      </c>
      <c r="S148" s="209">
        <v>0</v>
      </c>
      <c r="T148" s="210">
        <f t="shared" si="3"/>
        <v>0</v>
      </c>
      <c r="AR148" s="24" t="s">
        <v>2129</v>
      </c>
      <c r="AT148" s="24" t="s">
        <v>2136</v>
      </c>
      <c r="AU148" s="24" t="s">
        <v>1961</v>
      </c>
      <c r="AY148" s="24" t="s">
        <v>2090</v>
      </c>
      <c r="BE148" s="211">
        <f t="shared" si="4"/>
        <v>0</v>
      </c>
      <c r="BF148" s="211">
        <f t="shared" si="5"/>
        <v>0</v>
      </c>
      <c r="BG148" s="211">
        <f t="shared" si="6"/>
        <v>0</v>
      </c>
      <c r="BH148" s="211">
        <f t="shared" si="7"/>
        <v>0</v>
      </c>
      <c r="BI148" s="211">
        <f t="shared" si="8"/>
        <v>0</v>
      </c>
      <c r="BJ148" s="24" t="s">
        <v>1900</v>
      </c>
      <c r="BK148" s="211">
        <f t="shared" si="9"/>
        <v>0</v>
      </c>
      <c r="BL148" s="24" t="s">
        <v>2042</v>
      </c>
      <c r="BM148" s="24" t="s">
        <v>1535</v>
      </c>
    </row>
    <row r="149" spans="2:65" s="1" customFormat="1" ht="22.5" customHeight="1">
      <c r="B149" s="41"/>
      <c r="C149" s="200" t="s">
        <v>2249</v>
      </c>
      <c r="D149" s="200" t="s">
        <v>2092</v>
      </c>
      <c r="E149" s="201" t="s">
        <v>1536</v>
      </c>
      <c r="F149" s="202" t="s">
        <v>1537</v>
      </c>
      <c r="G149" s="203" t="s">
        <v>2263</v>
      </c>
      <c r="H149" s="204">
        <v>1</v>
      </c>
      <c r="I149" s="205"/>
      <c r="J149" s="206">
        <f t="shared" si="0"/>
        <v>0</v>
      </c>
      <c r="K149" s="202" t="s">
        <v>2096</v>
      </c>
      <c r="L149" s="61"/>
      <c r="M149" s="207" t="s">
        <v>1898</v>
      </c>
      <c r="N149" s="208" t="s">
        <v>1922</v>
      </c>
      <c r="O149" s="42"/>
      <c r="P149" s="209">
        <f t="shared" si="1"/>
        <v>0</v>
      </c>
      <c r="Q149" s="209">
        <v>0.01147</v>
      </c>
      <c r="R149" s="209">
        <f t="shared" si="2"/>
        <v>0.01147</v>
      </c>
      <c r="S149" s="209">
        <v>0</v>
      </c>
      <c r="T149" s="210">
        <f t="shared" si="3"/>
        <v>0</v>
      </c>
      <c r="AR149" s="24" t="s">
        <v>2042</v>
      </c>
      <c r="AT149" s="24" t="s">
        <v>2092</v>
      </c>
      <c r="AU149" s="24" t="s">
        <v>1961</v>
      </c>
      <c r="AY149" s="24" t="s">
        <v>2090</v>
      </c>
      <c r="BE149" s="211">
        <f t="shared" si="4"/>
        <v>0</v>
      </c>
      <c r="BF149" s="211">
        <f t="shared" si="5"/>
        <v>0</v>
      </c>
      <c r="BG149" s="211">
        <f t="shared" si="6"/>
        <v>0</v>
      </c>
      <c r="BH149" s="211">
        <f t="shared" si="7"/>
        <v>0</v>
      </c>
      <c r="BI149" s="211">
        <f t="shared" si="8"/>
        <v>0</v>
      </c>
      <c r="BJ149" s="24" t="s">
        <v>1900</v>
      </c>
      <c r="BK149" s="211">
        <f t="shared" si="9"/>
        <v>0</v>
      </c>
      <c r="BL149" s="24" t="s">
        <v>2042</v>
      </c>
      <c r="BM149" s="24" t="s">
        <v>1538</v>
      </c>
    </row>
    <row r="150" spans="2:65" s="1" customFormat="1" ht="22.5" customHeight="1">
      <c r="B150" s="41"/>
      <c r="C150" s="228" t="s">
        <v>2254</v>
      </c>
      <c r="D150" s="228" t="s">
        <v>2136</v>
      </c>
      <c r="E150" s="229" t="s">
        <v>1539</v>
      </c>
      <c r="F150" s="230" t="s">
        <v>1540</v>
      </c>
      <c r="G150" s="231" t="s">
        <v>2263</v>
      </c>
      <c r="H150" s="232">
        <v>1</v>
      </c>
      <c r="I150" s="233"/>
      <c r="J150" s="234">
        <f t="shared" si="0"/>
        <v>0</v>
      </c>
      <c r="K150" s="230" t="s">
        <v>1898</v>
      </c>
      <c r="L150" s="235"/>
      <c r="M150" s="236" t="s">
        <v>1898</v>
      </c>
      <c r="N150" s="237" t="s">
        <v>1922</v>
      </c>
      <c r="O150" s="42"/>
      <c r="P150" s="209">
        <f t="shared" si="1"/>
        <v>0</v>
      </c>
      <c r="Q150" s="209">
        <v>0.65</v>
      </c>
      <c r="R150" s="209">
        <f t="shared" si="2"/>
        <v>0.65</v>
      </c>
      <c r="S150" s="209">
        <v>0</v>
      </c>
      <c r="T150" s="210">
        <f t="shared" si="3"/>
        <v>0</v>
      </c>
      <c r="AR150" s="24" t="s">
        <v>2129</v>
      </c>
      <c r="AT150" s="24" t="s">
        <v>2136</v>
      </c>
      <c r="AU150" s="24" t="s">
        <v>1961</v>
      </c>
      <c r="AY150" s="24" t="s">
        <v>2090</v>
      </c>
      <c r="BE150" s="211">
        <f t="shared" si="4"/>
        <v>0</v>
      </c>
      <c r="BF150" s="211">
        <f t="shared" si="5"/>
        <v>0</v>
      </c>
      <c r="BG150" s="211">
        <f t="shared" si="6"/>
        <v>0</v>
      </c>
      <c r="BH150" s="211">
        <f t="shared" si="7"/>
        <v>0</v>
      </c>
      <c r="BI150" s="211">
        <f t="shared" si="8"/>
        <v>0</v>
      </c>
      <c r="BJ150" s="24" t="s">
        <v>1900</v>
      </c>
      <c r="BK150" s="211">
        <f t="shared" si="9"/>
        <v>0</v>
      </c>
      <c r="BL150" s="24" t="s">
        <v>2042</v>
      </c>
      <c r="BM150" s="24" t="s">
        <v>1541</v>
      </c>
    </row>
    <row r="151" spans="2:65" s="1" customFormat="1" ht="22.5" customHeight="1">
      <c r="B151" s="41"/>
      <c r="C151" s="200" t="s">
        <v>2260</v>
      </c>
      <c r="D151" s="200" t="s">
        <v>2092</v>
      </c>
      <c r="E151" s="201" t="s">
        <v>1542</v>
      </c>
      <c r="F151" s="202" t="s">
        <v>1543</v>
      </c>
      <c r="G151" s="203" t="s">
        <v>2263</v>
      </c>
      <c r="H151" s="204">
        <v>1</v>
      </c>
      <c r="I151" s="205"/>
      <c r="J151" s="206">
        <f t="shared" si="0"/>
        <v>0</v>
      </c>
      <c r="K151" s="202" t="s">
        <v>2096</v>
      </c>
      <c r="L151" s="61"/>
      <c r="M151" s="207" t="s">
        <v>1898</v>
      </c>
      <c r="N151" s="208" t="s">
        <v>1922</v>
      </c>
      <c r="O151" s="42"/>
      <c r="P151" s="209">
        <f t="shared" si="1"/>
        <v>0</v>
      </c>
      <c r="Q151" s="209">
        <v>0.0066</v>
      </c>
      <c r="R151" s="209">
        <f t="shared" si="2"/>
        <v>0.0066</v>
      </c>
      <c r="S151" s="209">
        <v>0</v>
      </c>
      <c r="T151" s="210">
        <f t="shared" si="3"/>
        <v>0</v>
      </c>
      <c r="AR151" s="24" t="s">
        <v>2042</v>
      </c>
      <c r="AT151" s="24" t="s">
        <v>2092</v>
      </c>
      <c r="AU151" s="24" t="s">
        <v>1961</v>
      </c>
      <c r="AY151" s="24" t="s">
        <v>2090</v>
      </c>
      <c r="BE151" s="211">
        <f t="shared" si="4"/>
        <v>0</v>
      </c>
      <c r="BF151" s="211">
        <f t="shared" si="5"/>
        <v>0</v>
      </c>
      <c r="BG151" s="211">
        <f t="shared" si="6"/>
        <v>0</v>
      </c>
      <c r="BH151" s="211">
        <f t="shared" si="7"/>
        <v>0</v>
      </c>
      <c r="BI151" s="211">
        <f t="shared" si="8"/>
        <v>0</v>
      </c>
      <c r="BJ151" s="24" t="s">
        <v>1900</v>
      </c>
      <c r="BK151" s="211">
        <f t="shared" si="9"/>
        <v>0</v>
      </c>
      <c r="BL151" s="24" t="s">
        <v>2042</v>
      </c>
      <c r="BM151" s="24" t="s">
        <v>1544</v>
      </c>
    </row>
    <row r="152" spans="2:65" s="1" customFormat="1" ht="22.5" customHeight="1">
      <c r="B152" s="41"/>
      <c r="C152" s="228" t="s">
        <v>2266</v>
      </c>
      <c r="D152" s="228" t="s">
        <v>2136</v>
      </c>
      <c r="E152" s="229" t="s">
        <v>1545</v>
      </c>
      <c r="F152" s="230" t="s">
        <v>1546</v>
      </c>
      <c r="G152" s="231" t="s">
        <v>2263</v>
      </c>
      <c r="H152" s="232">
        <v>1</v>
      </c>
      <c r="I152" s="233"/>
      <c r="J152" s="234">
        <f t="shared" si="0"/>
        <v>0</v>
      </c>
      <c r="K152" s="230" t="s">
        <v>2096</v>
      </c>
      <c r="L152" s="235"/>
      <c r="M152" s="236" t="s">
        <v>1898</v>
      </c>
      <c r="N152" s="237" t="s">
        <v>1922</v>
      </c>
      <c r="O152" s="42"/>
      <c r="P152" s="209">
        <f t="shared" si="1"/>
        <v>0</v>
      </c>
      <c r="Q152" s="209">
        <v>0.081</v>
      </c>
      <c r="R152" s="209">
        <f t="shared" si="2"/>
        <v>0.081</v>
      </c>
      <c r="S152" s="209">
        <v>0</v>
      </c>
      <c r="T152" s="210">
        <f t="shared" si="3"/>
        <v>0</v>
      </c>
      <c r="AR152" s="24" t="s">
        <v>2129</v>
      </c>
      <c r="AT152" s="24" t="s">
        <v>2136</v>
      </c>
      <c r="AU152" s="24" t="s">
        <v>1961</v>
      </c>
      <c r="AY152" s="24" t="s">
        <v>2090</v>
      </c>
      <c r="BE152" s="211">
        <f t="shared" si="4"/>
        <v>0</v>
      </c>
      <c r="BF152" s="211">
        <f t="shared" si="5"/>
        <v>0</v>
      </c>
      <c r="BG152" s="211">
        <f t="shared" si="6"/>
        <v>0</v>
      </c>
      <c r="BH152" s="211">
        <f t="shared" si="7"/>
        <v>0</v>
      </c>
      <c r="BI152" s="211">
        <f t="shared" si="8"/>
        <v>0</v>
      </c>
      <c r="BJ152" s="24" t="s">
        <v>1900</v>
      </c>
      <c r="BK152" s="211">
        <f t="shared" si="9"/>
        <v>0</v>
      </c>
      <c r="BL152" s="24" t="s">
        <v>2042</v>
      </c>
      <c r="BM152" s="24" t="s">
        <v>1547</v>
      </c>
    </row>
    <row r="153" spans="2:65" s="1" customFormat="1" ht="22.5" customHeight="1">
      <c r="B153" s="41"/>
      <c r="C153" s="228" t="s">
        <v>2271</v>
      </c>
      <c r="D153" s="228" t="s">
        <v>2136</v>
      </c>
      <c r="E153" s="229" t="s">
        <v>1548</v>
      </c>
      <c r="F153" s="230" t="s">
        <v>1549</v>
      </c>
      <c r="G153" s="231" t="s">
        <v>2263</v>
      </c>
      <c r="H153" s="232">
        <v>1</v>
      </c>
      <c r="I153" s="233"/>
      <c r="J153" s="234">
        <f t="shared" si="0"/>
        <v>0</v>
      </c>
      <c r="K153" s="230" t="s">
        <v>1898</v>
      </c>
      <c r="L153" s="235"/>
      <c r="M153" s="236" t="s">
        <v>1898</v>
      </c>
      <c r="N153" s="237" t="s">
        <v>1922</v>
      </c>
      <c r="O153" s="42"/>
      <c r="P153" s="209">
        <f t="shared" si="1"/>
        <v>0</v>
      </c>
      <c r="Q153" s="209">
        <v>0.02128</v>
      </c>
      <c r="R153" s="209">
        <f t="shared" si="2"/>
        <v>0.02128</v>
      </c>
      <c r="S153" s="209">
        <v>0</v>
      </c>
      <c r="T153" s="210">
        <f t="shared" si="3"/>
        <v>0</v>
      </c>
      <c r="AR153" s="24" t="s">
        <v>2129</v>
      </c>
      <c r="AT153" s="24" t="s">
        <v>2136</v>
      </c>
      <c r="AU153" s="24" t="s">
        <v>1961</v>
      </c>
      <c r="AY153" s="24" t="s">
        <v>2090</v>
      </c>
      <c r="BE153" s="211">
        <f t="shared" si="4"/>
        <v>0</v>
      </c>
      <c r="BF153" s="211">
        <f t="shared" si="5"/>
        <v>0</v>
      </c>
      <c r="BG153" s="211">
        <f t="shared" si="6"/>
        <v>0</v>
      </c>
      <c r="BH153" s="211">
        <f t="shared" si="7"/>
        <v>0</v>
      </c>
      <c r="BI153" s="211">
        <f t="shared" si="8"/>
        <v>0</v>
      </c>
      <c r="BJ153" s="24" t="s">
        <v>1900</v>
      </c>
      <c r="BK153" s="211">
        <f t="shared" si="9"/>
        <v>0</v>
      </c>
      <c r="BL153" s="24" t="s">
        <v>2042</v>
      </c>
      <c r="BM153" s="24" t="s">
        <v>1550</v>
      </c>
    </row>
    <row r="154" spans="2:65" s="1" customFormat="1" ht="22.5" customHeight="1">
      <c r="B154" s="41"/>
      <c r="C154" s="200" t="s">
        <v>2275</v>
      </c>
      <c r="D154" s="200" t="s">
        <v>2092</v>
      </c>
      <c r="E154" s="201" t="s">
        <v>1551</v>
      </c>
      <c r="F154" s="202" t="s">
        <v>1552</v>
      </c>
      <c r="G154" s="203" t="s">
        <v>2263</v>
      </c>
      <c r="H154" s="204">
        <v>1</v>
      </c>
      <c r="I154" s="205"/>
      <c r="J154" s="206">
        <f t="shared" si="0"/>
        <v>0</v>
      </c>
      <c r="K154" s="202" t="s">
        <v>2096</v>
      </c>
      <c r="L154" s="61"/>
      <c r="M154" s="207" t="s">
        <v>1898</v>
      </c>
      <c r="N154" s="208" t="s">
        <v>1922</v>
      </c>
      <c r="O154" s="42"/>
      <c r="P154" s="209">
        <f t="shared" si="1"/>
        <v>0</v>
      </c>
      <c r="Q154" s="209">
        <v>0.00702</v>
      </c>
      <c r="R154" s="209">
        <f t="shared" si="2"/>
        <v>0.00702</v>
      </c>
      <c r="S154" s="209">
        <v>0</v>
      </c>
      <c r="T154" s="210">
        <f t="shared" si="3"/>
        <v>0</v>
      </c>
      <c r="AR154" s="24" t="s">
        <v>2042</v>
      </c>
      <c r="AT154" s="24" t="s">
        <v>2092</v>
      </c>
      <c r="AU154" s="24" t="s">
        <v>1961</v>
      </c>
      <c r="AY154" s="24" t="s">
        <v>2090</v>
      </c>
      <c r="BE154" s="211">
        <f t="shared" si="4"/>
        <v>0</v>
      </c>
      <c r="BF154" s="211">
        <f t="shared" si="5"/>
        <v>0</v>
      </c>
      <c r="BG154" s="211">
        <f t="shared" si="6"/>
        <v>0</v>
      </c>
      <c r="BH154" s="211">
        <f t="shared" si="7"/>
        <v>0</v>
      </c>
      <c r="BI154" s="211">
        <f t="shared" si="8"/>
        <v>0</v>
      </c>
      <c r="BJ154" s="24" t="s">
        <v>1900</v>
      </c>
      <c r="BK154" s="211">
        <f t="shared" si="9"/>
        <v>0</v>
      </c>
      <c r="BL154" s="24" t="s">
        <v>2042</v>
      </c>
      <c r="BM154" s="24" t="s">
        <v>1553</v>
      </c>
    </row>
    <row r="155" spans="2:65" s="1" customFormat="1" ht="22.5" customHeight="1">
      <c r="B155" s="41"/>
      <c r="C155" s="228" t="s">
        <v>2279</v>
      </c>
      <c r="D155" s="228" t="s">
        <v>2136</v>
      </c>
      <c r="E155" s="229" t="s">
        <v>1554</v>
      </c>
      <c r="F155" s="230" t="s">
        <v>1555</v>
      </c>
      <c r="G155" s="231" t="s">
        <v>2263</v>
      </c>
      <c r="H155" s="232">
        <v>1</v>
      </c>
      <c r="I155" s="233"/>
      <c r="J155" s="234">
        <f t="shared" si="0"/>
        <v>0</v>
      </c>
      <c r="K155" s="230" t="s">
        <v>2096</v>
      </c>
      <c r="L155" s="235"/>
      <c r="M155" s="236" t="s">
        <v>1898</v>
      </c>
      <c r="N155" s="237" t="s">
        <v>1922</v>
      </c>
      <c r="O155" s="42"/>
      <c r="P155" s="209">
        <f t="shared" si="1"/>
        <v>0</v>
      </c>
      <c r="Q155" s="209">
        <v>0.059</v>
      </c>
      <c r="R155" s="209">
        <f t="shared" si="2"/>
        <v>0.059</v>
      </c>
      <c r="S155" s="209">
        <v>0</v>
      </c>
      <c r="T155" s="210">
        <f t="shared" si="3"/>
        <v>0</v>
      </c>
      <c r="AR155" s="24" t="s">
        <v>2129</v>
      </c>
      <c r="AT155" s="24" t="s">
        <v>2136</v>
      </c>
      <c r="AU155" s="24" t="s">
        <v>1961</v>
      </c>
      <c r="AY155" s="24" t="s">
        <v>2090</v>
      </c>
      <c r="BE155" s="211">
        <f t="shared" si="4"/>
        <v>0</v>
      </c>
      <c r="BF155" s="211">
        <f t="shared" si="5"/>
        <v>0</v>
      </c>
      <c r="BG155" s="211">
        <f t="shared" si="6"/>
        <v>0</v>
      </c>
      <c r="BH155" s="211">
        <f t="shared" si="7"/>
        <v>0</v>
      </c>
      <c r="BI155" s="211">
        <f t="shared" si="8"/>
        <v>0</v>
      </c>
      <c r="BJ155" s="24" t="s">
        <v>1900</v>
      </c>
      <c r="BK155" s="211">
        <f t="shared" si="9"/>
        <v>0</v>
      </c>
      <c r="BL155" s="24" t="s">
        <v>2042</v>
      </c>
      <c r="BM155" s="24" t="s">
        <v>1556</v>
      </c>
    </row>
    <row r="156" spans="2:65" s="1" customFormat="1" ht="22.5" customHeight="1">
      <c r="B156" s="41"/>
      <c r="C156" s="228" t="s">
        <v>2283</v>
      </c>
      <c r="D156" s="228" t="s">
        <v>2136</v>
      </c>
      <c r="E156" s="229" t="s">
        <v>1557</v>
      </c>
      <c r="F156" s="230" t="s">
        <v>1558</v>
      </c>
      <c r="G156" s="231" t="s">
        <v>2263</v>
      </c>
      <c r="H156" s="232">
        <v>1</v>
      </c>
      <c r="I156" s="233"/>
      <c r="J156" s="234">
        <f t="shared" si="0"/>
        <v>0</v>
      </c>
      <c r="K156" s="230" t="s">
        <v>1898</v>
      </c>
      <c r="L156" s="235"/>
      <c r="M156" s="236" t="s">
        <v>1898</v>
      </c>
      <c r="N156" s="237" t="s">
        <v>1922</v>
      </c>
      <c r="O156" s="42"/>
      <c r="P156" s="209">
        <f t="shared" si="1"/>
        <v>0</v>
      </c>
      <c r="Q156" s="209">
        <v>0.00085</v>
      </c>
      <c r="R156" s="209">
        <f t="shared" si="2"/>
        <v>0.00085</v>
      </c>
      <c r="S156" s="209">
        <v>0</v>
      </c>
      <c r="T156" s="210">
        <f t="shared" si="3"/>
        <v>0</v>
      </c>
      <c r="AR156" s="24" t="s">
        <v>2129</v>
      </c>
      <c r="AT156" s="24" t="s">
        <v>2136</v>
      </c>
      <c r="AU156" s="24" t="s">
        <v>1961</v>
      </c>
      <c r="AY156" s="24" t="s">
        <v>2090</v>
      </c>
      <c r="BE156" s="211">
        <f t="shared" si="4"/>
        <v>0</v>
      </c>
      <c r="BF156" s="211">
        <f t="shared" si="5"/>
        <v>0</v>
      </c>
      <c r="BG156" s="211">
        <f t="shared" si="6"/>
        <v>0</v>
      </c>
      <c r="BH156" s="211">
        <f t="shared" si="7"/>
        <v>0</v>
      </c>
      <c r="BI156" s="211">
        <f t="shared" si="8"/>
        <v>0</v>
      </c>
      <c r="BJ156" s="24" t="s">
        <v>1900</v>
      </c>
      <c r="BK156" s="211">
        <f t="shared" si="9"/>
        <v>0</v>
      </c>
      <c r="BL156" s="24" t="s">
        <v>2042</v>
      </c>
      <c r="BM156" s="24" t="s">
        <v>1559</v>
      </c>
    </row>
    <row r="157" spans="2:65" s="1" customFormat="1" ht="22.5" customHeight="1">
      <c r="B157" s="41"/>
      <c r="C157" s="228" t="s">
        <v>2287</v>
      </c>
      <c r="D157" s="228" t="s">
        <v>2136</v>
      </c>
      <c r="E157" s="229" t="s">
        <v>1560</v>
      </c>
      <c r="F157" s="230" t="s">
        <v>1561</v>
      </c>
      <c r="G157" s="231" t="s">
        <v>2263</v>
      </c>
      <c r="H157" s="232">
        <v>1</v>
      </c>
      <c r="I157" s="233"/>
      <c r="J157" s="234">
        <f t="shared" si="0"/>
        <v>0</v>
      </c>
      <c r="K157" s="230" t="s">
        <v>2096</v>
      </c>
      <c r="L157" s="235"/>
      <c r="M157" s="236" t="s">
        <v>1898</v>
      </c>
      <c r="N157" s="237" t="s">
        <v>1922</v>
      </c>
      <c r="O157" s="42"/>
      <c r="P157" s="209">
        <f t="shared" si="1"/>
        <v>0</v>
      </c>
      <c r="Q157" s="209">
        <v>0.00085</v>
      </c>
      <c r="R157" s="209">
        <f t="shared" si="2"/>
        <v>0.00085</v>
      </c>
      <c r="S157" s="209">
        <v>0</v>
      </c>
      <c r="T157" s="210">
        <f t="shared" si="3"/>
        <v>0</v>
      </c>
      <c r="AR157" s="24" t="s">
        <v>2129</v>
      </c>
      <c r="AT157" s="24" t="s">
        <v>2136</v>
      </c>
      <c r="AU157" s="24" t="s">
        <v>1961</v>
      </c>
      <c r="AY157" s="24" t="s">
        <v>2090</v>
      </c>
      <c r="BE157" s="211">
        <f t="shared" si="4"/>
        <v>0</v>
      </c>
      <c r="BF157" s="211">
        <f t="shared" si="5"/>
        <v>0</v>
      </c>
      <c r="BG157" s="211">
        <f t="shared" si="6"/>
        <v>0</v>
      </c>
      <c r="BH157" s="211">
        <f t="shared" si="7"/>
        <v>0</v>
      </c>
      <c r="BI157" s="211">
        <f t="shared" si="8"/>
        <v>0</v>
      </c>
      <c r="BJ157" s="24" t="s">
        <v>1900</v>
      </c>
      <c r="BK157" s="211">
        <f t="shared" si="9"/>
        <v>0</v>
      </c>
      <c r="BL157" s="24" t="s">
        <v>2042</v>
      </c>
      <c r="BM157" s="24" t="s">
        <v>1562</v>
      </c>
    </row>
    <row r="158" spans="2:65" s="1" customFormat="1" ht="31.5" customHeight="1">
      <c r="B158" s="41"/>
      <c r="C158" s="200" t="s">
        <v>2291</v>
      </c>
      <c r="D158" s="200" t="s">
        <v>2092</v>
      </c>
      <c r="E158" s="201" t="s">
        <v>1563</v>
      </c>
      <c r="F158" s="202" t="s">
        <v>1564</v>
      </c>
      <c r="G158" s="203" t="s">
        <v>2263</v>
      </c>
      <c r="H158" s="204">
        <v>1</v>
      </c>
      <c r="I158" s="205"/>
      <c r="J158" s="206">
        <f t="shared" si="0"/>
        <v>0</v>
      </c>
      <c r="K158" s="202" t="s">
        <v>2096</v>
      </c>
      <c r="L158" s="61"/>
      <c r="M158" s="207" t="s">
        <v>1898</v>
      </c>
      <c r="N158" s="208" t="s">
        <v>1922</v>
      </c>
      <c r="O158" s="42"/>
      <c r="P158" s="209">
        <f t="shared" si="1"/>
        <v>0</v>
      </c>
      <c r="Q158" s="209">
        <v>0.0081</v>
      </c>
      <c r="R158" s="209">
        <f t="shared" si="2"/>
        <v>0.0081</v>
      </c>
      <c r="S158" s="209">
        <v>0</v>
      </c>
      <c r="T158" s="210">
        <f t="shared" si="3"/>
        <v>0</v>
      </c>
      <c r="AR158" s="24" t="s">
        <v>2042</v>
      </c>
      <c r="AT158" s="24" t="s">
        <v>2092</v>
      </c>
      <c r="AU158" s="24" t="s">
        <v>1961</v>
      </c>
      <c r="AY158" s="24" t="s">
        <v>2090</v>
      </c>
      <c r="BE158" s="211">
        <f t="shared" si="4"/>
        <v>0</v>
      </c>
      <c r="BF158" s="211">
        <f t="shared" si="5"/>
        <v>0</v>
      </c>
      <c r="BG158" s="211">
        <f t="shared" si="6"/>
        <v>0</v>
      </c>
      <c r="BH158" s="211">
        <f t="shared" si="7"/>
        <v>0</v>
      </c>
      <c r="BI158" s="211">
        <f t="shared" si="8"/>
        <v>0</v>
      </c>
      <c r="BJ158" s="24" t="s">
        <v>1900</v>
      </c>
      <c r="BK158" s="211">
        <f t="shared" si="9"/>
        <v>0</v>
      </c>
      <c r="BL158" s="24" t="s">
        <v>2042</v>
      </c>
      <c r="BM158" s="24" t="s">
        <v>1565</v>
      </c>
    </row>
    <row r="159" spans="2:65" s="1" customFormat="1" ht="22.5" customHeight="1">
      <c r="B159" s="41"/>
      <c r="C159" s="200" t="s">
        <v>2296</v>
      </c>
      <c r="D159" s="200" t="s">
        <v>2092</v>
      </c>
      <c r="E159" s="201" t="s">
        <v>1566</v>
      </c>
      <c r="F159" s="202" t="s">
        <v>1567</v>
      </c>
      <c r="G159" s="203" t="s">
        <v>2095</v>
      </c>
      <c r="H159" s="204">
        <v>0.5</v>
      </c>
      <c r="I159" s="205"/>
      <c r="J159" s="206">
        <f t="shared" si="0"/>
        <v>0</v>
      </c>
      <c r="K159" s="202" t="s">
        <v>2096</v>
      </c>
      <c r="L159" s="61"/>
      <c r="M159" s="207" t="s">
        <v>1898</v>
      </c>
      <c r="N159" s="208" t="s">
        <v>1922</v>
      </c>
      <c r="O159" s="42"/>
      <c r="P159" s="209">
        <f t="shared" si="1"/>
        <v>0</v>
      </c>
      <c r="Q159" s="209">
        <v>0</v>
      </c>
      <c r="R159" s="209">
        <f t="shared" si="2"/>
        <v>0</v>
      </c>
      <c r="S159" s="209">
        <v>0</v>
      </c>
      <c r="T159" s="210">
        <f t="shared" si="3"/>
        <v>0</v>
      </c>
      <c r="AR159" s="24" t="s">
        <v>2042</v>
      </c>
      <c r="AT159" s="24" t="s">
        <v>2092</v>
      </c>
      <c r="AU159" s="24" t="s">
        <v>1961</v>
      </c>
      <c r="AY159" s="24" t="s">
        <v>2090</v>
      </c>
      <c r="BE159" s="211">
        <f t="shared" si="4"/>
        <v>0</v>
      </c>
      <c r="BF159" s="211">
        <f t="shared" si="5"/>
        <v>0</v>
      </c>
      <c r="BG159" s="211">
        <f t="shared" si="6"/>
        <v>0</v>
      </c>
      <c r="BH159" s="211">
        <f t="shared" si="7"/>
        <v>0</v>
      </c>
      <c r="BI159" s="211">
        <f t="shared" si="8"/>
        <v>0</v>
      </c>
      <c r="BJ159" s="24" t="s">
        <v>1900</v>
      </c>
      <c r="BK159" s="211">
        <f t="shared" si="9"/>
        <v>0</v>
      </c>
      <c r="BL159" s="24" t="s">
        <v>2042</v>
      </c>
      <c r="BM159" s="24" t="s">
        <v>1568</v>
      </c>
    </row>
    <row r="160" spans="2:63" s="11" customFormat="1" ht="29.85" customHeight="1">
      <c r="B160" s="183"/>
      <c r="C160" s="184"/>
      <c r="D160" s="197" t="s">
        <v>1950</v>
      </c>
      <c r="E160" s="198" t="s">
        <v>1569</v>
      </c>
      <c r="F160" s="198" t="s">
        <v>1570</v>
      </c>
      <c r="G160" s="184"/>
      <c r="H160" s="184"/>
      <c r="I160" s="187"/>
      <c r="J160" s="199">
        <f>BK160</f>
        <v>0</v>
      </c>
      <c r="K160" s="184"/>
      <c r="L160" s="189"/>
      <c r="M160" s="190"/>
      <c r="N160" s="191"/>
      <c r="O160" s="191"/>
      <c r="P160" s="192">
        <f>SUM(P161:P173)</f>
        <v>0</v>
      </c>
      <c r="Q160" s="191"/>
      <c r="R160" s="192">
        <f>SUM(R161:R173)</f>
        <v>4.26208</v>
      </c>
      <c r="S160" s="191"/>
      <c r="T160" s="193">
        <f>SUM(T161:T173)</f>
        <v>0</v>
      </c>
      <c r="AR160" s="194" t="s">
        <v>1900</v>
      </c>
      <c r="AT160" s="195" t="s">
        <v>1950</v>
      </c>
      <c r="AU160" s="195" t="s">
        <v>1900</v>
      </c>
      <c r="AY160" s="194" t="s">
        <v>2090</v>
      </c>
      <c r="BK160" s="196">
        <f>SUM(BK161:BK173)</f>
        <v>0</v>
      </c>
    </row>
    <row r="161" spans="2:65" s="1" customFormat="1" ht="22.5" customHeight="1">
      <c r="B161" s="41"/>
      <c r="C161" s="200" t="s">
        <v>2301</v>
      </c>
      <c r="D161" s="200" t="s">
        <v>2092</v>
      </c>
      <c r="E161" s="201" t="s">
        <v>1517</v>
      </c>
      <c r="F161" s="202" t="s">
        <v>1518</v>
      </c>
      <c r="G161" s="203" t="s">
        <v>2263</v>
      </c>
      <c r="H161" s="204">
        <v>1</v>
      </c>
      <c r="I161" s="205"/>
      <c r="J161" s="206">
        <f aca="true" t="shared" si="10" ref="J161:J173">ROUND(I161*H161,2)</f>
        <v>0</v>
      </c>
      <c r="K161" s="202" t="s">
        <v>2096</v>
      </c>
      <c r="L161" s="61"/>
      <c r="M161" s="207" t="s">
        <v>1898</v>
      </c>
      <c r="N161" s="208" t="s">
        <v>1922</v>
      </c>
      <c r="O161" s="42"/>
      <c r="P161" s="209">
        <f aca="true" t="shared" si="11" ref="P161:P173">O161*H161</f>
        <v>0</v>
      </c>
      <c r="Q161" s="209">
        <v>0.02753</v>
      </c>
      <c r="R161" s="209">
        <f aca="true" t="shared" si="12" ref="R161:R173">Q161*H161</f>
        <v>0.02753</v>
      </c>
      <c r="S161" s="209">
        <v>0</v>
      </c>
      <c r="T161" s="210">
        <f aca="true" t="shared" si="13" ref="T161:T173">S161*H161</f>
        <v>0</v>
      </c>
      <c r="AR161" s="24" t="s">
        <v>2042</v>
      </c>
      <c r="AT161" s="24" t="s">
        <v>2092</v>
      </c>
      <c r="AU161" s="24" t="s">
        <v>1961</v>
      </c>
      <c r="AY161" s="24" t="s">
        <v>2090</v>
      </c>
      <c r="BE161" s="211">
        <f aca="true" t="shared" si="14" ref="BE161:BE173">IF(N161="základní",J161,0)</f>
        <v>0</v>
      </c>
      <c r="BF161" s="211">
        <f aca="true" t="shared" si="15" ref="BF161:BF173">IF(N161="snížená",J161,0)</f>
        <v>0</v>
      </c>
      <c r="BG161" s="211">
        <f aca="true" t="shared" si="16" ref="BG161:BG173">IF(N161="zákl. přenesená",J161,0)</f>
        <v>0</v>
      </c>
      <c r="BH161" s="211">
        <f aca="true" t="shared" si="17" ref="BH161:BH173">IF(N161="sníž. přenesená",J161,0)</f>
        <v>0</v>
      </c>
      <c r="BI161" s="211">
        <f aca="true" t="shared" si="18" ref="BI161:BI173">IF(N161="nulová",J161,0)</f>
        <v>0</v>
      </c>
      <c r="BJ161" s="24" t="s">
        <v>1900</v>
      </c>
      <c r="BK161" s="211">
        <f aca="true" t="shared" si="19" ref="BK161:BK173">ROUND(I161*H161,2)</f>
        <v>0</v>
      </c>
      <c r="BL161" s="24" t="s">
        <v>2042</v>
      </c>
      <c r="BM161" s="24" t="s">
        <v>1571</v>
      </c>
    </row>
    <row r="162" spans="2:65" s="1" customFormat="1" ht="22.5" customHeight="1">
      <c r="B162" s="41"/>
      <c r="C162" s="228" t="s">
        <v>2305</v>
      </c>
      <c r="D162" s="228" t="s">
        <v>2136</v>
      </c>
      <c r="E162" s="229" t="s">
        <v>1572</v>
      </c>
      <c r="F162" s="230" t="s">
        <v>1573</v>
      </c>
      <c r="G162" s="231" t="s">
        <v>2263</v>
      </c>
      <c r="H162" s="232">
        <v>1</v>
      </c>
      <c r="I162" s="233"/>
      <c r="J162" s="234">
        <f t="shared" si="10"/>
        <v>0</v>
      </c>
      <c r="K162" s="230" t="s">
        <v>1898</v>
      </c>
      <c r="L162" s="235"/>
      <c r="M162" s="236" t="s">
        <v>1898</v>
      </c>
      <c r="N162" s="237" t="s">
        <v>1922</v>
      </c>
      <c r="O162" s="42"/>
      <c r="P162" s="209">
        <f t="shared" si="11"/>
        <v>0</v>
      </c>
      <c r="Q162" s="209">
        <v>2.49</v>
      </c>
      <c r="R162" s="209">
        <f t="shared" si="12"/>
        <v>2.49</v>
      </c>
      <c r="S162" s="209">
        <v>0</v>
      </c>
      <c r="T162" s="210">
        <f t="shared" si="13"/>
        <v>0</v>
      </c>
      <c r="AR162" s="24" t="s">
        <v>2129</v>
      </c>
      <c r="AT162" s="24" t="s">
        <v>2136</v>
      </c>
      <c r="AU162" s="24" t="s">
        <v>1961</v>
      </c>
      <c r="AY162" s="24" t="s">
        <v>2090</v>
      </c>
      <c r="BE162" s="211">
        <f t="shared" si="14"/>
        <v>0</v>
      </c>
      <c r="BF162" s="211">
        <f t="shared" si="15"/>
        <v>0</v>
      </c>
      <c r="BG162" s="211">
        <f t="shared" si="16"/>
        <v>0</v>
      </c>
      <c r="BH162" s="211">
        <f t="shared" si="17"/>
        <v>0</v>
      </c>
      <c r="BI162" s="211">
        <f t="shared" si="18"/>
        <v>0</v>
      </c>
      <c r="BJ162" s="24" t="s">
        <v>1900</v>
      </c>
      <c r="BK162" s="211">
        <f t="shared" si="19"/>
        <v>0</v>
      </c>
      <c r="BL162" s="24" t="s">
        <v>2042</v>
      </c>
      <c r="BM162" s="24" t="s">
        <v>1574</v>
      </c>
    </row>
    <row r="163" spans="2:65" s="1" customFormat="1" ht="22.5" customHeight="1">
      <c r="B163" s="41"/>
      <c r="C163" s="200" t="s">
        <v>2310</v>
      </c>
      <c r="D163" s="200" t="s">
        <v>2092</v>
      </c>
      <c r="E163" s="201" t="s">
        <v>962</v>
      </c>
      <c r="F163" s="202" t="s">
        <v>963</v>
      </c>
      <c r="G163" s="203" t="s">
        <v>2263</v>
      </c>
      <c r="H163" s="204">
        <v>1</v>
      </c>
      <c r="I163" s="205"/>
      <c r="J163" s="206">
        <f t="shared" si="10"/>
        <v>0</v>
      </c>
      <c r="K163" s="202" t="s">
        <v>2096</v>
      </c>
      <c r="L163" s="61"/>
      <c r="M163" s="207" t="s">
        <v>1898</v>
      </c>
      <c r="N163" s="208" t="s">
        <v>1922</v>
      </c>
      <c r="O163" s="42"/>
      <c r="P163" s="209">
        <f t="shared" si="11"/>
        <v>0</v>
      </c>
      <c r="Q163" s="209">
        <v>0.00918</v>
      </c>
      <c r="R163" s="209">
        <f t="shared" si="12"/>
        <v>0.00918</v>
      </c>
      <c r="S163" s="209">
        <v>0</v>
      </c>
      <c r="T163" s="210">
        <f t="shared" si="13"/>
        <v>0</v>
      </c>
      <c r="AR163" s="24" t="s">
        <v>2042</v>
      </c>
      <c r="AT163" s="24" t="s">
        <v>2092</v>
      </c>
      <c r="AU163" s="24" t="s">
        <v>1961</v>
      </c>
      <c r="AY163" s="24" t="s">
        <v>2090</v>
      </c>
      <c r="BE163" s="211">
        <f t="shared" si="14"/>
        <v>0</v>
      </c>
      <c r="BF163" s="211">
        <f t="shared" si="15"/>
        <v>0</v>
      </c>
      <c r="BG163" s="211">
        <f t="shared" si="16"/>
        <v>0</v>
      </c>
      <c r="BH163" s="211">
        <f t="shared" si="17"/>
        <v>0</v>
      </c>
      <c r="BI163" s="211">
        <f t="shared" si="18"/>
        <v>0</v>
      </c>
      <c r="BJ163" s="24" t="s">
        <v>1900</v>
      </c>
      <c r="BK163" s="211">
        <f t="shared" si="19"/>
        <v>0</v>
      </c>
      <c r="BL163" s="24" t="s">
        <v>2042</v>
      </c>
      <c r="BM163" s="24" t="s">
        <v>1575</v>
      </c>
    </row>
    <row r="164" spans="2:65" s="1" customFormat="1" ht="22.5" customHeight="1">
      <c r="B164" s="41"/>
      <c r="C164" s="228" t="s">
        <v>2314</v>
      </c>
      <c r="D164" s="228" t="s">
        <v>2136</v>
      </c>
      <c r="E164" s="229" t="s">
        <v>1576</v>
      </c>
      <c r="F164" s="230" t="s">
        <v>1577</v>
      </c>
      <c r="G164" s="231" t="s">
        <v>2263</v>
      </c>
      <c r="H164" s="232">
        <v>1</v>
      </c>
      <c r="I164" s="233"/>
      <c r="J164" s="234">
        <f t="shared" si="10"/>
        <v>0</v>
      </c>
      <c r="K164" s="230" t="s">
        <v>2096</v>
      </c>
      <c r="L164" s="235"/>
      <c r="M164" s="236" t="s">
        <v>1898</v>
      </c>
      <c r="N164" s="237" t="s">
        <v>1922</v>
      </c>
      <c r="O164" s="42"/>
      <c r="P164" s="209">
        <f t="shared" si="11"/>
        <v>0</v>
      </c>
      <c r="Q164" s="209">
        <v>1.013</v>
      </c>
      <c r="R164" s="209">
        <f t="shared" si="12"/>
        <v>1.013</v>
      </c>
      <c r="S164" s="209">
        <v>0</v>
      </c>
      <c r="T164" s="210">
        <f t="shared" si="13"/>
        <v>0</v>
      </c>
      <c r="AR164" s="24" t="s">
        <v>2129</v>
      </c>
      <c r="AT164" s="24" t="s">
        <v>2136</v>
      </c>
      <c r="AU164" s="24" t="s">
        <v>1961</v>
      </c>
      <c r="AY164" s="24" t="s">
        <v>2090</v>
      </c>
      <c r="BE164" s="211">
        <f t="shared" si="14"/>
        <v>0</v>
      </c>
      <c r="BF164" s="211">
        <f t="shared" si="15"/>
        <v>0</v>
      </c>
      <c r="BG164" s="211">
        <f t="shared" si="16"/>
        <v>0</v>
      </c>
      <c r="BH164" s="211">
        <f t="shared" si="17"/>
        <v>0</v>
      </c>
      <c r="BI164" s="211">
        <f t="shared" si="18"/>
        <v>0</v>
      </c>
      <c r="BJ164" s="24" t="s">
        <v>1900</v>
      </c>
      <c r="BK164" s="211">
        <f t="shared" si="19"/>
        <v>0</v>
      </c>
      <c r="BL164" s="24" t="s">
        <v>2042</v>
      </c>
      <c r="BM164" s="24" t="s">
        <v>1578</v>
      </c>
    </row>
    <row r="165" spans="2:65" s="1" customFormat="1" ht="22.5" customHeight="1">
      <c r="B165" s="41"/>
      <c r="C165" s="228" t="s">
        <v>2319</v>
      </c>
      <c r="D165" s="228" t="s">
        <v>2136</v>
      </c>
      <c r="E165" s="229" t="s">
        <v>1533</v>
      </c>
      <c r="F165" s="230" t="s">
        <v>1534</v>
      </c>
      <c r="G165" s="231" t="s">
        <v>2263</v>
      </c>
      <c r="H165" s="232">
        <v>2</v>
      </c>
      <c r="I165" s="233"/>
      <c r="J165" s="234">
        <f t="shared" si="10"/>
        <v>0</v>
      </c>
      <c r="K165" s="230" t="s">
        <v>2096</v>
      </c>
      <c r="L165" s="235"/>
      <c r="M165" s="236" t="s">
        <v>1898</v>
      </c>
      <c r="N165" s="237" t="s">
        <v>1922</v>
      </c>
      <c r="O165" s="42"/>
      <c r="P165" s="209">
        <f t="shared" si="11"/>
        <v>0</v>
      </c>
      <c r="Q165" s="209">
        <v>0.002</v>
      </c>
      <c r="R165" s="209">
        <f t="shared" si="12"/>
        <v>0.004</v>
      </c>
      <c r="S165" s="209">
        <v>0</v>
      </c>
      <c r="T165" s="210">
        <f t="shared" si="13"/>
        <v>0</v>
      </c>
      <c r="AR165" s="24" t="s">
        <v>2129</v>
      </c>
      <c r="AT165" s="24" t="s">
        <v>2136</v>
      </c>
      <c r="AU165" s="24" t="s">
        <v>1961</v>
      </c>
      <c r="AY165" s="24" t="s">
        <v>2090</v>
      </c>
      <c r="BE165" s="211">
        <f t="shared" si="14"/>
        <v>0</v>
      </c>
      <c r="BF165" s="211">
        <f t="shared" si="15"/>
        <v>0</v>
      </c>
      <c r="BG165" s="211">
        <f t="shared" si="16"/>
        <v>0</v>
      </c>
      <c r="BH165" s="211">
        <f t="shared" si="17"/>
        <v>0</v>
      </c>
      <c r="BI165" s="211">
        <f t="shared" si="18"/>
        <v>0</v>
      </c>
      <c r="BJ165" s="24" t="s">
        <v>1900</v>
      </c>
      <c r="BK165" s="211">
        <f t="shared" si="19"/>
        <v>0</v>
      </c>
      <c r="BL165" s="24" t="s">
        <v>2042</v>
      </c>
      <c r="BM165" s="24" t="s">
        <v>1579</v>
      </c>
    </row>
    <row r="166" spans="2:65" s="1" customFormat="1" ht="22.5" customHeight="1">
      <c r="B166" s="41"/>
      <c r="C166" s="200" t="s">
        <v>2324</v>
      </c>
      <c r="D166" s="200" t="s">
        <v>2092</v>
      </c>
      <c r="E166" s="201" t="s">
        <v>1536</v>
      </c>
      <c r="F166" s="202" t="s">
        <v>1537</v>
      </c>
      <c r="G166" s="203" t="s">
        <v>2263</v>
      </c>
      <c r="H166" s="204">
        <v>1</v>
      </c>
      <c r="I166" s="205"/>
      <c r="J166" s="206">
        <f t="shared" si="10"/>
        <v>0</v>
      </c>
      <c r="K166" s="202" t="s">
        <v>2096</v>
      </c>
      <c r="L166" s="61"/>
      <c r="M166" s="207" t="s">
        <v>1898</v>
      </c>
      <c r="N166" s="208" t="s">
        <v>1922</v>
      </c>
      <c r="O166" s="42"/>
      <c r="P166" s="209">
        <f t="shared" si="11"/>
        <v>0</v>
      </c>
      <c r="Q166" s="209">
        <v>0.01147</v>
      </c>
      <c r="R166" s="209">
        <f t="shared" si="12"/>
        <v>0.01147</v>
      </c>
      <c r="S166" s="209">
        <v>0</v>
      </c>
      <c r="T166" s="210">
        <f t="shared" si="13"/>
        <v>0</v>
      </c>
      <c r="AR166" s="24" t="s">
        <v>2042</v>
      </c>
      <c r="AT166" s="24" t="s">
        <v>2092</v>
      </c>
      <c r="AU166" s="24" t="s">
        <v>1961</v>
      </c>
      <c r="AY166" s="24" t="s">
        <v>2090</v>
      </c>
      <c r="BE166" s="211">
        <f t="shared" si="14"/>
        <v>0</v>
      </c>
      <c r="BF166" s="211">
        <f t="shared" si="15"/>
        <v>0</v>
      </c>
      <c r="BG166" s="211">
        <f t="shared" si="16"/>
        <v>0</v>
      </c>
      <c r="BH166" s="211">
        <f t="shared" si="17"/>
        <v>0</v>
      </c>
      <c r="BI166" s="211">
        <f t="shared" si="18"/>
        <v>0</v>
      </c>
      <c r="BJ166" s="24" t="s">
        <v>1900</v>
      </c>
      <c r="BK166" s="211">
        <f t="shared" si="19"/>
        <v>0</v>
      </c>
      <c r="BL166" s="24" t="s">
        <v>2042</v>
      </c>
      <c r="BM166" s="24" t="s">
        <v>1580</v>
      </c>
    </row>
    <row r="167" spans="2:65" s="1" customFormat="1" ht="22.5" customHeight="1">
      <c r="B167" s="41"/>
      <c r="C167" s="228" t="s">
        <v>2329</v>
      </c>
      <c r="D167" s="228" t="s">
        <v>2136</v>
      </c>
      <c r="E167" s="229" t="s">
        <v>2801</v>
      </c>
      <c r="F167" s="230" t="s">
        <v>1581</v>
      </c>
      <c r="G167" s="231" t="s">
        <v>2263</v>
      </c>
      <c r="H167" s="232">
        <v>1</v>
      </c>
      <c r="I167" s="233"/>
      <c r="J167" s="234">
        <f t="shared" si="10"/>
        <v>0</v>
      </c>
      <c r="K167" s="230" t="s">
        <v>2096</v>
      </c>
      <c r="L167" s="235"/>
      <c r="M167" s="236" t="s">
        <v>1898</v>
      </c>
      <c r="N167" s="237" t="s">
        <v>1922</v>
      </c>
      <c r="O167" s="42"/>
      <c r="P167" s="209">
        <f t="shared" si="11"/>
        <v>0</v>
      </c>
      <c r="Q167" s="209">
        <v>0.585</v>
      </c>
      <c r="R167" s="209">
        <f t="shared" si="12"/>
        <v>0.585</v>
      </c>
      <c r="S167" s="209">
        <v>0</v>
      </c>
      <c r="T167" s="210">
        <f t="shared" si="13"/>
        <v>0</v>
      </c>
      <c r="AR167" s="24" t="s">
        <v>2129</v>
      </c>
      <c r="AT167" s="24" t="s">
        <v>2136</v>
      </c>
      <c r="AU167" s="24" t="s">
        <v>1961</v>
      </c>
      <c r="AY167" s="24" t="s">
        <v>2090</v>
      </c>
      <c r="BE167" s="211">
        <f t="shared" si="14"/>
        <v>0</v>
      </c>
      <c r="BF167" s="211">
        <f t="shared" si="15"/>
        <v>0</v>
      </c>
      <c r="BG167" s="211">
        <f t="shared" si="16"/>
        <v>0</v>
      </c>
      <c r="BH167" s="211">
        <f t="shared" si="17"/>
        <v>0</v>
      </c>
      <c r="BI167" s="211">
        <f t="shared" si="18"/>
        <v>0</v>
      </c>
      <c r="BJ167" s="24" t="s">
        <v>1900</v>
      </c>
      <c r="BK167" s="211">
        <f t="shared" si="19"/>
        <v>0</v>
      </c>
      <c r="BL167" s="24" t="s">
        <v>2042</v>
      </c>
      <c r="BM167" s="24" t="s">
        <v>1582</v>
      </c>
    </row>
    <row r="168" spans="2:65" s="1" customFormat="1" ht="22.5" customHeight="1">
      <c r="B168" s="41"/>
      <c r="C168" s="200" t="s">
        <v>2334</v>
      </c>
      <c r="D168" s="200" t="s">
        <v>2092</v>
      </c>
      <c r="E168" s="201" t="s">
        <v>1542</v>
      </c>
      <c r="F168" s="202" t="s">
        <v>1543</v>
      </c>
      <c r="G168" s="203" t="s">
        <v>2263</v>
      </c>
      <c r="H168" s="204">
        <v>1</v>
      </c>
      <c r="I168" s="205"/>
      <c r="J168" s="206">
        <f t="shared" si="10"/>
        <v>0</v>
      </c>
      <c r="K168" s="202" t="s">
        <v>2096</v>
      </c>
      <c r="L168" s="61"/>
      <c r="M168" s="207" t="s">
        <v>1898</v>
      </c>
      <c r="N168" s="208" t="s">
        <v>1922</v>
      </c>
      <c r="O168" s="42"/>
      <c r="P168" s="209">
        <f t="shared" si="11"/>
        <v>0</v>
      </c>
      <c r="Q168" s="209">
        <v>0.0066</v>
      </c>
      <c r="R168" s="209">
        <f t="shared" si="12"/>
        <v>0.0066</v>
      </c>
      <c r="S168" s="209">
        <v>0</v>
      </c>
      <c r="T168" s="210">
        <f t="shared" si="13"/>
        <v>0</v>
      </c>
      <c r="AR168" s="24" t="s">
        <v>2042</v>
      </c>
      <c r="AT168" s="24" t="s">
        <v>2092</v>
      </c>
      <c r="AU168" s="24" t="s">
        <v>1961</v>
      </c>
      <c r="AY168" s="24" t="s">
        <v>2090</v>
      </c>
      <c r="BE168" s="211">
        <f t="shared" si="14"/>
        <v>0</v>
      </c>
      <c r="BF168" s="211">
        <f t="shared" si="15"/>
        <v>0</v>
      </c>
      <c r="BG168" s="211">
        <f t="shared" si="16"/>
        <v>0</v>
      </c>
      <c r="BH168" s="211">
        <f t="shared" si="17"/>
        <v>0</v>
      </c>
      <c r="BI168" s="211">
        <f t="shared" si="18"/>
        <v>0</v>
      </c>
      <c r="BJ168" s="24" t="s">
        <v>1900</v>
      </c>
      <c r="BK168" s="211">
        <f t="shared" si="19"/>
        <v>0</v>
      </c>
      <c r="BL168" s="24" t="s">
        <v>2042</v>
      </c>
      <c r="BM168" s="24" t="s">
        <v>1583</v>
      </c>
    </row>
    <row r="169" spans="2:65" s="1" customFormat="1" ht="22.5" customHeight="1">
      <c r="B169" s="41"/>
      <c r="C169" s="228" t="s">
        <v>2339</v>
      </c>
      <c r="D169" s="228" t="s">
        <v>2136</v>
      </c>
      <c r="E169" s="229" t="s">
        <v>1584</v>
      </c>
      <c r="F169" s="230" t="s">
        <v>1585</v>
      </c>
      <c r="G169" s="231" t="s">
        <v>2263</v>
      </c>
      <c r="H169" s="232">
        <v>1</v>
      </c>
      <c r="I169" s="233"/>
      <c r="J169" s="234">
        <f t="shared" si="10"/>
        <v>0</v>
      </c>
      <c r="K169" s="230" t="s">
        <v>2096</v>
      </c>
      <c r="L169" s="235"/>
      <c r="M169" s="236" t="s">
        <v>1898</v>
      </c>
      <c r="N169" s="237" t="s">
        <v>1922</v>
      </c>
      <c r="O169" s="42"/>
      <c r="P169" s="209">
        <f t="shared" si="11"/>
        <v>0</v>
      </c>
      <c r="Q169" s="209">
        <v>0.028</v>
      </c>
      <c r="R169" s="209">
        <f t="shared" si="12"/>
        <v>0.028</v>
      </c>
      <c r="S169" s="209">
        <v>0</v>
      </c>
      <c r="T169" s="210">
        <f t="shared" si="13"/>
        <v>0</v>
      </c>
      <c r="AR169" s="24" t="s">
        <v>2129</v>
      </c>
      <c r="AT169" s="24" t="s">
        <v>2136</v>
      </c>
      <c r="AU169" s="24" t="s">
        <v>1961</v>
      </c>
      <c r="AY169" s="24" t="s">
        <v>2090</v>
      </c>
      <c r="BE169" s="211">
        <f t="shared" si="14"/>
        <v>0</v>
      </c>
      <c r="BF169" s="211">
        <f t="shared" si="15"/>
        <v>0</v>
      </c>
      <c r="BG169" s="211">
        <f t="shared" si="16"/>
        <v>0</v>
      </c>
      <c r="BH169" s="211">
        <f t="shared" si="17"/>
        <v>0</v>
      </c>
      <c r="BI169" s="211">
        <f t="shared" si="18"/>
        <v>0</v>
      </c>
      <c r="BJ169" s="24" t="s">
        <v>1900</v>
      </c>
      <c r="BK169" s="211">
        <f t="shared" si="19"/>
        <v>0</v>
      </c>
      <c r="BL169" s="24" t="s">
        <v>2042</v>
      </c>
      <c r="BM169" s="24" t="s">
        <v>1586</v>
      </c>
    </row>
    <row r="170" spans="2:65" s="1" customFormat="1" ht="22.5" customHeight="1">
      <c r="B170" s="41"/>
      <c r="C170" s="228" t="s">
        <v>2346</v>
      </c>
      <c r="D170" s="228" t="s">
        <v>2136</v>
      </c>
      <c r="E170" s="229" t="s">
        <v>1548</v>
      </c>
      <c r="F170" s="230" t="s">
        <v>1549</v>
      </c>
      <c r="G170" s="231" t="s">
        <v>2263</v>
      </c>
      <c r="H170" s="232">
        <v>1</v>
      </c>
      <c r="I170" s="233"/>
      <c r="J170" s="234">
        <f t="shared" si="10"/>
        <v>0</v>
      </c>
      <c r="K170" s="230" t="s">
        <v>1898</v>
      </c>
      <c r="L170" s="235"/>
      <c r="M170" s="236" t="s">
        <v>1898</v>
      </c>
      <c r="N170" s="237" t="s">
        <v>1922</v>
      </c>
      <c r="O170" s="42"/>
      <c r="P170" s="209">
        <f t="shared" si="11"/>
        <v>0</v>
      </c>
      <c r="Q170" s="209">
        <v>0.02128</v>
      </c>
      <c r="R170" s="209">
        <f t="shared" si="12"/>
        <v>0.02128</v>
      </c>
      <c r="S170" s="209">
        <v>0</v>
      </c>
      <c r="T170" s="210">
        <f t="shared" si="13"/>
        <v>0</v>
      </c>
      <c r="AR170" s="24" t="s">
        <v>2129</v>
      </c>
      <c r="AT170" s="24" t="s">
        <v>2136</v>
      </c>
      <c r="AU170" s="24" t="s">
        <v>1961</v>
      </c>
      <c r="AY170" s="24" t="s">
        <v>2090</v>
      </c>
      <c r="BE170" s="211">
        <f t="shared" si="14"/>
        <v>0</v>
      </c>
      <c r="BF170" s="211">
        <f t="shared" si="15"/>
        <v>0</v>
      </c>
      <c r="BG170" s="211">
        <f t="shared" si="16"/>
        <v>0</v>
      </c>
      <c r="BH170" s="211">
        <f t="shared" si="17"/>
        <v>0</v>
      </c>
      <c r="BI170" s="211">
        <f t="shared" si="18"/>
        <v>0</v>
      </c>
      <c r="BJ170" s="24" t="s">
        <v>1900</v>
      </c>
      <c r="BK170" s="211">
        <f t="shared" si="19"/>
        <v>0</v>
      </c>
      <c r="BL170" s="24" t="s">
        <v>2042</v>
      </c>
      <c r="BM170" s="24" t="s">
        <v>1587</v>
      </c>
    </row>
    <row r="171" spans="2:65" s="1" customFormat="1" ht="22.5" customHeight="1">
      <c r="B171" s="41"/>
      <c r="C171" s="200" t="s">
        <v>2611</v>
      </c>
      <c r="D171" s="200" t="s">
        <v>2092</v>
      </c>
      <c r="E171" s="201" t="s">
        <v>1551</v>
      </c>
      <c r="F171" s="202" t="s">
        <v>1552</v>
      </c>
      <c r="G171" s="203" t="s">
        <v>2263</v>
      </c>
      <c r="H171" s="204">
        <v>1</v>
      </c>
      <c r="I171" s="205"/>
      <c r="J171" s="206">
        <f t="shared" si="10"/>
        <v>0</v>
      </c>
      <c r="K171" s="202" t="s">
        <v>2096</v>
      </c>
      <c r="L171" s="61"/>
      <c r="M171" s="207" t="s">
        <v>1898</v>
      </c>
      <c r="N171" s="208" t="s">
        <v>1922</v>
      </c>
      <c r="O171" s="42"/>
      <c r="P171" s="209">
        <f t="shared" si="11"/>
        <v>0</v>
      </c>
      <c r="Q171" s="209">
        <v>0.00702</v>
      </c>
      <c r="R171" s="209">
        <f t="shared" si="12"/>
        <v>0.00702</v>
      </c>
      <c r="S171" s="209">
        <v>0</v>
      </c>
      <c r="T171" s="210">
        <f t="shared" si="13"/>
        <v>0</v>
      </c>
      <c r="AR171" s="24" t="s">
        <v>2042</v>
      </c>
      <c r="AT171" s="24" t="s">
        <v>2092</v>
      </c>
      <c r="AU171" s="24" t="s">
        <v>1961</v>
      </c>
      <c r="AY171" s="24" t="s">
        <v>2090</v>
      </c>
      <c r="BE171" s="211">
        <f t="shared" si="14"/>
        <v>0</v>
      </c>
      <c r="BF171" s="211">
        <f t="shared" si="15"/>
        <v>0</v>
      </c>
      <c r="BG171" s="211">
        <f t="shared" si="16"/>
        <v>0</v>
      </c>
      <c r="BH171" s="211">
        <f t="shared" si="17"/>
        <v>0</v>
      </c>
      <c r="BI171" s="211">
        <f t="shared" si="18"/>
        <v>0</v>
      </c>
      <c r="BJ171" s="24" t="s">
        <v>1900</v>
      </c>
      <c r="BK171" s="211">
        <f t="shared" si="19"/>
        <v>0</v>
      </c>
      <c r="BL171" s="24" t="s">
        <v>2042</v>
      </c>
      <c r="BM171" s="24" t="s">
        <v>1588</v>
      </c>
    </row>
    <row r="172" spans="2:65" s="1" customFormat="1" ht="22.5" customHeight="1">
      <c r="B172" s="41"/>
      <c r="C172" s="228" t="s">
        <v>2616</v>
      </c>
      <c r="D172" s="228" t="s">
        <v>2136</v>
      </c>
      <c r="E172" s="229" t="s">
        <v>1554</v>
      </c>
      <c r="F172" s="230" t="s">
        <v>1555</v>
      </c>
      <c r="G172" s="231" t="s">
        <v>2263</v>
      </c>
      <c r="H172" s="232">
        <v>1</v>
      </c>
      <c r="I172" s="233"/>
      <c r="J172" s="234">
        <f t="shared" si="10"/>
        <v>0</v>
      </c>
      <c r="K172" s="230" t="s">
        <v>2096</v>
      </c>
      <c r="L172" s="235"/>
      <c r="M172" s="236" t="s">
        <v>1898</v>
      </c>
      <c r="N172" s="237" t="s">
        <v>1922</v>
      </c>
      <c r="O172" s="42"/>
      <c r="P172" s="209">
        <f t="shared" si="11"/>
        <v>0</v>
      </c>
      <c r="Q172" s="209">
        <v>0.059</v>
      </c>
      <c r="R172" s="209">
        <f t="shared" si="12"/>
        <v>0.059</v>
      </c>
      <c r="S172" s="209">
        <v>0</v>
      </c>
      <c r="T172" s="210">
        <f t="shared" si="13"/>
        <v>0</v>
      </c>
      <c r="AR172" s="24" t="s">
        <v>2129</v>
      </c>
      <c r="AT172" s="24" t="s">
        <v>2136</v>
      </c>
      <c r="AU172" s="24" t="s">
        <v>1961</v>
      </c>
      <c r="AY172" s="24" t="s">
        <v>2090</v>
      </c>
      <c r="BE172" s="211">
        <f t="shared" si="14"/>
        <v>0</v>
      </c>
      <c r="BF172" s="211">
        <f t="shared" si="15"/>
        <v>0</v>
      </c>
      <c r="BG172" s="211">
        <f t="shared" si="16"/>
        <v>0</v>
      </c>
      <c r="BH172" s="211">
        <f t="shared" si="17"/>
        <v>0</v>
      </c>
      <c r="BI172" s="211">
        <f t="shared" si="18"/>
        <v>0</v>
      </c>
      <c r="BJ172" s="24" t="s">
        <v>1900</v>
      </c>
      <c r="BK172" s="211">
        <f t="shared" si="19"/>
        <v>0</v>
      </c>
      <c r="BL172" s="24" t="s">
        <v>2042</v>
      </c>
      <c r="BM172" s="24" t="s">
        <v>1589</v>
      </c>
    </row>
    <row r="173" spans="2:65" s="1" customFormat="1" ht="22.5" customHeight="1">
      <c r="B173" s="41"/>
      <c r="C173" s="200" t="s">
        <v>2620</v>
      </c>
      <c r="D173" s="200" t="s">
        <v>2092</v>
      </c>
      <c r="E173" s="201" t="s">
        <v>1566</v>
      </c>
      <c r="F173" s="202" t="s">
        <v>1567</v>
      </c>
      <c r="G173" s="203" t="s">
        <v>2095</v>
      </c>
      <c r="H173" s="204">
        <v>0.3</v>
      </c>
      <c r="I173" s="205"/>
      <c r="J173" s="206">
        <f t="shared" si="10"/>
        <v>0</v>
      </c>
      <c r="K173" s="202" t="s">
        <v>2096</v>
      </c>
      <c r="L173" s="61"/>
      <c r="M173" s="207" t="s">
        <v>1898</v>
      </c>
      <c r="N173" s="208" t="s">
        <v>1922</v>
      </c>
      <c r="O173" s="42"/>
      <c r="P173" s="209">
        <f t="shared" si="11"/>
        <v>0</v>
      </c>
      <c r="Q173" s="209">
        <v>0</v>
      </c>
      <c r="R173" s="209">
        <f t="shared" si="12"/>
        <v>0</v>
      </c>
      <c r="S173" s="209">
        <v>0</v>
      </c>
      <c r="T173" s="210">
        <f t="shared" si="13"/>
        <v>0</v>
      </c>
      <c r="AR173" s="24" t="s">
        <v>2042</v>
      </c>
      <c r="AT173" s="24" t="s">
        <v>2092</v>
      </c>
      <c r="AU173" s="24" t="s">
        <v>1961</v>
      </c>
      <c r="AY173" s="24" t="s">
        <v>2090</v>
      </c>
      <c r="BE173" s="211">
        <f t="shared" si="14"/>
        <v>0</v>
      </c>
      <c r="BF173" s="211">
        <f t="shared" si="15"/>
        <v>0</v>
      </c>
      <c r="BG173" s="211">
        <f t="shared" si="16"/>
        <v>0</v>
      </c>
      <c r="BH173" s="211">
        <f t="shared" si="17"/>
        <v>0</v>
      </c>
      <c r="BI173" s="211">
        <f t="shared" si="18"/>
        <v>0</v>
      </c>
      <c r="BJ173" s="24" t="s">
        <v>1900</v>
      </c>
      <c r="BK173" s="211">
        <f t="shared" si="19"/>
        <v>0</v>
      </c>
      <c r="BL173" s="24" t="s">
        <v>2042</v>
      </c>
      <c r="BM173" s="24" t="s">
        <v>1590</v>
      </c>
    </row>
    <row r="174" spans="2:63" s="11" customFormat="1" ht="29.85" customHeight="1">
      <c r="B174" s="183"/>
      <c r="C174" s="184"/>
      <c r="D174" s="197" t="s">
        <v>1950</v>
      </c>
      <c r="E174" s="198" t="s">
        <v>1591</v>
      </c>
      <c r="F174" s="198" t="s">
        <v>1592</v>
      </c>
      <c r="G174" s="184"/>
      <c r="H174" s="184"/>
      <c r="I174" s="187"/>
      <c r="J174" s="199">
        <f>BK174</f>
        <v>0</v>
      </c>
      <c r="K174" s="184"/>
      <c r="L174" s="189"/>
      <c r="M174" s="190"/>
      <c r="N174" s="191"/>
      <c r="O174" s="191"/>
      <c r="P174" s="192">
        <f>SUM(P175:P182)</f>
        <v>0</v>
      </c>
      <c r="Q174" s="191"/>
      <c r="R174" s="192">
        <f>SUM(R175:R182)</f>
        <v>113.02661</v>
      </c>
      <c r="S174" s="191"/>
      <c r="T174" s="193">
        <f>SUM(T175:T182)</f>
        <v>0</v>
      </c>
      <c r="AR174" s="194" t="s">
        <v>1900</v>
      </c>
      <c r="AT174" s="195" t="s">
        <v>1950</v>
      </c>
      <c r="AU174" s="195" t="s">
        <v>1900</v>
      </c>
      <c r="AY174" s="194" t="s">
        <v>2090</v>
      </c>
      <c r="BK174" s="196">
        <f>SUM(BK175:BK182)</f>
        <v>0</v>
      </c>
    </row>
    <row r="175" spans="2:65" s="1" customFormat="1" ht="22.5" customHeight="1">
      <c r="B175" s="41"/>
      <c r="C175" s="200" t="s">
        <v>2624</v>
      </c>
      <c r="D175" s="200" t="s">
        <v>2092</v>
      </c>
      <c r="E175" s="201" t="s">
        <v>2437</v>
      </c>
      <c r="F175" s="202" t="s">
        <v>2438</v>
      </c>
      <c r="G175" s="203" t="s">
        <v>2095</v>
      </c>
      <c r="H175" s="204">
        <v>152</v>
      </c>
      <c r="I175" s="205"/>
      <c r="J175" s="206">
        <f>ROUND(I175*H175,2)</f>
        <v>0</v>
      </c>
      <c r="K175" s="202" t="s">
        <v>2096</v>
      </c>
      <c r="L175" s="61"/>
      <c r="M175" s="207" t="s">
        <v>1898</v>
      </c>
      <c r="N175" s="208" t="s">
        <v>1922</v>
      </c>
      <c r="O175" s="42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AR175" s="24" t="s">
        <v>2042</v>
      </c>
      <c r="AT175" s="24" t="s">
        <v>2092</v>
      </c>
      <c r="AU175" s="24" t="s">
        <v>1961</v>
      </c>
      <c r="AY175" s="24" t="s">
        <v>2090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24" t="s">
        <v>1900</v>
      </c>
      <c r="BK175" s="211">
        <f>ROUND(I175*H175,2)</f>
        <v>0</v>
      </c>
      <c r="BL175" s="24" t="s">
        <v>2042</v>
      </c>
      <c r="BM175" s="24" t="s">
        <v>1593</v>
      </c>
    </row>
    <row r="176" spans="2:51" s="12" customFormat="1" ht="13.5">
      <c r="B176" s="212"/>
      <c r="C176" s="213"/>
      <c r="D176" s="214" t="s">
        <v>2098</v>
      </c>
      <c r="E176" s="215" t="s">
        <v>1898</v>
      </c>
      <c r="F176" s="216" t="s">
        <v>1594</v>
      </c>
      <c r="G176" s="213"/>
      <c r="H176" s="217">
        <v>152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2098</v>
      </c>
      <c r="AU176" s="223" t="s">
        <v>1961</v>
      </c>
      <c r="AV176" s="12" t="s">
        <v>1961</v>
      </c>
      <c r="AW176" s="12" t="s">
        <v>1916</v>
      </c>
      <c r="AX176" s="12" t="s">
        <v>1900</v>
      </c>
      <c r="AY176" s="223" t="s">
        <v>2090</v>
      </c>
    </row>
    <row r="177" spans="2:65" s="1" customFormat="1" ht="22.5" customHeight="1">
      <c r="B177" s="41"/>
      <c r="C177" s="228" t="s">
        <v>2628</v>
      </c>
      <c r="D177" s="228" t="s">
        <v>2136</v>
      </c>
      <c r="E177" s="229" t="s">
        <v>1595</v>
      </c>
      <c r="F177" s="230" t="s">
        <v>1596</v>
      </c>
      <c r="G177" s="231" t="s">
        <v>2125</v>
      </c>
      <c r="H177" s="232">
        <v>304</v>
      </c>
      <c r="I177" s="233"/>
      <c r="J177" s="234">
        <f>ROUND(I177*H177,2)</f>
        <v>0</v>
      </c>
      <c r="K177" s="230" t="s">
        <v>2096</v>
      </c>
      <c r="L177" s="235"/>
      <c r="M177" s="236" t="s">
        <v>1898</v>
      </c>
      <c r="N177" s="237" t="s">
        <v>1922</v>
      </c>
      <c r="O177" s="42"/>
      <c r="P177" s="209">
        <f>O177*H177</f>
        <v>0</v>
      </c>
      <c r="Q177" s="209">
        <v>0</v>
      </c>
      <c r="R177" s="209">
        <f>Q177*H177</f>
        <v>0</v>
      </c>
      <c r="S177" s="209">
        <v>0</v>
      </c>
      <c r="T177" s="210">
        <f>S177*H177</f>
        <v>0</v>
      </c>
      <c r="AR177" s="24" t="s">
        <v>2129</v>
      </c>
      <c r="AT177" s="24" t="s">
        <v>2136</v>
      </c>
      <c r="AU177" s="24" t="s">
        <v>1961</v>
      </c>
      <c r="AY177" s="24" t="s">
        <v>2090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24" t="s">
        <v>1900</v>
      </c>
      <c r="BK177" s="211">
        <f>ROUND(I177*H177,2)</f>
        <v>0</v>
      </c>
      <c r="BL177" s="24" t="s">
        <v>2042</v>
      </c>
      <c r="BM177" s="24" t="s">
        <v>1597</v>
      </c>
    </row>
    <row r="178" spans="2:51" s="12" customFormat="1" ht="13.5">
      <c r="B178" s="212"/>
      <c r="C178" s="213"/>
      <c r="D178" s="214" t="s">
        <v>2098</v>
      </c>
      <c r="E178" s="213"/>
      <c r="F178" s="216" t="s">
        <v>1598</v>
      </c>
      <c r="G178" s="213"/>
      <c r="H178" s="217">
        <v>304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2098</v>
      </c>
      <c r="AU178" s="223" t="s">
        <v>1961</v>
      </c>
      <c r="AV178" s="12" t="s">
        <v>1961</v>
      </c>
      <c r="AW178" s="12" t="s">
        <v>1882</v>
      </c>
      <c r="AX178" s="12" t="s">
        <v>1900</v>
      </c>
      <c r="AY178" s="223" t="s">
        <v>2090</v>
      </c>
    </row>
    <row r="179" spans="2:65" s="1" customFormat="1" ht="22.5" customHeight="1">
      <c r="B179" s="41"/>
      <c r="C179" s="200" t="s">
        <v>2633</v>
      </c>
      <c r="D179" s="200" t="s">
        <v>2092</v>
      </c>
      <c r="E179" s="201" t="s">
        <v>1599</v>
      </c>
      <c r="F179" s="202" t="s">
        <v>1600</v>
      </c>
      <c r="G179" s="203" t="s">
        <v>2132</v>
      </c>
      <c r="H179" s="204">
        <v>760</v>
      </c>
      <c r="I179" s="205"/>
      <c r="J179" s="206">
        <f>ROUND(I179*H179,2)</f>
        <v>0</v>
      </c>
      <c r="K179" s="202" t="s">
        <v>2096</v>
      </c>
      <c r="L179" s="61"/>
      <c r="M179" s="207" t="s">
        <v>1898</v>
      </c>
      <c r="N179" s="208" t="s">
        <v>1922</v>
      </c>
      <c r="O179" s="42"/>
      <c r="P179" s="209">
        <f>O179*H179</f>
        <v>0</v>
      </c>
      <c r="Q179" s="209">
        <v>0.00069</v>
      </c>
      <c r="R179" s="209">
        <f>Q179*H179</f>
        <v>0.5244</v>
      </c>
      <c r="S179" s="209">
        <v>0</v>
      </c>
      <c r="T179" s="210">
        <f>S179*H179</f>
        <v>0</v>
      </c>
      <c r="AR179" s="24" t="s">
        <v>2042</v>
      </c>
      <c r="AT179" s="24" t="s">
        <v>2092</v>
      </c>
      <c r="AU179" s="24" t="s">
        <v>1961</v>
      </c>
      <c r="AY179" s="24" t="s">
        <v>2090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4" t="s">
        <v>1900</v>
      </c>
      <c r="BK179" s="211">
        <f>ROUND(I179*H179,2)</f>
        <v>0</v>
      </c>
      <c r="BL179" s="24" t="s">
        <v>2042</v>
      </c>
      <c r="BM179" s="24" t="s">
        <v>1601</v>
      </c>
    </row>
    <row r="180" spans="2:65" s="1" customFormat="1" ht="31.5" customHeight="1">
      <c r="B180" s="41"/>
      <c r="C180" s="200" t="s">
        <v>2637</v>
      </c>
      <c r="D180" s="200" t="s">
        <v>2092</v>
      </c>
      <c r="E180" s="201" t="s">
        <v>1602</v>
      </c>
      <c r="F180" s="202" t="s">
        <v>1603</v>
      </c>
      <c r="G180" s="203" t="s">
        <v>2746</v>
      </c>
      <c r="H180" s="204">
        <v>1</v>
      </c>
      <c r="I180" s="205"/>
      <c r="J180" s="206">
        <f>ROUND(I180*H180,2)</f>
        <v>0</v>
      </c>
      <c r="K180" s="202" t="s">
        <v>2096</v>
      </c>
      <c r="L180" s="61"/>
      <c r="M180" s="207" t="s">
        <v>1898</v>
      </c>
      <c r="N180" s="208" t="s">
        <v>1922</v>
      </c>
      <c r="O180" s="42"/>
      <c r="P180" s="209">
        <f>O180*H180</f>
        <v>0</v>
      </c>
      <c r="Q180" s="209">
        <v>112.50221</v>
      </c>
      <c r="R180" s="209">
        <f>Q180*H180</f>
        <v>112.50221</v>
      </c>
      <c r="S180" s="209">
        <v>0</v>
      </c>
      <c r="T180" s="210">
        <f>S180*H180</f>
        <v>0</v>
      </c>
      <c r="AR180" s="24" t="s">
        <v>2042</v>
      </c>
      <c r="AT180" s="24" t="s">
        <v>2092</v>
      </c>
      <c r="AU180" s="24" t="s">
        <v>1961</v>
      </c>
      <c r="AY180" s="24" t="s">
        <v>2090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4" t="s">
        <v>1900</v>
      </c>
      <c r="BK180" s="211">
        <f>ROUND(I180*H180,2)</f>
        <v>0</v>
      </c>
      <c r="BL180" s="24" t="s">
        <v>2042</v>
      </c>
      <c r="BM180" s="24" t="s">
        <v>1604</v>
      </c>
    </row>
    <row r="181" spans="2:47" s="1" customFormat="1" ht="243">
      <c r="B181" s="41"/>
      <c r="C181" s="63"/>
      <c r="D181" s="214" t="s">
        <v>2431</v>
      </c>
      <c r="E181" s="63"/>
      <c r="F181" s="279" t="s">
        <v>1605</v>
      </c>
      <c r="G181" s="63"/>
      <c r="H181" s="63"/>
      <c r="I181" s="170"/>
      <c r="J181" s="63"/>
      <c r="K181" s="63"/>
      <c r="L181" s="61"/>
      <c r="M181" s="257"/>
      <c r="N181" s="42"/>
      <c r="O181" s="42"/>
      <c r="P181" s="42"/>
      <c r="Q181" s="42"/>
      <c r="R181" s="42"/>
      <c r="S181" s="42"/>
      <c r="T181" s="78"/>
      <c r="AT181" s="24" t="s">
        <v>2431</v>
      </c>
      <c r="AU181" s="24" t="s">
        <v>1961</v>
      </c>
    </row>
    <row r="182" spans="2:65" s="1" customFormat="1" ht="22.5" customHeight="1">
      <c r="B182" s="41"/>
      <c r="C182" s="200" t="s">
        <v>2641</v>
      </c>
      <c r="D182" s="200" t="s">
        <v>2092</v>
      </c>
      <c r="E182" s="201" t="s">
        <v>1606</v>
      </c>
      <c r="F182" s="202" t="s">
        <v>1607</v>
      </c>
      <c r="G182" s="203" t="s">
        <v>2095</v>
      </c>
      <c r="H182" s="204">
        <v>2</v>
      </c>
      <c r="I182" s="205"/>
      <c r="J182" s="206">
        <f>ROUND(I182*H182,2)</f>
        <v>0</v>
      </c>
      <c r="K182" s="202" t="s">
        <v>2096</v>
      </c>
      <c r="L182" s="61"/>
      <c r="M182" s="207" t="s">
        <v>1898</v>
      </c>
      <c r="N182" s="208" t="s">
        <v>1922</v>
      </c>
      <c r="O182" s="42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AR182" s="24" t="s">
        <v>2042</v>
      </c>
      <c r="AT182" s="24" t="s">
        <v>2092</v>
      </c>
      <c r="AU182" s="24" t="s">
        <v>1961</v>
      </c>
      <c r="AY182" s="24" t="s">
        <v>2090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4" t="s">
        <v>1900</v>
      </c>
      <c r="BK182" s="211">
        <f>ROUND(I182*H182,2)</f>
        <v>0</v>
      </c>
      <c r="BL182" s="24" t="s">
        <v>2042</v>
      </c>
      <c r="BM182" s="24" t="s">
        <v>1608</v>
      </c>
    </row>
    <row r="183" spans="2:63" s="11" customFormat="1" ht="29.85" customHeight="1">
      <c r="B183" s="183"/>
      <c r="C183" s="184"/>
      <c r="D183" s="197" t="s">
        <v>1950</v>
      </c>
      <c r="E183" s="198" t="s">
        <v>1609</v>
      </c>
      <c r="F183" s="198" t="s">
        <v>1610</v>
      </c>
      <c r="G183" s="184"/>
      <c r="H183" s="184"/>
      <c r="I183" s="187"/>
      <c r="J183" s="199">
        <f>BK183</f>
        <v>0</v>
      </c>
      <c r="K183" s="184"/>
      <c r="L183" s="189"/>
      <c r="M183" s="190"/>
      <c r="N183" s="191"/>
      <c r="O183" s="191"/>
      <c r="P183" s="192">
        <f>SUM(P184:P196)</f>
        <v>0</v>
      </c>
      <c r="Q183" s="191"/>
      <c r="R183" s="192">
        <f>SUM(R184:R196)</f>
        <v>16.81315465</v>
      </c>
      <c r="S183" s="191"/>
      <c r="T183" s="193">
        <f>SUM(T184:T196)</f>
        <v>0</v>
      </c>
      <c r="AR183" s="194" t="s">
        <v>1900</v>
      </c>
      <c r="AT183" s="195" t="s">
        <v>1950</v>
      </c>
      <c r="AU183" s="195" t="s">
        <v>1900</v>
      </c>
      <c r="AY183" s="194" t="s">
        <v>2090</v>
      </c>
      <c r="BK183" s="196">
        <f>SUM(BK184:BK196)</f>
        <v>0</v>
      </c>
    </row>
    <row r="184" spans="2:65" s="1" customFormat="1" ht="22.5" customHeight="1">
      <c r="B184" s="41"/>
      <c r="C184" s="200" t="s">
        <v>2645</v>
      </c>
      <c r="D184" s="200" t="s">
        <v>2092</v>
      </c>
      <c r="E184" s="201" t="s">
        <v>2488</v>
      </c>
      <c r="F184" s="202" t="s">
        <v>2489</v>
      </c>
      <c r="G184" s="203" t="s">
        <v>2095</v>
      </c>
      <c r="H184" s="204">
        <v>1.1</v>
      </c>
      <c r="I184" s="205"/>
      <c r="J184" s="206">
        <f>ROUND(I184*H184,2)</f>
        <v>0</v>
      </c>
      <c r="K184" s="202" t="s">
        <v>2096</v>
      </c>
      <c r="L184" s="61"/>
      <c r="M184" s="207" t="s">
        <v>1898</v>
      </c>
      <c r="N184" s="208" t="s">
        <v>1922</v>
      </c>
      <c r="O184" s="42"/>
      <c r="P184" s="209">
        <f>O184*H184</f>
        <v>0</v>
      </c>
      <c r="Q184" s="209">
        <v>1.89077</v>
      </c>
      <c r="R184" s="209">
        <f>Q184*H184</f>
        <v>2.0798470000000004</v>
      </c>
      <c r="S184" s="209">
        <v>0</v>
      </c>
      <c r="T184" s="210">
        <f>S184*H184</f>
        <v>0</v>
      </c>
      <c r="AR184" s="24" t="s">
        <v>2042</v>
      </c>
      <c r="AT184" s="24" t="s">
        <v>2092</v>
      </c>
      <c r="AU184" s="24" t="s">
        <v>1961</v>
      </c>
      <c r="AY184" s="24" t="s">
        <v>2090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24" t="s">
        <v>1900</v>
      </c>
      <c r="BK184" s="211">
        <f>ROUND(I184*H184,2)</f>
        <v>0</v>
      </c>
      <c r="BL184" s="24" t="s">
        <v>2042</v>
      </c>
      <c r="BM184" s="24" t="s">
        <v>1611</v>
      </c>
    </row>
    <row r="185" spans="2:51" s="12" customFormat="1" ht="13.5">
      <c r="B185" s="212"/>
      <c r="C185" s="213"/>
      <c r="D185" s="214" t="s">
        <v>2098</v>
      </c>
      <c r="E185" s="215" t="s">
        <v>1898</v>
      </c>
      <c r="F185" s="216" t="s">
        <v>1612</v>
      </c>
      <c r="G185" s="213"/>
      <c r="H185" s="217">
        <v>1.1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2098</v>
      </c>
      <c r="AU185" s="223" t="s">
        <v>1961</v>
      </c>
      <c r="AV185" s="12" t="s">
        <v>1961</v>
      </c>
      <c r="AW185" s="12" t="s">
        <v>1916</v>
      </c>
      <c r="AX185" s="12" t="s">
        <v>1900</v>
      </c>
      <c r="AY185" s="223" t="s">
        <v>2090</v>
      </c>
    </row>
    <row r="186" spans="2:65" s="1" customFormat="1" ht="22.5" customHeight="1">
      <c r="B186" s="41"/>
      <c r="C186" s="200" t="s">
        <v>2649</v>
      </c>
      <c r="D186" s="200" t="s">
        <v>2092</v>
      </c>
      <c r="E186" s="201" t="s">
        <v>2479</v>
      </c>
      <c r="F186" s="202" t="s">
        <v>2480</v>
      </c>
      <c r="G186" s="203" t="s">
        <v>2095</v>
      </c>
      <c r="H186" s="204">
        <v>7.3</v>
      </c>
      <c r="I186" s="205"/>
      <c r="J186" s="206">
        <f>ROUND(I186*H186,2)</f>
        <v>0</v>
      </c>
      <c r="K186" s="202" t="s">
        <v>2096</v>
      </c>
      <c r="L186" s="61"/>
      <c r="M186" s="207" t="s">
        <v>1898</v>
      </c>
      <c r="N186" s="208" t="s">
        <v>1922</v>
      </c>
      <c r="O186" s="42"/>
      <c r="P186" s="209">
        <f>O186*H186</f>
        <v>0</v>
      </c>
      <c r="Q186" s="209">
        <v>0</v>
      </c>
      <c r="R186" s="209">
        <f>Q186*H186</f>
        <v>0</v>
      </c>
      <c r="S186" s="209">
        <v>0</v>
      </c>
      <c r="T186" s="210">
        <f>S186*H186</f>
        <v>0</v>
      </c>
      <c r="AR186" s="24" t="s">
        <v>2042</v>
      </c>
      <c r="AT186" s="24" t="s">
        <v>2092</v>
      </c>
      <c r="AU186" s="24" t="s">
        <v>1961</v>
      </c>
      <c r="AY186" s="24" t="s">
        <v>2090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1900</v>
      </c>
      <c r="BK186" s="211">
        <f>ROUND(I186*H186,2)</f>
        <v>0</v>
      </c>
      <c r="BL186" s="24" t="s">
        <v>2042</v>
      </c>
      <c r="BM186" s="24" t="s">
        <v>1613</v>
      </c>
    </row>
    <row r="187" spans="2:51" s="12" customFormat="1" ht="13.5">
      <c r="B187" s="212"/>
      <c r="C187" s="213"/>
      <c r="D187" s="214" t="s">
        <v>2098</v>
      </c>
      <c r="E187" s="215" t="s">
        <v>1898</v>
      </c>
      <c r="F187" s="216" t="s">
        <v>1614</v>
      </c>
      <c r="G187" s="213"/>
      <c r="H187" s="217">
        <v>7.3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2098</v>
      </c>
      <c r="AU187" s="223" t="s">
        <v>1961</v>
      </c>
      <c r="AV187" s="12" t="s">
        <v>1961</v>
      </c>
      <c r="AW187" s="12" t="s">
        <v>1916</v>
      </c>
      <c r="AX187" s="12" t="s">
        <v>1900</v>
      </c>
      <c r="AY187" s="223" t="s">
        <v>2090</v>
      </c>
    </row>
    <row r="188" spans="2:65" s="1" customFormat="1" ht="22.5" customHeight="1">
      <c r="B188" s="41"/>
      <c r="C188" s="228" t="s">
        <v>2653</v>
      </c>
      <c r="D188" s="228" t="s">
        <v>2136</v>
      </c>
      <c r="E188" s="229" t="s">
        <v>1595</v>
      </c>
      <c r="F188" s="230" t="s">
        <v>1596</v>
      </c>
      <c r="G188" s="231" t="s">
        <v>2125</v>
      </c>
      <c r="H188" s="232">
        <v>14.6</v>
      </c>
      <c r="I188" s="233"/>
      <c r="J188" s="234">
        <f>ROUND(I188*H188,2)</f>
        <v>0</v>
      </c>
      <c r="K188" s="230" t="s">
        <v>2096</v>
      </c>
      <c r="L188" s="235"/>
      <c r="M188" s="236" t="s">
        <v>1898</v>
      </c>
      <c r="N188" s="237" t="s">
        <v>1922</v>
      </c>
      <c r="O188" s="42"/>
      <c r="P188" s="209">
        <f>O188*H188</f>
        <v>0</v>
      </c>
      <c r="Q188" s="209">
        <v>1</v>
      </c>
      <c r="R188" s="209">
        <f>Q188*H188</f>
        <v>14.6</v>
      </c>
      <c r="S188" s="209">
        <v>0</v>
      </c>
      <c r="T188" s="210">
        <f>S188*H188</f>
        <v>0</v>
      </c>
      <c r="AR188" s="24" t="s">
        <v>2129</v>
      </c>
      <c r="AT188" s="24" t="s">
        <v>2136</v>
      </c>
      <c r="AU188" s="24" t="s">
        <v>1961</v>
      </c>
      <c r="AY188" s="24" t="s">
        <v>2090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24" t="s">
        <v>1900</v>
      </c>
      <c r="BK188" s="211">
        <f>ROUND(I188*H188,2)</f>
        <v>0</v>
      </c>
      <c r="BL188" s="24" t="s">
        <v>2042</v>
      </c>
      <c r="BM188" s="24" t="s">
        <v>1615</v>
      </c>
    </row>
    <row r="189" spans="2:51" s="12" customFormat="1" ht="13.5">
      <c r="B189" s="212"/>
      <c r="C189" s="213"/>
      <c r="D189" s="214" t="s">
        <v>2098</v>
      </c>
      <c r="E189" s="213"/>
      <c r="F189" s="216" t="s">
        <v>1616</v>
      </c>
      <c r="G189" s="213"/>
      <c r="H189" s="217">
        <v>14.6</v>
      </c>
      <c r="I189" s="218"/>
      <c r="J189" s="213"/>
      <c r="K189" s="213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2098</v>
      </c>
      <c r="AU189" s="223" t="s">
        <v>1961</v>
      </c>
      <c r="AV189" s="12" t="s">
        <v>1961</v>
      </c>
      <c r="AW189" s="12" t="s">
        <v>1882</v>
      </c>
      <c r="AX189" s="12" t="s">
        <v>1900</v>
      </c>
      <c r="AY189" s="223" t="s">
        <v>2090</v>
      </c>
    </row>
    <row r="190" spans="2:65" s="1" customFormat="1" ht="22.5" customHeight="1">
      <c r="B190" s="41"/>
      <c r="C190" s="200" t="s">
        <v>2657</v>
      </c>
      <c r="D190" s="200" t="s">
        <v>2092</v>
      </c>
      <c r="E190" s="201" t="s">
        <v>1398</v>
      </c>
      <c r="F190" s="202" t="s">
        <v>1399</v>
      </c>
      <c r="G190" s="203" t="s">
        <v>2106</v>
      </c>
      <c r="H190" s="204">
        <v>6</v>
      </c>
      <c r="I190" s="205"/>
      <c r="J190" s="206">
        <f>ROUND(I190*H190,2)</f>
        <v>0</v>
      </c>
      <c r="K190" s="202" t="s">
        <v>2096</v>
      </c>
      <c r="L190" s="61"/>
      <c r="M190" s="207" t="s">
        <v>1898</v>
      </c>
      <c r="N190" s="208" t="s">
        <v>1922</v>
      </c>
      <c r="O190" s="42"/>
      <c r="P190" s="209">
        <f>O190*H190</f>
        <v>0</v>
      </c>
      <c r="Q190" s="209">
        <v>1.9E-06</v>
      </c>
      <c r="R190" s="209">
        <f>Q190*H190</f>
        <v>1.14E-05</v>
      </c>
      <c r="S190" s="209">
        <v>0</v>
      </c>
      <c r="T190" s="210">
        <f>S190*H190</f>
        <v>0</v>
      </c>
      <c r="AR190" s="24" t="s">
        <v>2042</v>
      </c>
      <c r="AT190" s="24" t="s">
        <v>2092</v>
      </c>
      <c r="AU190" s="24" t="s">
        <v>1961</v>
      </c>
      <c r="AY190" s="24" t="s">
        <v>2090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24" t="s">
        <v>1900</v>
      </c>
      <c r="BK190" s="211">
        <f>ROUND(I190*H190,2)</f>
        <v>0</v>
      </c>
      <c r="BL190" s="24" t="s">
        <v>2042</v>
      </c>
      <c r="BM190" s="24" t="s">
        <v>1617</v>
      </c>
    </row>
    <row r="191" spans="2:65" s="1" customFormat="1" ht="22.5" customHeight="1">
      <c r="B191" s="41"/>
      <c r="C191" s="228" t="s">
        <v>2661</v>
      </c>
      <c r="D191" s="228" t="s">
        <v>2136</v>
      </c>
      <c r="E191" s="229" t="s">
        <v>1402</v>
      </c>
      <c r="F191" s="230" t="s">
        <v>1403</v>
      </c>
      <c r="G191" s="231" t="s">
        <v>2263</v>
      </c>
      <c r="H191" s="232">
        <v>2.03</v>
      </c>
      <c r="I191" s="233"/>
      <c r="J191" s="234">
        <f>ROUND(I191*H191,2)</f>
        <v>0</v>
      </c>
      <c r="K191" s="230" t="s">
        <v>2096</v>
      </c>
      <c r="L191" s="235"/>
      <c r="M191" s="236" t="s">
        <v>1898</v>
      </c>
      <c r="N191" s="237" t="s">
        <v>1922</v>
      </c>
      <c r="O191" s="42"/>
      <c r="P191" s="209">
        <f>O191*H191</f>
        <v>0</v>
      </c>
      <c r="Q191" s="209">
        <v>0.0156</v>
      </c>
      <c r="R191" s="209">
        <f>Q191*H191</f>
        <v>0.031667999999999995</v>
      </c>
      <c r="S191" s="209">
        <v>0</v>
      </c>
      <c r="T191" s="210">
        <f>S191*H191</f>
        <v>0</v>
      </c>
      <c r="AR191" s="24" t="s">
        <v>2129</v>
      </c>
      <c r="AT191" s="24" t="s">
        <v>2136</v>
      </c>
      <c r="AU191" s="24" t="s">
        <v>1961</v>
      </c>
      <c r="AY191" s="24" t="s">
        <v>2090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24" t="s">
        <v>1900</v>
      </c>
      <c r="BK191" s="211">
        <f>ROUND(I191*H191,2)</f>
        <v>0</v>
      </c>
      <c r="BL191" s="24" t="s">
        <v>2042</v>
      </c>
      <c r="BM191" s="24" t="s">
        <v>1618</v>
      </c>
    </row>
    <row r="192" spans="2:51" s="12" customFormat="1" ht="13.5">
      <c r="B192" s="212"/>
      <c r="C192" s="213"/>
      <c r="D192" s="214" t="s">
        <v>2098</v>
      </c>
      <c r="E192" s="213"/>
      <c r="F192" s="216" t="s">
        <v>1619</v>
      </c>
      <c r="G192" s="213"/>
      <c r="H192" s="217">
        <v>2.03</v>
      </c>
      <c r="I192" s="218"/>
      <c r="J192" s="213"/>
      <c r="K192" s="213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2098</v>
      </c>
      <c r="AU192" s="223" t="s">
        <v>1961</v>
      </c>
      <c r="AV192" s="12" t="s">
        <v>1961</v>
      </c>
      <c r="AW192" s="12" t="s">
        <v>1882</v>
      </c>
      <c r="AX192" s="12" t="s">
        <v>1900</v>
      </c>
      <c r="AY192" s="223" t="s">
        <v>2090</v>
      </c>
    </row>
    <row r="193" spans="2:65" s="1" customFormat="1" ht="22.5" customHeight="1">
      <c r="B193" s="41"/>
      <c r="C193" s="228" t="s">
        <v>2665</v>
      </c>
      <c r="D193" s="228" t="s">
        <v>2136</v>
      </c>
      <c r="E193" s="229" t="s">
        <v>1620</v>
      </c>
      <c r="F193" s="230" t="s">
        <v>1621</v>
      </c>
      <c r="G193" s="231" t="s">
        <v>2263</v>
      </c>
      <c r="H193" s="232">
        <v>2</v>
      </c>
      <c r="I193" s="233"/>
      <c r="J193" s="234">
        <f>ROUND(I193*H193,2)</f>
        <v>0</v>
      </c>
      <c r="K193" s="230" t="s">
        <v>2096</v>
      </c>
      <c r="L193" s="235"/>
      <c r="M193" s="236" t="s">
        <v>1898</v>
      </c>
      <c r="N193" s="237" t="s">
        <v>1922</v>
      </c>
      <c r="O193" s="42"/>
      <c r="P193" s="209">
        <f>O193*H193</f>
        <v>0</v>
      </c>
      <c r="Q193" s="209">
        <v>0.0015</v>
      </c>
      <c r="R193" s="209">
        <f>Q193*H193</f>
        <v>0.003</v>
      </c>
      <c r="S193" s="209">
        <v>0</v>
      </c>
      <c r="T193" s="210">
        <f>S193*H193</f>
        <v>0</v>
      </c>
      <c r="AR193" s="24" t="s">
        <v>2129</v>
      </c>
      <c r="AT193" s="24" t="s">
        <v>2136</v>
      </c>
      <c r="AU193" s="24" t="s">
        <v>1961</v>
      </c>
      <c r="AY193" s="24" t="s">
        <v>2090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1900</v>
      </c>
      <c r="BK193" s="211">
        <f>ROUND(I193*H193,2)</f>
        <v>0</v>
      </c>
      <c r="BL193" s="24" t="s">
        <v>2042</v>
      </c>
      <c r="BM193" s="24" t="s">
        <v>1622</v>
      </c>
    </row>
    <row r="194" spans="2:51" s="12" customFormat="1" ht="13.5">
      <c r="B194" s="212"/>
      <c r="C194" s="213"/>
      <c r="D194" s="214" t="s">
        <v>2098</v>
      </c>
      <c r="E194" s="215" t="s">
        <v>1898</v>
      </c>
      <c r="F194" s="216" t="s">
        <v>1623</v>
      </c>
      <c r="G194" s="213"/>
      <c r="H194" s="217">
        <v>2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2098</v>
      </c>
      <c r="AU194" s="223" t="s">
        <v>1961</v>
      </c>
      <c r="AV194" s="12" t="s">
        <v>1961</v>
      </c>
      <c r="AW194" s="12" t="s">
        <v>1916</v>
      </c>
      <c r="AX194" s="12" t="s">
        <v>1900</v>
      </c>
      <c r="AY194" s="223" t="s">
        <v>2090</v>
      </c>
    </row>
    <row r="195" spans="2:65" s="1" customFormat="1" ht="22.5" customHeight="1">
      <c r="B195" s="41"/>
      <c r="C195" s="200" t="s">
        <v>2669</v>
      </c>
      <c r="D195" s="200" t="s">
        <v>2092</v>
      </c>
      <c r="E195" s="201" t="s">
        <v>1336</v>
      </c>
      <c r="F195" s="202" t="s">
        <v>1337</v>
      </c>
      <c r="G195" s="203" t="s">
        <v>2106</v>
      </c>
      <c r="H195" s="204">
        <v>5</v>
      </c>
      <c r="I195" s="205"/>
      <c r="J195" s="206">
        <f>ROUND(I195*H195,2)</f>
        <v>0</v>
      </c>
      <c r="K195" s="202" t="s">
        <v>2096</v>
      </c>
      <c r="L195" s="61"/>
      <c r="M195" s="207" t="s">
        <v>1898</v>
      </c>
      <c r="N195" s="208" t="s">
        <v>1922</v>
      </c>
      <c r="O195" s="42"/>
      <c r="P195" s="209">
        <f>O195*H195</f>
        <v>0</v>
      </c>
      <c r="Q195" s="209">
        <v>5.65E-06</v>
      </c>
      <c r="R195" s="209">
        <f>Q195*H195</f>
        <v>2.8250000000000002E-05</v>
      </c>
      <c r="S195" s="209">
        <v>0</v>
      </c>
      <c r="T195" s="210">
        <f>S195*H195</f>
        <v>0</v>
      </c>
      <c r="AR195" s="24" t="s">
        <v>2042</v>
      </c>
      <c r="AT195" s="24" t="s">
        <v>2092</v>
      </c>
      <c r="AU195" s="24" t="s">
        <v>1961</v>
      </c>
      <c r="AY195" s="24" t="s">
        <v>2090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24" t="s">
        <v>1900</v>
      </c>
      <c r="BK195" s="211">
        <f>ROUND(I195*H195,2)</f>
        <v>0</v>
      </c>
      <c r="BL195" s="24" t="s">
        <v>2042</v>
      </c>
      <c r="BM195" s="24" t="s">
        <v>1624</v>
      </c>
    </row>
    <row r="196" spans="2:65" s="1" customFormat="1" ht="22.5" customHeight="1">
      <c r="B196" s="41"/>
      <c r="C196" s="228" t="s">
        <v>2673</v>
      </c>
      <c r="D196" s="228" t="s">
        <v>2136</v>
      </c>
      <c r="E196" s="229" t="s">
        <v>1625</v>
      </c>
      <c r="F196" s="230" t="s">
        <v>1626</v>
      </c>
      <c r="G196" s="231" t="s">
        <v>2263</v>
      </c>
      <c r="H196" s="232">
        <v>1</v>
      </c>
      <c r="I196" s="233"/>
      <c r="J196" s="234">
        <f>ROUND(I196*H196,2)</f>
        <v>0</v>
      </c>
      <c r="K196" s="230" t="s">
        <v>2096</v>
      </c>
      <c r="L196" s="235"/>
      <c r="M196" s="236" t="s">
        <v>1898</v>
      </c>
      <c r="N196" s="237" t="s">
        <v>1922</v>
      </c>
      <c r="O196" s="42"/>
      <c r="P196" s="209">
        <f>O196*H196</f>
        <v>0</v>
      </c>
      <c r="Q196" s="209">
        <v>0.0986</v>
      </c>
      <c r="R196" s="209">
        <f>Q196*H196</f>
        <v>0.0986</v>
      </c>
      <c r="S196" s="209">
        <v>0</v>
      </c>
      <c r="T196" s="210">
        <f>S196*H196</f>
        <v>0</v>
      </c>
      <c r="AR196" s="24" t="s">
        <v>2129</v>
      </c>
      <c r="AT196" s="24" t="s">
        <v>2136</v>
      </c>
      <c r="AU196" s="24" t="s">
        <v>1961</v>
      </c>
      <c r="AY196" s="24" t="s">
        <v>2090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24" t="s">
        <v>1900</v>
      </c>
      <c r="BK196" s="211">
        <f>ROUND(I196*H196,2)</f>
        <v>0</v>
      </c>
      <c r="BL196" s="24" t="s">
        <v>2042</v>
      </c>
      <c r="BM196" s="24" t="s">
        <v>1627</v>
      </c>
    </row>
    <row r="197" spans="2:63" s="11" customFormat="1" ht="29.85" customHeight="1">
      <c r="B197" s="183"/>
      <c r="C197" s="184"/>
      <c r="D197" s="197" t="s">
        <v>1950</v>
      </c>
      <c r="E197" s="198" t="s">
        <v>1628</v>
      </c>
      <c r="F197" s="198" t="s">
        <v>1629</v>
      </c>
      <c r="G197" s="184"/>
      <c r="H197" s="184"/>
      <c r="I197" s="187"/>
      <c r="J197" s="199">
        <f>BK197</f>
        <v>0</v>
      </c>
      <c r="K197" s="184"/>
      <c r="L197" s="189"/>
      <c r="M197" s="190"/>
      <c r="N197" s="191"/>
      <c r="O197" s="191"/>
      <c r="P197" s="192">
        <f>SUM(P198:P216)</f>
        <v>0</v>
      </c>
      <c r="Q197" s="191"/>
      <c r="R197" s="192">
        <f>SUM(R198:R216)</f>
        <v>21.712183200000002</v>
      </c>
      <c r="S197" s="191"/>
      <c r="T197" s="193">
        <f>SUM(T198:T216)</f>
        <v>0</v>
      </c>
      <c r="AR197" s="194" t="s">
        <v>1900</v>
      </c>
      <c r="AT197" s="195" t="s">
        <v>1950</v>
      </c>
      <c r="AU197" s="195" t="s">
        <v>1900</v>
      </c>
      <c r="AY197" s="194" t="s">
        <v>2090</v>
      </c>
      <c r="BK197" s="196">
        <f>SUM(BK198:BK216)</f>
        <v>0</v>
      </c>
    </row>
    <row r="198" spans="2:65" s="1" customFormat="1" ht="22.5" customHeight="1">
      <c r="B198" s="41"/>
      <c r="C198" s="200" t="s">
        <v>2679</v>
      </c>
      <c r="D198" s="200" t="s">
        <v>2092</v>
      </c>
      <c r="E198" s="201" t="s">
        <v>1630</v>
      </c>
      <c r="F198" s="202" t="s">
        <v>1631</v>
      </c>
      <c r="G198" s="203" t="s">
        <v>2263</v>
      </c>
      <c r="H198" s="204">
        <v>1</v>
      </c>
      <c r="I198" s="205"/>
      <c r="J198" s="206">
        <f aca="true" t="shared" si="20" ref="J198:J214">ROUND(I198*H198,2)</f>
        <v>0</v>
      </c>
      <c r="K198" s="202" t="s">
        <v>1898</v>
      </c>
      <c r="L198" s="61"/>
      <c r="M198" s="207" t="s">
        <v>1898</v>
      </c>
      <c r="N198" s="208" t="s">
        <v>1922</v>
      </c>
      <c r="O198" s="42"/>
      <c r="P198" s="209">
        <f aca="true" t="shared" si="21" ref="P198:P214">O198*H198</f>
        <v>0</v>
      </c>
      <c r="Q198" s="209">
        <v>9.74729</v>
      </c>
      <c r="R198" s="209">
        <f aca="true" t="shared" si="22" ref="R198:R214">Q198*H198</f>
        <v>9.74729</v>
      </c>
      <c r="S198" s="209">
        <v>0</v>
      </c>
      <c r="T198" s="210">
        <f aca="true" t="shared" si="23" ref="T198:T214">S198*H198</f>
        <v>0</v>
      </c>
      <c r="AR198" s="24" t="s">
        <v>2042</v>
      </c>
      <c r="AT198" s="24" t="s">
        <v>2092</v>
      </c>
      <c r="AU198" s="24" t="s">
        <v>1961</v>
      </c>
      <c r="AY198" s="24" t="s">
        <v>2090</v>
      </c>
      <c r="BE198" s="211">
        <f aca="true" t="shared" si="24" ref="BE198:BE214">IF(N198="základní",J198,0)</f>
        <v>0</v>
      </c>
      <c r="BF198" s="211">
        <f aca="true" t="shared" si="25" ref="BF198:BF214">IF(N198="snížená",J198,0)</f>
        <v>0</v>
      </c>
      <c r="BG198" s="211">
        <f aca="true" t="shared" si="26" ref="BG198:BG214">IF(N198="zákl. přenesená",J198,0)</f>
        <v>0</v>
      </c>
      <c r="BH198" s="211">
        <f aca="true" t="shared" si="27" ref="BH198:BH214">IF(N198="sníž. přenesená",J198,0)</f>
        <v>0</v>
      </c>
      <c r="BI198" s="211">
        <f aca="true" t="shared" si="28" ref="BI198:BI214">IF(N198="nulová",J198,0)</f>
        <v>0</v>
      </c>
      <c r="BJ198" s="24" t="s">
        <v>1900</v>
      </c>
      <c r="BK198" s="211">
        <f aca="true" t="shared" si="29" ref="BK198:BK214">ROUND(I198*H198,2)</f>
        <v>0</v>
      </c>
      <c r="BL198" s="24" t="s">
        <v>2042</v>
      </c>
      <c r="BM198" s="24" t="s">
        <v>1632</v>
      </c>
    </row>
    <row r="199" spans="2:65" s="1" customFormat="1" ht="22.5" customHeight="1">
      <c r="B199" s="41"/>
      <c r="C199" s="228" t="s">
        <v>2684</v>
      </c>
      <c r="D199" s="228" t="s">
        <v>2136</v>
      </c>
      <c r="E199" s="229" t="s">
        <v>1633</v>
      </c>
      <c r="F199" s="230" t="s">
        <v>1634</v>
      </c>
      <c r="G199" s="231" t="s">
        <v>2263</v>
      </c>
      <c r="H199" s="232">
        <v>1</v>
      </c>
      <c r="I199" s="233"/>
      <c r="J199" s="234">
        <f t="shared" si="20"/>
        <v>0</v>
      </c>
      <c r="K199" s="230" t="s">
        <v>2096</v>
      </c>
      <c r="L199" s="235"/>
      <c r="M199" s="236" t="s">
        <v>1898</v>
      </c>
      <c r="N199" s="237" t="s">
        <v>1922</v>
      </c>
      <c r="O199" s="42"/>
      <c r="P199" s="209">
        <f t="shared" si="21"/>
        <v>0</v>
      </c>
      <c r="Q199" s="209">
        <v>7.77</v>
      </c>
      <c r="R199" s="209">
        <f t="shared" si="22"/>
        <v>7.77</v>
      </c>
      <c r="S199" s="209">
        <v>0</v>
      </c>
      <c r="T199" s="210">
        <f t="shared" si="23"/>
        <v>0</v>
      </c>
      <c r="AR199" s="24" t="s">
        <v>2129</v>
      </c>
      <c r="AT199" s="24" t="s">
        <v>2136</v>
      </c>
      <c r="AU199" s="24" t="s">
        <v>1961</v>
      </c>
      <c r="AY199" s="24" t="s">
        <v>2090</v>
      </c>
      <c r="BE199" s="211">
        <f t="shared" si="24"/>
        <v>0</v>
      </c>
      <c r="BF199" s="211">
        <f t="shared" si="25"/>
        <v>0</v>
      </c>
      <c r="BG199" s="211">
        <f t="shared" si="26"/>
        <v>0</v>
      </c>
      <c r="BH199" s="211">
        <f t="shared" si="27"/>
        <v>0</v>
      </c>
      <c r="BI199" s="211">
        <f t="shared" si="28"/>
        <v>0</v>
      </c>
      <c r="BJ199" s="24" t="s">
        <v>1900</v>
      </c>
      <c r="BK199" s="211">
        <f t="shared" si="29"/>
        <v>0</v>
      </c>
      <c r="BL199" s="24" t="s">
        <v>2042</v>
      </c>
      <c r="BM199" s="24" t="s">
        <v>1635</v>
      </c>
    </row>
    <row r="200" spans="2:65" s="1" customFormat="1" ht="22.5" customHeight="1">
      <c r="B200" s="41"/>
      <c r="C200" s="228" t="s">
        <v>2688</v>
      </c>
      <c r="D200" s="228" t="s">
        <v>2136</v>
      </c>
      <c r="E200" s="229" t="s">
        <v>1636</v>
      </c>
      <c r="F200" s="230" t="s">
        <v>1637</v>
      </c>
      <c r="G200" s="231" t="s">
        <v>2263</v>
      </c>
      <c r="H200" s="232">
        <v>1</v>
      </c>
      <c r="I200" s="233"/>
      <c r="J200" s="234">
        <f t="shared" si="20"/>
        <v>0</v>
      </c>
      <c r="K200" s="230" t="s">
        <v>2096</v>
      </c>
      <c r="L200" s="235"/>
      <c r="M200" s="236" t="s">
        <v>1898</v>
      </c>
      <c r="N200" s="237" t="s">
        <v>1922</v>
      </c>
      <c r="O200" s="42"/>
      <c r="P200" s="209">
        <f t="shared" si="21"/>
        <v>0</v>
      </c>
      <c r="Q200" s="209">
        <v>3.355</v>
      </c>
      <c r="R200" s="209">
        <f t="shared" si="22"/>
        <v>3.355</v>
      </c>
      <c r="S200" s="209">
        <v>0</v>
      </c>
      <c r="T200" s="210">
        <f t="shared" si="23"/>
        <v>0</v>
      </c>
      <c r="AR200" s="24" t="s">
        <v>2129</v>
      </c>
      <c r="AT200" s="24" t="s">
        <v>2136</v>
      </c>
      <c r="AU200" s="24" t="s">
        <v>1961</v>
      </c>
      <c r="AY200" s="24" t="s">
        <v>2090</v>
      </c>
      <c r="BE200" s="211">
        <f t="shared" si="24"/>
        <v>0</v>
      </c>
      <c r="BF200" s="211">
        <f t="shared" si="25"/>
        <v>0</v>
      </c>
      <c r="BG200" s="211">
        <f t="shared" si="26"/>
        <v>0</v>
      </c>
      <c r="BH200" s="211">
        <f t="shared" si="27"/>
        <v>0</v>
      </c>
      <c r="BI200" s="211">
        <f t="shared" si="28"/>
        <v>0</v>
      </c>
      <c r="BJ200" s="24" t="s">
        <v>1900</v>
      </c>
      <c r="BK200" s="211">
        <f t="shared" si="29"/>
        <v>0</v>
      </c>
      <c r="BL200" s="24" t="s">
        <v>2042</v>
      </c>
      <c r="BM200" s="24" t="s">
        <v>1638</v>
      </c>
    </row>
    <row r="201" spans="2:65" s="1" customFormat="1" ht="22.5" customHeight="1">
      <c r="B201" s="41"/>
      <c r="C201" s="200" t="s">
        <v>2691</v>
      </c>
      <c r="D201" s="200" t="s">
        <v>2092</v>
      </c>
      <c r="E201" s="201" t="s">
        <v>1639</v>
      </c>
      <c r="F201" s="202" t="s">
        <v>1640</v>
      </c>
      <c r="G201" s="203" t="s">
        <v>2263</v>
      </c>
      <c r="H201" s="204">
        <v>1</v>
      </c>
      <c r="I201" s="205"/>
      <c r="J201" s="206">
        <f t="shared" si="20"/>
        <v>0</v>
      </c>
      <c r="K201" s="202" t="s">
        <v>2096</v>
      </c>
      <c r="L201" s="61"/>
      <c r="M201" s="207" t="s">
        <v>1898</v>
      </c>
      <c r="N201" s="208" t="s">
        <v>1922</v>
      </c>
      <c r="O201" s="42"/>
      <c r="P201" s="209">
        <f t="shared" si="21"/>
        <v>0</v>
      </c>
      <c r="Q201" s="209">
        <v>0.0066</v>
      </c>
      <c r="R201" s="209">
        <f t="shared" si="22"/>
        <v>0.0066</v>
      </c>
      <c r="S201" s="209">
        <v>0</v>
      </c>
      <c r="T201" s="210">
        <f t="shared" si="23"/>
        <v>0</v>
      </c>
      <c r="AR201" s="24" t="s">
        <v>2042</v>
      </c>
      <c r="AT201" s="24" t="s">
        <v>2092</v>
      </c>
      <c r="AU201" s="24" t="s">
        <v>1961</v>
      </c>
      <c r="AY201" s="24" t="s">
        <v>2090</v>
      </c>
      <c r="BE201" s="211">
        <f t="shared" si="24"/>
        <v>0</v>
      </c>
      <c r="BF201" s="211">
        <f t="shared" si="25"/>
        <v>0</v>
      </c>
      <c r="BG201" s="211">
        <f t="shared" si="26"/>
        <v>0</v>
      </c>
      <c r="BH201" s="211">
        <f t="shared" si="27"/>
        <v>0</v>
      </c>
      <c r="BI201" s="211">
        <f t="shared" si="28"/>
        <v>0</v>
      </c>
      <c r="BJ201" s="24" t="s">
        <v>1900</v>
      </c>
      <c r="BK201" s="211">
        <f t="shared" si="29"/>
        <v>0</v>
      </c>
      <c r="BL201" s="24" t="s">
        <v>2042</v>
      </c>
      <c r="BM201" s="24" t="s">
        <v>1641</v>
      </c>
    </row>
    <row r="202" spans="2:65" s="1" customFormat="1" ht="22.5" customHeight="1">
      <c r="B202" s="41"/>
      <c r="C202" s="228" t="s">
        <v>2694</v>
      </c>
      <c r="D202" s="228" t="s">
        <v>2136</v>
      </c>
      <c r="E202" s="229" t="s">
        <v>1642</v>
      </c>
      <c r="F202" s="230" t="s">
        <v>1643</v>
      </c>
      <c r="G202" s="231" t="s">
        <v>2263</v>
      </c>
      <c r="H202" s="232">
        <v>2</v>
      </c>
      <c r="I202" s="233"/>
      <c r="J202" s="234">
        <f t="shared" si="20"/>
        <v>0</v>
      </c>
      <c r="K202" s="230" t="s">
        <v>2096</v>
      </c>
      <c r="L202" s="235"/>
      <c r="M202" s="236" t="s">
        <v>1898</v>
      </c>
      <c r="N202" s="237" t="s">
        <v>1922</v>
      </c>
      <c r="O202" s="42"/>
      <c r="P202" s="209">
        <f t="shared" si="21"/>
        <v>0</v>
      </c>
      <c r="Q202" s="209">
        <v>0.0084</v>
      </c>
      <c r="R202" s="209">
        <f t="shared" si="22"/>
        <v>0.0168</v>
      </c>
      <c r="S202" s="209">
        <v>0</v>
      </c>
      <c r="T202" s="210">
        <f t="shared" si="23"/>
        <v>0</v>
      </c>
      <c r="AR202" s="24" t="s">
        <v>2129</v>
      </c>
      <c r="AT202" s="24" t="s">
        <v>2136</v>
      </c>
      <c r="AU202" s="24" t="s">
        <v>1961</v>
      </c>
      <c r="AY202" s="24" t="s">
        <v>2090</v>
      </c>
      <c r="BE202" s="211">
        <f t="shared" si="24"/>
        <v>0</v>
      </c>
      <c r="BF202" s="211">
        <f t="shared" si="25"/>
        <v>0</v>
      </c>
      <c r="BG202" s="211">
        <f t="shared" si="26"/>
        <v>0</v>
      </c>
      <c r="BH202" s="211">
        <f t="shared" si="27"/>
        <v>0</v>
      </c>
      <c r="BI202" s="211">
        <f t="shared" si="28"/>
        <v>0</v>
      </c>
      <c r="BJ202" s="24" t="s">
        <v>1900</v>
      </c>
      <c r="BK202" s="211">
        <f t="shared" si="29"/>
        <v>0</v>
      </c>
      <c r="BL202" s="24" t="s">
        <v>2042</v>
      </c>
      <c r="BM202" s="24" t="s">
        <v>1644</v>
      </c>
    </row>
    <row r="203" spans="2:65" s="1" customFormat="1" ht="22.5" customHeight="1">
      <c r="B203" s="41"/>
      <c r="C203" s="200" t="s">
        <v>2698</v>
      </c>
      <c r="D203" s="200" t="s">
        <v>2092</v>
      </c>
      <c r="E203" s="201" t="s">
        <v>1645</v>
      </c>
      <c r="F203" s="202" t="s">
        <v>1646</v>
      </c>
      <c r="G203" s="203" t="s">
        <v>2263</v>
      </c>
      <c r="H203" s="204">
        <v>1</v>
      </c>
      <c r="I203" s="205"/>
      <c r="J203" s="206">
        <f t="shared" si="20"/>
        <v>0</v>
      </c>
      <c r="K203" s="202" t="s">
        <v>1898</v>
      </c>
      <c r="L203" s="61"/>
      <c r="M203" s="207" t="s">
        <v>1898</v>
      </c>
      <c r="N203" s="208" t="s">
        <v>1922</v>
      </c>
      <c r="O203" s="42"/>
      <c r="P203" s="209">
        <f t="shared" si="21"/>
        <v>0</v>
      </c>
      <c r="Q203" s="209">
        <v>0</v>
      </c>
      <c r="R203" s="209">
        <f t="shared" si="22"/>
        <v>0</v>
      </c>
      <c r="S203" s="209">
        <v>0</v>
      </c>
      <c r="T203" s="210">
        <f t="shared" si="23"/>
        <v>0</v>
      </c>
      <c r="AR203" s="24" t="s">
        <v>2042</v>
      </c>
      <c r="AT203" s="24" t="s">
        <v>2092</v>
      </c>
      <c r="AU203" s="24" t="s">
        <v>1961</v>
      </c>
      <c r="AY203" s="24" t="s">
        <v>2090</v>
      </c>
      <c r="BE203" s="211">
        <f t="shared" si="24"/>
        <v>0</v>
      </c>
      <c r="BF203" s="211">
        <f t="shared" si="25"/>
        <v>0</v>
      </c>
      <c r="BG203" s="211">
        <f t="shared" si="26"/>
        <v>0</v>
      </c>
      <c r="BH203" s="211">
        <f t="shared" si="27"/>
        <v>0</v>
      </c>
      <c r="BI203" s="211">
        <f t="shared" si="28"/>
        <v>0</v>
      </c>
      <c r="BJ203" s="24" t="s">
        <v>1900</v>
      </c>
      <c r="BK203" s="211">
        <f t="shared" si="29"/>
        <v>0</v>
      </c>
      <c r="BL203" s="24" t="s">
        <v>2042</v>
      </c>
      <c r="BM203" s="24" t="s">
        <v>1647</v>
      </c>
    </row>
    <row r="204" spans="2:65" s="1" customFormat="1" ht="22.5" customHeight="1">
      <c r="B204" s="41"/>
      <c r="C204" s="228" t="s">
        <v>2702</v>
      </c>
      <c r="D204" s="228" t="s">
        <v>2136</v>
      </c>
      <c r="E204" s="229" t="s">
        <v>1648</v>
      </c>
      <c r="F204" s="230" t="s">
        <v>1649</v>
      </c>
      <c r="G204" s="231" t="s">
        <v>1650</v>
      </c>
      <c r="H204" s="232">
        <v>1</v>
      </c>
      <c r="I204" s="233"/>
      <c r="J204" s="234">
        <f t="shared" si="20"/>
        <v>0</v>
      </c>
      <c r="K204" s="230" t="s">
        <v>1898</v>
      </c>
      <c r="L204" s="235"/>
      <c r="M204" s="236" t="s">
        <v>1898</v>
      </c>
      <c r="N204" s="237" t="s">
        <v>1922</v>
      </c>
      <c r="O204" s="42"/>
      <c r="P204" s="209">
        <f t="shared" si="21"/>
        <v>0</v>
      </c>
      <c r="Q204" s="209">
        <v>0.124</v>
      </c>
      <c r="R204" s="209">
        <f t="shared" si="22"/>
        <v>0.124</v>
      </c>
      <c r="S204" s="209">
        <v>0</v>
      </c>
      <c r="T204" s="210">
        <f t="shared" si="23"/>
        <v>0</v>
      </c>
      <c r="AR204" s="24" t="s">
        <v>2129</v>
      </c>
      <c r="AT204" s="24" t="s">
        <v>2136</v>
      </c>
      <c r="AU204" s="24" t="s">
        <v>1961</v>
      </c>
      <c r="AY204" s="24" t="s">
        <v>2090</v>
      </c>
      <c r="BE204" s="211">
        <f t="shared" si="24"/>
        <v>0</v>
      </c>
      <c r="BF204" s="211">
        <f t="shared" si="25"/>
        <v>0</v>
      </c>
      <c r="BG204" s="211">
        <f t="shared" si="26"/>
        <v>0</v>
      </c>
      <c r="BH204" s="211">
        <f t="shared" si="27"/>
        <v>0</v>
      </c>
      <c r="BI204" s="211">
        <f t="shared" si="28"/>
        <v>0</v>
      </c>
      <c r="BJ204" s="24" t="s">
        <v>1900</v>
      </c>
      <c r="BK204" s="211">
        <f t="shared" si="29"/>
        <v>0</v>
      </c>
      <c r="BL204" s="24" t="s">
        <v>2042</v>
      </c>
      <c r="BM204" s="24" t="s">
        <v>1651</v>
      </c>
    </row>
    <row r="205" spans="2:65" s="1" customFormat="1" ht="22.5" customHeight="1">
      <c r="B205" s="41"/>
      <c r="C205" s="200" t="s">
        <v>2707</v>
      </c>
      <c r="D205" s="200" t="s">
        <v>2092</v>
      </c>
      <c r="E205" s="201" t="s">
        <v>1542</v>
      </c>
      <c r="F205" s="202" t="s">
        <v>1543</v>
      </c>
      <c r="G205" s="203" t="s">
        <v>2263</v>
      </c>
      <c r="H205" s="204">
        <v>1</v>
      </c>
      <c r="I205" s="205"/>
      <c r="J205" s="206">
        <f t="shared" si="20"/>
        <v>0</v>
      </c>
      <c r="K205" s="202" t="s">
        <v>2096</v>
      </c>
      <c r="L205" s="61"/>
      <c r="M205" s="207" t="s">
        <v>1898</v>
      </c>
      <c r="N205" s="208" t="s">
        <v>1922</v>
      </c>
      <c r="O205" s="42"/>
      <c r="P205" s="209">
        <f t="shared" si="21"/>
        <v>0</v>
      </c>
      <c r="Q205" s="209">
        <v>0.0066</v>
      </c>
      <c r="R205" s="209">
        <f t="shared" si="22"/>
        <v>0.0066</v>
      </c>
      <c r="S205" s="209">
        <v>0</v>
      </c>
      <c r="T205" s="210">
        <f t="shared" si="23"/>
        <v>0</v>
      </c>
      <c r="AR205" s="24" t="s">
        <v>2042</v>
      </c>
      <c r="AT205" s="24" t="s">
        <v>2092</v>
      </c>
      <c r="AU205" s="24" t="s">
        <v>1961</v>
      </c>
      <c r="AY205" s="24" t="s">
        <v>2090</v>
      </c>
      <c r="BE205" s="211">
        <f t="shared" si="24"/>
        <v>0</v>
      </c>
      <c r="BF205" s="211">
        <f t="shared" si="25"/>
        <v>0</v>
      </c>
      <c r="BG205" s="211">
        <f t="shared" si="26"/>
        <v>0</v>
      </c>
      <c r="BH205" s="211">
        <f t="shared" si="27"/>
        <v>0</v>
      </c>
      <c r="BI205" s="211">
        <f t="shared" si="28"/>
        <v>0</v>
      </c>
      <c r="BJ205" s="24" t="s">
        <v>1900</v>
      </c>
      <c r="BK205" s="211">
        <f t="shared" si="29"/>
        <v>0</v>
      </c>
      <c r="BL205" s="24" t="s">
        <v>2042</v>
      </c>
      <c r="BM205" s="24" t="s">
        <v>1652</v>
      </c>
    </row>
    <row r="206" spans="2:65" s="1" customFormat="1" ht="22.5" customHeight="1">
      <c r="B206" s="41"/>
      <c r="C206" s="228" t="s">
        <v>2711</v>
      </c>
      <c r="D206" s="228" t="s">
        <v>2136</v>
      </c>
      <c r="E206" s="229" t="s">
        <v>2801</v>
      </c>
      <c r="F206" s="230" t="s">
        <v>1581</v>
      </c>
      <c r="G206" s="231" t="s">
        <v>2263</v>
      </c>
      <c r="H206" s="232">
        <v>1</v>
      </c>
      <c r="I206" s="233"/>
      <c r="J206" s="234">
        <f t="shared" si="20"/>
        <v>0</v>
      </c>
      <c r="K206" s="230" t="s">
        <v>2096</v>
      </c>
      <c r="L206" s="235"/>
      <c r="M206" s="236" t="s">
        <v>1898</v>
      </c>
      <c r="N206" s="237" t="s">
        <v>1922</v>
      </c>
      <c r="O206" s="42"/>
      <c r="P206" s="209">
        <f t="shared" si="21"/>
        <v>0</v>
      </c>
      <c r="Q206" s="209">
        <v>0.585</v>
      </c>
      <c r="R206" s="209">
        <f t="shared" si="22"/>
        <v>0.585</v>
      </c>
      <c r="S206" s="209">
        <v>0</v>
      </c>
      <c r="T206" s="210">
        <f t="shared" si="23"/>
        <v>0</v>
      </c>
      <c r="AR206" s="24" t="s">
        <v>2859</v>
      </c>
      <c r="AT206" s="24" t="s">
        <v>2136</v>
      </c>
      <c r="AU206" s="24" t="s">
        <v>1961</v>
      </c>
      <c r="AY206" s="24" t="s">
        <v>2090</v>
      </c>
      <c r="BE206" s="211">
        <f t="shared" si="24"/>
        <v>0</v>
      </c>
      <c r="BF206" s="211">
        <f t="shared" si="25"/>
        <v>0</v>
      </c>
      <c r="BG206" s="211">
        <f t="shared" si="26"/>
        <v>0</v>
      </c>
      <c r="BH206" s="211">
        <f t="shared" si="27"/>
        <v>0</v>
      </c>
      <c r="BI206" s="211">
        <f t="shared" si="28"/>
        <v>0</v>
      </c>
      <c r="BJ206" s="24" t="s">
        <v>1900</v>
      </c>
      <c r="BK206" s="211">
        <f t="shared" si="29"/>
        <v>0</v>
      </c>
      <c r="BL206" s="24" t="s">
        <v>2859</v>
      </c>
      <c r="BM206" s="24" t="s">
        <v>1653</v>
      </c>
    </row>
    <row r="207" spans="2:65" s="1" customFormat="1" ht="22.5" customHeight="1">
      <c r="B207" s="41"/>
      <c r="C207" s="228" t="s">
        <v>2716</v>
      </c>
      <c r="D207" s="228" t="s">
        <v>2136</v>
      </c>
      <c r="E207" s="229" t="s">
        <v>1548</v>
      </c>
      <c r="F207" s="230" t="s">
        <v>1549</v>
      </c>
      <c r="G207" s="231" t="s">
        <v>2263</v>
      </c>
      <c r="H207" s="232">
        <v>1</v>
      </c>
      <c r="I207" s="233"/>
      <c r="J207" s="234">
        <f t="shared" si="20"/>
        <v>0</v>
      </c>
      <c r="K207" s="230" t="s">
        <v>1898</v>
      </c>
      <c r="L207" s="235"/>
      <c r="M207" s="236" t="s">
        <v>1898</v>
      </c>
      <c r="N207" s="237" t="s">
        <v>1922</v>
      </c>
      <c r="O207" s="42"/>
      <c r="P207" s="209">
        <f t="shared" si="21"/>
        <v>0</v>
      </c>
      <c r="Q207" s="209">
        <v>0.02128</v>
      </c>
      <c r="R207" s="209">
        <f t="shared" si="22"/>
        <v>0.02128</v>
      </c>
      <c r="S207" s="209">
        <v>0</v>
      </c>
      <c r="T207" s="210">
        <f t="shared" si="23"/>
        <v>0</v>
      </c>
      <c r="AR207" s="24" t="s">
        <v>2129</v>
      </c>
      <c r="AT207" s="24" t="s">
        <v>2136</v>
      </c>
      <c r="AU207" s="24" t="s">
        <v>1961</v>
      </c>
      <c r="AY207" s="24" t="s">
        <v>2090</v>
      </c>
      <c r="BE207" s="211">
        <f t="shared" si="24"/>
        <v>0</v>
      </c>
      <c r="BF207" s="211">
        <f t="shared" si="25"/>
        <v>0</v>
      </c>
      <c r="BG207" s="211">
        <f t="shared" si="26"/>
        <v>0</v>
      </c>
      <c r="BH207" s="211">
        <f t="shared" si="27"/>
        <v>0</v>
      </c>
      <c r="BI207" s="211">
        <f t="shared" si="28"/>
        <v>0</v>
      </c>
      <c r="BJ207" s="24" t="s">
        <v>1900</v>
      </c>
      <c r="BK207" s="211">
        <f t="shared" si="29"/>
        <v>0</v>
      </c>
      <c r="BL207" s="24" t="s">
        <v>2042</v>
      </c>
      <c r="BM207" s="24" t="s">
        <v>1654</v>
      </c>
    </row>
    <row r="208" spans="2:65" s="1" customFormat="1" ht="22.5" customHeight="1">
      <c r="B208" s="41"/>
      <c r="C208" s="228" t="s">
        <v>2720</v>
      </c>
      <c r="D208" s="228" t="s">
        <v>2136</v>
      </c>
      <c r="E208" s="229" t="s">
        <v>1655</v>
      </c>
      <c r="F208" s="230" t="s">
        <v>1656</v>
      </c>
      <c r="G208" s="231" t="s">
        <v>2263</v>
      </c>
      <c r="H208" s="232">
        <v>1</v>
      </c>
      <c r="I208" s="233"/>
      <c r="J208" s="234">
        <f t="shared" si="20"/>
        <v>0</v>
      </c>
      <c r="K208" s="230" t="s">
        <v>2096</v>
      </c>
      <c r="L208" s="235"/>
      <c r="M208" s="236" t="s">
        <v>1898</v>
      </c>
      <c r="N208" s="237" t="s">
        <v>1922</v>
      </c>
      <c r="O208" s="42"/>
      <c r="P208" s="209">
        <f t="shared" si="21"/>
        <v>0</v>
      </c>
      <c r="Q208" s="209">
        <v>0.00756</v>
      </c>
      <c r="R208" s="209">
        <f t="shared" si="22"/>
        <v>0.00756</v>
      </c>
      <c r="S208" s="209">
        <v>0</v>
      </c>
      <c r="T208" s="210">
        <f t="shared" si="23"/>
        <v>0</v>
      </c>
      <c r="AR208" s="24" t="s">
        <v>2859</v>
      </c>
      <c r="AT208" s="24" t="s">
        <v>2136</v>
      </c>
      <c r="AU208" s="24" t="s">
        <v>1961</v>
      </c>
      <c r="AY208" s="24" t="s">
        <v>2090</v>
      </c>
      <c r="BE208" s="211">
        <f t="shared" si="24"/>
        <v>0</v>
      </c>
      <c r="BF208" s="211">
        <f t="shared" si="25"/>
        <v>0</v>
      </c>
      <c r="BG208" s="211">
        <f t="shared" si="26"/>
        <v>0</v>
      </c>
      <c r="BH208" s="211">
        <f t="shared" si="27"/>
        <v>0</v>
      </c>
      <c r="BI208" s="211">
        <f t="shared" si="28"/>
        <v>0</v>
      </c>
      <c r="BJ208" s="24" t="s">
        <v>1900</v>
      </c>
      <c r="BK208" s="211">
        <f t="shared" si="29"/>
        <v>0</v>
      </c>
      <c r="BL208" s="24" t="s">
        <v>2859</v>
      </c>
      <c r="BM208" s="24" t="s">
        <v>1657</v>
      </c>
    </row>
    <row r="209" spans="2:65" s="1" customFormat="1" ht="22.5" customHeight="1">
      <c r="B209" s="41"/>
      <c r="C209" s="200" t="s">
        <v>2724</v>
      </c>
      <c r="D209" s="200" t="s">
        <v>2092</v>
      </c>
      <c r="E209" s="201" t="s">
        <v>1658</v>
      </c>
      <c r="F209" s="202" t="s">
        <v>1659</v>
      </c>
      <c r="G209" s="203" t="s">
        <v>2106</v>
      </c>
      <c r="H209" s="204">
        <v>3.14</v>
      </c>
      <c r="I209" s="205"/>
      <c r="J209" s="206">
        <f t="shared" si="20"/>
        <v>0</v>
      </c>
      <c r="K209" s="202" t="s">
        <v>2096</v>
      </c>
      <c r="L209" s="61"/>
      <c r="M209" s="207" t="s">
        <v>1898</v>
      </c>
      <c r="N209" s="208" t="s">
        <v>1922</v>
      </c>
      <c r="O209" s="42"/>
      <c r="P209" s="209">
        <f t="shared" si="21"/>
        <v>0</v>
      </c>
      <c r="Q209" s="209">
        <v>0.00138</v>
      </c>
      <c r="R209" s="209">
        <f t="shared" si="22"/>
        <v>0.0043332</v>
      </c>
      <c r="S209" s="209">
        <v>0</v>
      </c>
      <c r="T209" s="210">
        <f t="shared" si="23"/>
        <v>0</v>
      </c>
      <c r="AR209" s="24" t="s">
        <v>2653</v>
      </c>
      <c r="AT209" s="24" t="s">
        <v>2092</v>
      </c>
      <c r="AU209" s="24" t="s">
        <v>1961</v>
      </c>
      <c r="AY209" s="24" t="s">
        <v>2090</v>
      </c>
      <c r="BE209" s="211">
        <f t="shared" si="24"/>
        <v>0</v>
      </c>
      <c r="BF209" s="211">
        <f t="shared" si="25"/>
        <v>0</v>
      </c>
      <c r="BG209" s="211">
        <f t="shared" si="26"/>
        <v>0</v>
      </c>
      <c r="BH209" s="211">
        <f t="shared" si="27"/>
        <v>0</v>
      </c>
      <c r="BI209" s="211">
        <f t="shared" si="28"/>
        <v>0</v>
      </c>
      <c r="BJ209" s="24" t="s">
        <v>1900</v>
      </c>
      <c r="BK209" s="211">
        <f t="shared" si="29"/>
        <v>0</v>
      </c>
      <c r="BL209" s="24" t="s">
        <v>2653</v>
      </c>
      <c r="BM209" s="24" t="s">
        <v>1660</v>
      </c>
    </row>
    <row r="210" spans="2:65" s="1" customFormat="1" ht="22.5" customHeight="1">
      <c r="B210" s="41"/>
      <c r="C210" s="200" t="s">
        <v>2732</v>
      </c>
      <c r="D210" s="200" t="s">
        <v>2092</v>
      </c>
      <c r="E210" s="201" t="s">
        <v>1551</v>
      </c>
      <c r="F210" s="202" t="s">
        <v>1552</v>
      </c>
      <c r="G210" s="203" t="s">
        <v>2263</v>
      </c>
      <c r="H210" s="204">
        <v>1</v>
      </c>
      <c r="I210" s="205"/>
      <c r="J210" s="206">
        <f t="shared" si="20"/>
        <v>0</v>
      </c>
      <c r="K210" s="202" t="s">
        <v>2096</v>
      </c>
      <c r="L210" s="61"/>
      <c r="M210" s="207" t="s">
        <v>1898</v>
      </c>
      <c r="N210" s="208" t="s">
        <v>1922</v>
      </c>
      <c r="O210" s="42"/>
      <c r="P210" s="209">
        <f t="shared" si="21"/>
        <v>0</v>
      </c>
      <c r="Q210" s="209">
        <v>0.00702</v>
      </c>
      <c r="R210" s="209">
        <f t="shared" si="22"/>
        <v>0.00702</v>
      </c>
      <c r="S210" s="209">
        <v>0</v>
      </c>
      <c r="T210" s="210">
        <f t="shared" si="23"/>
        <v>0</v>
      </c>
      <c r="AR210" s="24" t="s">
        <v>2653</v>
      </c>
      <c r="AT210" s="24" t="s">
        <v>2092</v>
      </c>
      <c r="AU210" s="24" t="s">
        <v>1961</v>
      </c>
      <c r="AY210" s="24" t="s">
        <v>2090</v>
      </c>
      <c r="BE210" s="211">
        <f t="shared" si="24"/>
        <v>0</v>
      </c>
      <c r="BF210" s="211">
        <f t="shared" si="25"/>
        <v>0</v>
      </c>
      <c r="BG210" s="211">
        <f t="shared" si="26"/>
        <v>0</v>
      </c>
      <c r="BH210" s="211">
        <f t="shared" si="27"/>
        <v>0</v>
      </c>
      <c r="BI210" s="211">
        <f t="shared" si="28"/>
        <v>0</v>
      </c>
      <c r="BJ210" s="24" t="s">
        <v>1900</v>
      </c>
      <c r="BK210" s="211">
        <f t="shared" si="29"/>
        <v>0</v>
      </c>
      <c r="BL210" s="24" t="s">
        <v>2653</v>
      </c>
      <c r="BM210" s="24" t="s">
        <v>1661</v>
      </c>
    </row>
    <row r="211" spans="2:65" s="1" customFormat="1" ht="22.5" customHeight="1">
      <c r="B211" s="41"/>
      <c r="C211" s="228" t="s">
        <v>2737</v>
      </c>
      <c r="D211" s="228" t="s">
        <v>2136</v>
      </c>
      <c r="E211" s="229" t="s">
        <v>1554</v>
      </c>
      <c r="F211" s="230" t="s">
        <v>1555</v>
      </c>
      <c r="G211" s="231" t="s">
        <v>2263</v>
      </c>
      <c r="H211" s="232">
        <v>1</v>
      </c>
      <c r="I211" s="233"/>
      <c r="J211" s="234">
        <f t="shared" si="20"/>
        <v>0</v>
      </c>
      <c r="K211" s="230" t="s">
        <v>2096</v>
      </c>
      <c r="L211" s="235"/>
      <c r="M211" s="236" t="s">
        <v>1898</v>
      </c>
      <c r="N211" s="237" t="s">
        <v>1922</v>
      </c>
      <c r="O211" s="42"/>
      <c r="P211" s="209">
        <f t="shared" si="21"/>
        <v>0</v>
      </c>
      <c r="Q211" s="209">
        <v>0.059</v>
      </c>
      <c r="R211" s="209">
        <f t="shared" si="22"/>
        <v>0.059</v>
      </c>
      <c r="S211" s="209">
        <v>0</v>
      </c>
      <c r="T211" s="210">
        <f t="shared" si="23"/>
        <v>0</v>
      </c>
      <c r="AR211" s="24" t="s">
        <v>2859</v>
      </c>
      <c r="AT211" s="24" t="s">
        <v>2136</v>
      </c>
      <c r="AU211" s="24" t="s">
        <v>1961</v>
      </c>
      <c r="AY211" s="24" t="s">
        <v>2090</v>
      </c>
      <c r="BE211" s="211">
        <f t="shared" si="24"/>
        <v>0</v>
      </c>
      <c r="BF211" s="211">
        <f t="shared" si="25"/>
        <v>0</v>
      </c>
      <c r="BG211" s="211">
        <f t="shared" si="26"/>
        <v>0</v>
      </c>
      <c r="BH211" s="211">
        <f t="shared" si="27"/>
        <v>0</v>
      </c>
      <c r="BI211" s="211">
        <f t="shared" si="28"/>
        <v>0</v>
      </c>
      <c r="BJ211" s="24" t="s">
        <v>1900</v>
      </c>
      <c r="BK211" s="211">
        <f t="shared" si="29"/>
        <v>0</v>
      </c>
      <c r="BL211" s="24" t="s">
        <v>2859</v>
      </c>
      <c r="BM211" s="24" t="s">
        <v>1662</v>
      </c>
    </row>
    <row r="212" spans="2:65" s="1" customFormat="1" ht="22.5" customHeight="1">
      <c r="B212" s="41"/>
      <c r="C212" s="228" t="s">
        <v>2743</v>
      </c>
      <c r="D212" s="228" t="s">
        <v>2136</v>
      </c>
      <c r="E212" s="229" t="s">
        <v>1557</v>
      </c>
      <c r="F212" s="230" t="s">
        <v>1558</v>
      </c>
      <c r="G212" s="231" t="s">
        <v>2263</v>
      </c>
      <c r="H212" s="232">
        <v>1</v>
      </c>
      <c r="I212" s="233"/>
      <c r="J212" s="234">
        <f t="shared" si="20"/>
        <v>0</v>
      </c>
      <c r="K212" s="230" t="s">
        <v>1898</v>
      </c>
      <c r="L212" s="235"/>
      <c r="M212" s="236" t="s">
        <v>1898</v>
      </c>
      <c r="N212" s="237" t="s">
        <v>1922</v>
      </c>
      <c r="O212" s="42"/>
      <c r="P212" s="209">
        <f t="shared" si="21"/>
        <v>0</v>
      </c>
      <c r="Q212" s="209">
        <v>0.00085</v>
      </c>
      <c r="R212" s="209">
        <f t="shared" si="22"/>
        <v>0.00085</v>
      </c>
      <c r="S212" s="209">
        <v>0</v>
      </c>
      <c r="T212" s="210">
        <f t="shared" si="23"/>
        <v>0</v>
      </c>
      <c r="AR212" s="24" t="s">
        <v>2859</v>
      </c>
      <c r="AT212" s="24" t="s">
        <v>2136</v>
      </c>
      <c r="AU212" s="24" t="s">
        <v>1961</v>
      </c>
      <c r="AY212" s="24" t="s">
        <v>2090</v>
      </c>
      <c r="BE212" s="211">
        <f t="shared" si="24"/>
        <v>0</v>
      </c>
      <c r="BF212" s="211">
        <f t="shared" si="25"/>
        <v>0</v>
      </c>
      <c r="BG212" s="211">
        <f t="shared" si="26"/>
        <v>0</v>
      </c>
      <c r="BH212" s="211">
        <f t="shared" si="27"/>
        <v>0</v>
      </c>
      <c r="BI212" s="211">
        <f t="shared" si="28"/>
        <v>0</v>
      </c>
      <c r="BJ212" s="24" t="s">
        <v>1900</v>
      </c>
      <c r="BK212" s="211">
        <f t="shared" si="29"/>
        <v>0</v>
      </c>
      <c r="BL212" s="24" t="s">
        <v>2859</v>
      </c>
      <c r="BM212" s="24" t="s">
        <v>1663</v>
      </c>
    </row>
    <row r="213" spans="2:65" s="1" customFormat="1" ht="22.5" customHeight="1">
      <c r="B213" s="41"/>
      <c r="C213" s="228" t="s">
        <v>2748</v>
      </c>
      <c r="D213" s="228" t="s">
        <v>2136</v>
      </c>
      <c r="E213" s="229" t="s">
        <v>1560</v>
      </c>
      <c r="F213" s="230" t="s">
        <v>1561</v>
      </c>
      <c r="G213" s="231" t="s">
        <v>2263</v>
      </c>
      <c r="H213" s="232">
        <v>1</v>
      </c>
      <c r="I213" s="233"/>
      <c r="J213" s="234">
        <f t="shared" si="20"/>
        <v>0</v>
      </c>
      <c r="K213" s="230" t="s">
        <v>2096</v>
      </c>
      <c r="L213" s="235"/>
      <c r="M213" s="236" t="s">
        <v>1898</v>
      </c>
      <c r="N213" s="237" t="s">
        <v>1922</v>
      </c>
      <c r="O213" s="42"/>
      <c r="P213" s="209">
        <f t="shared" si="21"/>
        <v>0</v>
      </c>
      <c r="Q213" s="209">
        <v>0.00085</v>
      </c>
      <c r="R213" s="209">
        <f t="shared" si="22"/>
        <v>0.00085</v>
      </c>
      <c r="S213" s="209">
        <v>0</v>
      </c>
      <c r="T213" s="210">
        <f t="shared" si="23"/>
        <v>0</v>
      </c>
      <c r="AR213" s="24" t="s">
        <v>2859</v>
      </c>
      <c r="AT213" s="24" t="s">
        <v>2136</v>
      </c>
      <c r="AU213" s="24" t="s">
        <v>1961</v>
      </c>
      <c r="AY213" s="24" t="s">
        <v>2090</v>
      </c>
      <c r="BE213" s="211">
        <f t="shared" si="24"/>
        <v>0</v>
      </c>
      <c r="BF213" s="211">
        <f t="shared" si="25"/>
        <v>0</v>
      </c>
      <c r="BG213" s="211">
        <f t="shared" si="26"/>
        <v>0</v>
      </c>
      <c r="BH213" s="211">
        <f t="shared" si="27"/>
        <v>0</v>
      </c>
      <c r="BI213" s="211">
        <f t="shared" si="28"/>
        <v>0</v>
      </c>
      <c r="BJ213" s="24" t="s">
        <v>1900</v>
      </c>
      <c r="BK213" s="211">
        <f t="shared" si="29"/>
        <v>0</v>
      </c>
      <c r="BL213" s="24" t="s">
        <v>2859</v>
      </c>
      <c r="BM213" s="24" t="s">
        <v>1664</v>
      </c>
    </row>
    <row r="214" spans="2:65" s="1" customFormat="1" ht="22.5" customHeight="1">
      <c r="B214" s="41"/>
      <c r="C214" s="200" t="s">
        <v>1057</v>
      </c>
      <c r="D214" s="200" t="s">
        <v>2092</v>
      </c>
      <c r="E214" s="201" t="s">
        <v>1665</v>
      </c>
      <c r="F214" s="202" t="s">
        <v>1666</v>
      </c>
      <c r="G214" s="203" t="s">
        <v>2095</v>
      </c>
      <c r="H214" s="204">
        <v>1</v>
      </c>
      <c r="I214" s="205"/>
      <c r="J214" s="206">
        <f t="shared" si="20"/>
        <v>0</v>
      </c>
      <c r="K214" s="202" t="s">
        <v>2096</v>
      </c>
      <c r="L214" s="61"/>
      <c r="M214" s="207" t="s">
        <v>1898</v>
      </c>
      <c r="N214" s="208" t="s">
        <v>1922</v>
      </c>
      <c r="O214" s="42"/>
      <c r="P214" s="209">
        <f t="shared" si="21"/>
        <v>0</v>
      </c>
      <c r="Q214" s="209">
        <v>0</v>
      </c>
      <c r="R214" s="209">
        <f t="shared" si="22"/>
        <v>0</v>
      </c>
      <c r="S214" s="209">
        <v>0</v>
      </c>
      <c r="T214" s="210">
        <f t="shared" si="23"/>
        <v>0</v>
      </c>
      <c r="AR214" s="24" t="s">
        <v>2653</v>
      </c>
      <c r="AT214" s="24" t="s">
        <v>2092</v>
      </c>
      <c r="AU214" s="24" t="s">
        <v>1961</v>
      </c>
      <c r="AY214" s="24" t="s">
        <v>2090</v>
      </c>
      <c r="BE214" s="211">
        <f t="shared" si="24"/>
        <v>0</v>
      </c>
      <c r="BF214" s="211">
        <f t="shared" si="25"/>
        <v>0</v>
      </c>
      <c r="BG214" s="211">
        <f t="shared" si="26"/>
        <v>0</v>
      </c>
      <c r="BH214" s="211">
        <f t="shared" si="27"/>
        <v>0</v>
      </c>
      <c r="BI214" s="211">
        <f t="shared" si="28"/>
        <v>0</v>
      </c>
      <c r="BJ214" s="24" t="s">
        <v>1900</v>
      </c>
      <c r="BK214" s="211">
        <f t="shared" si="29"/>
        <v>0</v>
      </c>
      <c r="BL214" s="24" t="s">
        <v>2653</v>
      </c>
      <c r="BM214" s="24" t="s">
        <v>1667</v>
      </c>
    </row>
    <row r="215" spans="2:51" s="12" customFormat="1" ht="13.5">
      <c r="B215" s="212"/>
      <c r="C215" s="213"/>
      <c r="D215" s="214" t="s">
        <v>2098</v>
      </c>
      <c r="E215" s="215" t="s">
        <v>1898</v>
      </c>
      <c r="F215" s="216" t="s">
        <v>1668</v>
      </c>
      <c r="G215" s="213"/>
      <c r="H215" s="217">
        <v>1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2098</v>
      </c>
      <c r="AU215" s="223" t="s">
        <v>1961</v>
      </c>
      <c r="AV215" s="12" t="s">
        <v>1961</v>
      </c>
      <c r="AW215" s="12" t="s">
        <v>1916</v>
      </c>
      <c r="AX215" s="12" t="s">
        <v>1900</v>
      </c>
      <c r="AY215" s="223" t="s">
        <v>2090</v>
      </c>
    </row>
    <row r="216" spans="2:65" s="1" customFormat="1" ht="22.5" customHeight="1">
      <c r="B216" s="41"/>
      <c r="C216" s="200" t="s">
        <v>1062</v>
      </c>
      <c r="D216" s="200" t="s">
        <v>2092</v>
      </c>
      <c r="E216" s="201" t="s">
        <v>1669</v>
      </c>
      <c r="F216" s="202" t="s">
        <v>1670</v>
      </c>
      <c r="G216" s="203" t="s">
        <v>2095</v>
      </c>
      <c r="H216" s="204">
        <v>1</v>
      </c>
      <c r="I216" s="205"/>
      <c r="J216" s="206">
        <f>ROUND(I216*H216,2)</f>
        <v>0</v>
      </c>
      <c r="K216" s="202" t="s">
        <v>1898</v>
      </c>
      <c r="L216" s="61"/>
      <c r="M216" s="207" t="s">
        <v>1898</v>
      </c>
      <c r="N216" s="208" t="s">
        <v>1922</v>
      </c>
      <c r="O216" s="42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AR216" s="24" t="s">
        <v>2042</v>
      </c>
      <c r="AT216" s="24" t="s">
        <v>2092</v>
      </c>
      <c r="AU216" s="24" t="s">
        <v>1961</v>
      </c>
      <c r="AY216" s="24" t="s">
        <v>2090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24" t="s">
        <v>1900</v>
      </c>
      <c r="BK216" s="211">
        <f>ROUND(I216*H216,2)</f>
        <v>0</v>
      </c>
      <c r="BL216" s="24" t="s">
        <v>2042</v>
      </c>
      <c r="BM216" s="24" t="s">
        <v>1671</v>
      </c>
    </row>
    <row r="217" spans="2:63" s="11" customFormat="1" ht="29.85" customHeight="1">
      <c r="B217" s="183"/>
      <c r="C217" s="184"/>
      <c r="D217" s="197" t="s">
        <v>1950</v>
      </c>
      <c r="E217" s="198" t="s">
        <v>1672</v>
      </c>
      <c r="F217" s="198" t="s">
        <v>1673</v>
      </c>
      <c r="G217" s="184"/>
      <c r="H217" s="184"/>
      <c r="I217" s="187"/>
      <c r="J217" s="199">
        <f>BK217</f>
        <v>0</v>
      </c>
      <c r="K217" s="184"/>
      <c r="L217" s="189"/>
      <c r="M217" s="190"/>
      <c r="N217" s="191"/>
      <c r="O217" s="191"/>
      <c r="P217" s="192">
        <f>SUM(P218:P242)</f>
        <v>0</v>
      </c>
      <c r="Q217" s="191"/>
      <c r="R217" s="192">
        <f>SUM(R218:R242)</f>
        <v>9.99528286</v>
      </c>
      <c r="S217" s="191"/>
      <c r="T217" s="193">
        <f>SUM(T218:T242)</f>
        <v>0</v>
      </c>
      <c r="AR217" s="194" t="s">
        <v>1900</v>
      </c>
      <c r="AT217" s="195" t="s">
        <v>1950</v>
      </c>
      <c r="AU217" s="195" t="s">
        <v>1900</v>
      </c>
      <c r="AY217" s="194" t="s">
        <v>2090</v>
      </c>
      <c r="BK217" s="196">
        <f>SUM(BK218:BK242)</f>
        <v>0</v>
      </c>
    </row>
    <row r="218" spans="2:65" s="1" customFormat="1" ht="22.5" customHeight="1">
      <c r="B218" s="41"/>
      <c r="C218" s="200" t="s">
        <v>1067</v>
      </c>
      <c r="D218" s="200" t="s">
        <v>2092</v>
      </c>
      <c r="E218" s="201" t="s">
        <v>1674</v>
      </c>
      <c r="F218" s="202" t="s">
        <v>1675</v>
      </c>
      <c r="G218" s="203" t="s">
        <v>2263</v>
      </c>
      <c r="H218" s="204">
        <v>1</v>
      </c>
      <c r="I218" s="205"/>
      <c r="J218" s="206">
        <f>ROUND(I218*H218,2)</f>
        <v>0</v>
      </c>
      <c r="K218" s="202" t="s">
        <v>2096</v>
      </c>
      <c r="L218" s="61"/>
      <c r="M218" s="207" t="s">
        <v>1898</v>
      </c>
      <c r="N218" s="208" t="s">
        <v>1922</v>
      </c>
      <c r="O218" s="42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AR218" s="24" t="s">
        <v>2042</v>
      </c>
      <c r="AT218" s="24" t="s">
        <v>2092</v>
      </c>
      <c r="AU218" s="24" t="s">
        <v>1961</v>
      </c>
      <c r="AY218" s="24" t="s">
        <v>2090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24" t="s">
        <v>1900</v>
      </c>
      <c r="BK218" s="211">
        <f>ROUND(I218*H218,2)</f>
        <v>0</v>
      </c>
      <c r="BL218" s="24" t="s">
        <v>2042</v>
      </c>
      <c r="BM218" s="24" t="s">
        <v>1676</v>
      </c>
    </row>
    <row r="219" spans="2:65" s="1" customFormat="1" ht="22.5" customHeight="1">
      <c r="B219" s="41"/>
      <c r="C219" s="228" t="s">
        <v>1071</v>
      </c>
      <c r="D219" s="228" t="s">
        <v>2136</v>
      </c>
      <c r="E219" s="229" t="s">
        <v>1677</v>
      </c>
      <c r="F219" s="230" t="s">
        <v>1678</v>
      </c>
      <c r="G219" s="231" t="s">
        <v>2263</v>
      </c>
      <c r="H219" s="232">
        <v>1</v>
      </c>
      <c r="I219" s="233"/>
      <c r="J219" s="234">
        <f>ROUND(I219*H219,2)</f>
        <v>0</v>
      </c>
      <c r="K219" s="230" t="s">
        <v>1898</v>
      </c>
      <c r="L219" s="235"/>
      <c r="M219" s="236" t="s">
        <v>1898</v>
      </c>
      <c r="N219" s="237" t="s">
        <v>1922</v>
      </c>
      <c r="O219" s="42"/>
      <c r="P219" s="209">
        <f>O219*H219</f>
        <v>0</v>
      </c>
      <c r="Q219" s="209">
        <v>0.5</v>
      </c>
      <c r="R219" s="209">
        <f>Q219*H219</f>
        <v>0.5</v>
      </c>
      <c r="S219" s="209">
        <v>0</v>
      </c>
      <c r="T219" s="210">
        <f>S219*H219</f>
        <v>0</v>
      </c>
      <c r="AR219" s="24" t="s">
        <v>2129</v>
      </c>
      <c r="AT219" s="24" t="s">
        <v>2136</v>
      </c>
      <c r="AU219" s="24" t="s">
        <v>1961</v>
      </c>
      <c r="AY219" s="24" t="s">
        <v>2090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24" t="s">
        <v>1900</v>
      </c>
      <c r="BK219" s="211">
        <f>ROUND(I219*H219,2)</f>
        <v>0</v>
      </c>
      <c r="BL219" s="24" t="s">
        <v>2042</v>
      </c>
      <c r="BM219" s="24" t="s">
        <v>1679</v>
      </c>
    </row>
    <row r="220" spans="2:65" s="1" customFormat="1" ht="22.5" customHeight="1">
      <c r="B220" s="41"/>
      <c r="C220" s="200" t="s">
        <v>1075</v>
      </c>
      <c r="D220" s="200" t="s">
        <v>2092</v>
      </c>
      <c r="E220" s="201" t="s">
        <v>2488</v>
      </c>
      <c r="F220" s="202" t="s">
        <v>2489</v>
      </c>
      <c r="G220" s="203" t="s">
        <v>2095</v>
      </c>
      <c r="H220" s="204">
        <v>0.5</v>
      </c>
      <c r="I220" s="205"/>
      <c r="J220" s="206">
        <f>ROUND(I220*H220,2)</f>
        <v>0</v>
      </c>
      <c r="K220" s="202" t="s">
        <v>2096</v>
      </c>
      <c r="L220" s="61"/>
      <c r="M220" s="207" t="s">
        <v>1898</v>
      </c>
      <c r="N220" s="208" t="s">
        <v>1922</v>
      </c>
      <c r="O220" s="42"/>
      <c r="P220" s="209">
        <f>O220*H220</f>
        <v>0</v>
      </c>
      <c r="Q220" s="209">
        <v>1.89077</v>
      </c>
      <c r="R220" s="209">
        <f>Q220*H220</f>
        <v>0.945385</v>
      </c>
      <c r="S220" s="209">
        <v>0</v>
      </c>
      <c r="T220" s="210">
        <f>S220*H220</f>
        <v>0</v>
      </c>
      <c r="AR220" s="24" t="s">
        <v>2042</v>
      </c>
      <c r="AT220" s="24" t="s">
        <v>2092</v>
      </c>
      <c r="AU220" s="24" t="s">
        <v>1961</v>
      </c>
      <c r="AY220" s="24" t="s">
        <v>2090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24" t="s">
        <v>1900</v>
      </c>
      <c r="BK220" s="211">
        <f>ROUND(I220*H220,2)</f>
        <v>0</v>
      </c>
      <c r="BL220" s="24" t="s">
        <v>2042</v>
      </c>
      <c r="BM220" s="24" t="s">
        <v>1680</v>
      </c>
    </row>
    <row r="221" spans="2:65" s="1" customFormat="1" ht="22.5" customHeight="1">
      <c r="B221" s="41"/>
      <c r="C221" s="200" t="s">
        <v>1079</v>
      </c>
      <c r="D221" s="200" t="s">
        <v>2092</v>
      </c>
      <c r="E221" s="201" t="s">
        <v>2479</v>
      </c>
      <c r="F221" s="202" t="s">
        <v>2480</v>
      </c>
      <c r="G221" s="203" t="s">
        <v>2095</v>
      </c>
      <c r="H221" s="204">
        <v>3</v>
      </c>
      <c r="I221" s="205"/>
      <c r="J221" s="206">
        <f>ROUND(I221*H221,2)</f>
        <v>0</v>
      </c>
      <c r="K221" s="202" t="s">
        <v>2096</v>
      </c>
      <c r="L221" s="61"/>
      <c r="M221" s="207" t="s">
        <v>1898</v>
      </c>
      <c r="N221" s="208" t="s">
        <v>1922</v>
      </c>
      <c r="O221" s="42"/>
      <c r="P221" s="209">
        <f>O221*H221</f>
        <v>0</v>
      </c>
      <c r="Q221" s="209">
        <v>0</v>
      </c>
      <c r="R221" s="209">
        <f>Q221*H221</f>
        <v>0</v>
      </c>
      <c r="S221" s="209">
        <v>0</v>
      </c>
      <c r="T221" s="210">
        <f>S221*H221</f>
        <v>0</v>
      </c>
      <c r="AR221" s="24" t="s">
        <v>2042</v>
      </c>
      <c r="AT221" s="24" t="s">
        <v>2092</v>
      </c>
      <c r="AU221" s="24" t="s">
        <v>1961</v>
      </c>
      <c r="AY221" s="24" t="s">
        <v>2090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24" t="s">
        <v>1900</v>
      </c>
      <c r="BK221" s="211">
        <f>ROUND(I221*H221,2)</f>
        <v>0</v>
      </c>
      <c r="BL221" s="24" t="s">
        <v>2042</v>
      </c>
      <c r="BM221" s="24" t="s">
        <v>1681</v>
      </c>
    </row>
    <row r="222" spans="2:65" s="1" customFormat="1" ht="22.5" customHeight="1">
      <c r="B222" s="41"/>
      <c r="C222" s="228" t="s">
        <v>1083</v>
      </c>
      <c r="D222" s="228" t="s">
        <v>2136</v>
      </c>
      <c r="E222" s="229" t="s">
        <v>1595</v>
      </c>
      <c r="F222" s="230" t="s">
        <v>1596</v>
      </c>
      <c r="G222" s="231" t="s">
        <v>2125</v>
      </c>
      <c r="H222" s="232">
        <v>6</v>
      </c>
      <c r="I222" s="233"/>
      <c r="J222" s="234">
        <f>ROUND(I222*H222,2)</f>
        <v>0</v>
      </c>
      <c r="K222" s="230" t="s">
        <v>2096</v>
      </c>
      <c r="L222" s="235"/>
      <c r="M222" s="236" t="s">
        <v>1898</v>
      </c>
      <c r="N222" s="237" t="s">
        <v>1922</v>
      </c>
      <c r="O222" s="42"/>
      <c r="P222" s="209">
        <f>O222*H222</f>
        <v>0</v>
      </c>
      <c r="Q222" s="209">
        <v>1</v>
      </c>
      <c r="R222" s="209">
        <f>Q222*H222</f>
        <v>6</v>
      </c>
      <c r="S222" s="209">
        <v>0</v>
      </c>
      <c r="T222" s="210">
        <f>S222*H222</f>
        <v>0</v>
      </c>
      <c r="AR222" s="24" t="s">
        <v>2129</v>
      </c>
      <c r="AT222" s="24" t="s">
        <v>2136</v>
      </c>
      <c r="AU222" s="24" t="s">
        <v>1961</v>
      </c>
      <c r="AY222" s="24" t="s">
        <v>2090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24" t="s">
        <v>1900</v>
      </c>
      <c r="BK222" s="211">
        <f>ROUND(I222*H222,2)</f>
        <v>0</v>
      </c>
      <c r="BL222" s="24" t="s">
        <v>2042</v>
      </c>
      <c r="BM222" s="24" t="s">
        <v>1682</v>
      </c>
    </row>
    <row r="223" spans="2:51" s="12" customFormat="1" ht="13.5">
      <c r="B223" s="212"/>
      <c r="C223" s="213"/>
      <c r="D223" s="214" t="s">
        <v>2098</v>
      </c>
      <c r="E223" s="213"/>
      <c r="F223" s="216" t="s">
        <v>1683</v>
      </c>
      <c r="G223" s="213"/>
      <c r="H223" s="217">
        <v>6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2098</v>
      </c>
      <c r="AU223" s="223" t="s">
        <v>1961</v>
      </c>
      <c r="AV223" s="12" t="s">
        <v>1961</v>
      </c>
      <c r="AW223" s="12" t="s">
        <v>1882</v>
      </c>
      <c r="AX223" s="12" t="s">
        <v>1900</v>
      </c>
      <c r="AY223" s="223" t="s">
        <v>2090</v>
      </c>
    </row>
    <row r="224" spans="2:65" s="1" customFormat="1" ht="22.5" customHeight="1">
      <c r="B224" s="41"/>
      <c r="C224" s="200" t="s">
        <v>1089</v>
      </c>
      <c r="D224" s="200" t="s">
        <v>2092</v>
      </c>
      <c r="E224" s="201" t="s">
        <v>1684</v>
      </c>
      <c r="F224" s="202" t="s">
        <v>1685</v>
      </c>
      <c r="G224" s="203" t="s">
        <v>2095</v>
      </c>
      <c r="H224" s="204">
        <v>1.25</v>
      </c>
      <c r="I224" s="205"/>
      <c r="J224" s="206">
        <f>ROUND(I224*H224,2)</f>
        <v>0</v>
      </c>
      <c r="K224" s="202" t="s">
        <v>2096</v>
      </c>
      <c r="L224" s="61"/>
      <c r="M224" s="207" t="s">
        <v>1898</v>
      </c>
      <c r="N224" s="208" t="s">
        <v>1922</v>
      </c>
      <c r="O224" s="42"/>
      <c r="P224" s="209">
        <f>O224*H224</f>
        <v>0</v>
      </c>
      <c r="Q224" s="209">
        <v>0</v>
      </c>
      <c r="R224" s="209">
        <f>Q224*H224</f>
        <v>0</v>
      </c>
      <c r="S224" s="209">
        <v>0</v>
      </c>
      <c r="T224" s="210">
        <f>S224*H224</f>
        <v>0</v>
      </c>
      <c r="AR224" s="24" t="s">
        <v>2042</v>
      </c>
      <c r="AT224" s="24" t="s">
        <v>2092</v>
      </c>
      <c r="AU224" s="24" t="s">
        <v>1961</v>
      </c>
      <c r="AY224" s="24" t="s">
        <v>2090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24" t="s">
        <v>1900</v>
      </c>
      <c r="BK224" s="211">
        <f>ROUND(I224*H224,2)</f>
        <v>0</v>
      </c>
      <c r="BL224" s="24" t="s">
        <v>2042</v>
      </c>
      <c r="BM224" s="24" t="s">
        <v>1686</v>
      </c>
    </row>
    <row r="225" spans="2:51" s="12" customFormat="1" ht="13.5">
      <c r="B225" s="212"/>
      <c r="C225" s="213"/>
      <c r="D225" s="214" t="s">
        <v>2098</v>
      </c>
      <c r="E225" s="215" t="s">
        <v>1898</v>
      </c>
      <c r="F225" s="216" t="s">
        <v>1687</v>
      </c>
      <c r="G225" s="213"/>
      <c r="H225" s="217">
        <v>1.25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2098</v>
      </c>
      <c r="AU225" s="223" t="s">
        <v>1961</v>
      </c>
      <c r="AV225" s="12" t="s">
        <v>1961</v>
      </c>
      <c r="AW225" s="12" t="s">
        <v>1916</v>
      </c>
      <c r="AX225" s="12" t="s">
        <v>1900</v>
      </c>
      <c r="AY225" s="223" t="s">
        <v>2090</v>
      </c>
    </row>
    <row r="226" spans="2:65" s="1" customFormat="1" ht="31.5" customHeight="1">
      <c r="B226" s="41"/>
      <c r="C226" s="200" t="s">
        <v>1095</v>
      </c>
      <c r="D226" s="200" t="s">
        <v>2092</v>
      </c>
      <c r="E226" s="201" t="s">
        <v>1688</v>
      </c>
      <c r="F226" s="202" t="s">
        <v>1689</v>
      </c>
      <c r="G226" s="203" t="s">
        <v>2125</v>
      </c>
      <c r="H226" s="204">
        <v>0.027</v>
      </c>
      <c r="I226" s="205"/>
      <c r="J226" s="206">
        <f>ROUND(I226*H226,2)</f>
        <v>0</v>
      </c>
      <c r="K226" s="202" t="s">
        <v>2096</v>
      </c>
      <c r="L226" s="61"/>
      <c r="M226" s="207" t="s">
        <v>1898</v>
      </c>
      <c r="N226" s="208" t="s">
        <v>1922</v>
      </c>
      <c r="O226" s="42"/>
      <c r="P226" s="209">
        <f>O226*H226</f>
        <v>0</v>
      </c>
      <c r="Q226" s="209">
        <v>0.84758</v>
      </c>
      <c r="R226" s="209">
        <f>Q226*H226</f>
        <v>0.02288466</v>
      </c>
      <c r="S226" s="209">
        <v>0</v>
      </c>
      <c r="T226" s="210">
        <f>S226*H226</f>
        <v>0</v>
      </c>
      <c r="AR226" s="24" t="s">
        <v>2042</v>
      </c>
      <c r="AT226" s="24" t="s">
        <v>2092</v>
      </c>
      <c r="AU226" s="24" t="s">
        <v>1961</v>
      </c>
      <c r="AY226" s="24" t="s">
        <v>2090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24" t="s">
        <v>1900</v>
      </c>
      <c r="BK226" s="211">
        <f>ROUND(I226*H226,2)</f>
        <v>0</v>
      </c>
      <c r="BL226" s="24" t="s">
        <v>2042</v>
      </c>
      <c r="BM226" s="24" t="s">
        <v>1690</v>
      </c>
    </row>
    <row r="227" spans="2:51" s="12" customFormat="1" ht="13.5">
      <c r="B227" s="212"/>
      <c r="C227" s="213"/>
      <c r="D227" s="214" t="s">
        <v>2098</v>
      </c>
      <c r="E227" s="215" t="s">
        <v>1898</v>
      </c>
      <c r="F227" s="216" t="s">
        <v>1691</v>
      </c>
      <c r="G227" s="213"/>
      <c r="H227" s="217">
        <v>0.0265</v>
      </c>
      <c r="I227" s="218"/>
      <c r="J227" s="213"/>
      <c r="K227" s="213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2098</v>
      </c>
      <c r="AU227" s="223" t="s">
        <v>1961</v>
      </c>
      <c r="AV227" s="12" t="s">
        <v>1961</v>
      </c>
      <c r="AW227" s="12" t="s">
        <v>1916</v>
      </c>
      <c r="AX227" s="12" t="s">
        <v>1900</v>
      </c>
      <c r="AY227" s="223" t="s">
        <v>2090</v>
      </c>
    </row>
    <row r="228" spans="2:65" s="1" customFormat="1" ht="22.5" customHeight="1">
      <c r="B228" s="41"/>
      <c r="C228" s="200" t="s">
        <v>1101</v>
      </c>
      <c r="D228" s="200" t="s">
        <v>2092</v>
      </c>
      <c r="E228" s="201" t="s">
        <v>962</v>
      </c>
      <c r="F228" s="202" t="s">
        <v>963</v>
      </c>
      <c r="G228" s="203" t="s">
        <v>2263</v>
      </c>
      <c r="H228" s="204">
        <v>1</v>
      </c>
      <c r="I228" s="205"/>
      <c r="J228" s="206">
        <f aca="true" t="shared" si="30" ref="J228:J242">ROUND(I228*H228,2)</f>
        <v>0</v>
      </c>
      <c r="K228" s="202" t="s">
        <v>2096</v>
      </c>
      <c r="L228" s="61"/>
      <c r="M228" s="207" t="s">
        <v>1898</v>
      </c>
      <c r="N228" s="208" t="s">
        <v>1922</v>
      </c>
      <c r="O228" s="42"/>
      <c r="P228" s="209">
        <f aca="true" t="shared" si="31" ref="P228:P242">O228*H228</f>
        <v>0</v>
      </c>
      <c r="Q228" s="209">
        <v>0.00918</v>
      </c>
      <c r="R228" s="209">
        <f aca="true" t="shared" si="32" ref="R228:R242">Q228*H228</f>
        <v>0.00918</v>
      </c>
      <c r="S228" s="209">
        <v>0</v>
      </c>
      <c r="T228" s="210">
        <f aca="true" t="shared" si="33" ref="T228:T242">S228*H228</f>
        <v>0</v>
      </c>
      <c r="AR228" s="24" t="s">
        <v>2042</v>
      </c>
      <c r="AT228" s="24" t="s">
        <v>2092</v>
      </c>
      <c r="AU228" s="24" t="s">
        <v>1961</v>
      </c>
      <c r="AY228" s="24" t="s">
        <v>2090</v>
      </c>
      <c r="BE228" s="211">
        <f aca="true" t="shared" si="34" ref="BE228:BE242">IF(N228="základní",J228,0)</f>
        <v>0</v>
      </c>
      <c r="BF228" s="211">
        <f aca="true" t="shared" si="35" ref="BF228:BF242">IF(N228="snížená",J228,0)</f>
        <v>0</v>
      </c>
      <c r="BG228" s="211">
        <f aca="true" t="shared" si="36" ref="BG228:BG242">IF(N228="zákl. přenesená",J228,0)</f>
        <v>0</v>
      </c>
      <c r="BH228" s="211">
        <f aca="true" t="shared" si="37" ref="BH228:BH242">IF(N228="sníž. přenesená",J228,0)</f>
        <v>0</v>
      </c>
      <c r="BI228" s="211">
        <f aca="true" t="shared" si="38" ref="BI228:BI242">IF(N228="nulová",J228,0)</f>
        <v>0</v>
      </c>
      <c r="BJ228" s="24" t="s">
        <v>1900</v>
      </c>
      <c r="BK228" s="211">
        <f aca="true" t="shared" si="39" ref="BK228:BK242">ROUND(I228*H228,2)</f>
        <v>0</v>
      </c>
      <c r="BL228" s="24" t="s">
        <v>2042</v>
      </c>
      <c r="BM228" s="24" t="s">
        <v>1692</v>
      </c>
    </row>
    <row r="229" spans="2:65" s="1" customFormat="1" ht="22.5" customHeight="1">
      <c r="B229" s="41"/>
      <c r="C229" s="228" t="s">
        <v>1106</v>
      </c>
      <c r="D229" s="228" t="s">
        <v>2136</v>
      </c>
      <c r="E229" s="229" t="s">
        <v>1576</v>
      </c>
      <c r="F229" s="230" t="s">
        <v>1577</v>
      </c>
      <c r="G229" s="231" t="s">
        <v>2263</v>
      </c>
      <c r="H229" s="232">
        <v>1</v>
      </c>
      <c r="I229" s="233"/>
      <c r="J229" s="234">
        <f t="shared" si="30"/>
        <v>0</v>
      </c>
      <c r="K229" s="230" t="s">
        <v>2096</v>
      </c>
      <c r="L229" s="235"/>
      <c r="M229" s="236" t="s">
        <v>1898</v>
      </c>
      <c r="N229" s="237" t="s">
        <v>1922</v>
      </c>
      <c r="O229" s="42"/>
      <c r="P229" s="209">
        <f t="shared" si="31"/>
        <v>0</v>
      </c>
      <c r="Q229" s="209">
        <v>1.013</v>
      </c>
      <c r="R229" s="209">
        <f t="shared" si="32"/>
        <v>1.013</v>
      </c>
      <c r="S229" s="209">
        <v>0</v>
      </c>
      <c r="T229" s="210">
        <f t="shared" si="33"/>
        <v>0</v>
      </c>
      <c r="AR229" s="24" t="s">
        <v>2129</v>
      </c>
      <c r="AT229" s="24" t="s">
        <v>2136</v>
      </c>
      <c r="AU229" s="24" t="s">
        <v>1961</v>
      </c>
      <c r="AY229" s="24" t="s">
        <v>2090</v>
      </c>
      <c r="BE229" s="211">
        <f t="shared" si="34"/>
        <v>0</v>
      </c>
      <c r="BF229" s="211">
        <f t="shared" si="35"/>
        <v>0</v>
      </c>
      <c r="BG229" s="211">
        <f t="shared" si="36"/>
        <v>0</v>
      </c>
      <c r="BH229" s="211">
        <f t="shared" si="37"/>
        <v>0</v>
      </c>
      <c r="BI229" s="211">
        <f t="shared" si="38"/>
        <v>0</v>
      </c>
      <c r="BJ229" s="24" t="s">
        <v>1900</v>
      </c>
      <c r="BK229" s="211">
        <f t="shared" si="39"/>
        <v>0</v>
      </c>
      <c r="BL229" s="24" t="s">
        <v>2042</v>
      </c>
      <c r="BM229" s="24" t="s">
        <v>1693</v>
      </c>
    </row>
    <row r="230" spans="2:65" s="1" customFormat="1" ht="22.5" customHeight="1">
      <c r="B230" s="41"/>
      <c r="C230" s="228" t="s">
        <v>1112</v>
      </c>
      <c r="D230" s="228" t="s">
        <v>2136</v>
      </c>
      <c r="E230" s="229" t="s">
        <v>1694</v>
      </c>
      <c r="F230" s="230" t="s">
        <v>1695</v>
      </c>
      <c r="G230" s="231" t="s">
        <v>2263</v>
      </c>
      <c r="H230" s="232">
        <v>1</v>
      </c>
      <c r="I230" s="233"/>
      <c r="J230" s="234">
        <f t="shared" si="30"/>
        <v>0</v>
      </c>
      <c r="K230" s="230" t="s">
        <v>2096</v>
      </c>
      <c r="L230" s="235"/>
      <c r="M230" s="236" t="s">
        <v>1898</v>
      </c>
      <c r="N230" s="237" t="s">
        <v>1922</v>
      </c>
      <c r="O230" s="42"/>
      <c r="P230" s="209">
        <f t="shared" si="31"/>
        <v>0</v>
      </c>
      <c r="Q230" s="209">
        <v>0.506</v>
      </c>
      <c r="R230" s="209">
        <f t="shared" si="32"/>
        <v>0.506</v>
      </c>
      <c r="S230" s="209">
        <v>0</v>
      </c>
      <c r="T230" s="210">
        <f t="shared" si="33"/>
        <v>0</v>
      </c>
      <c r="AR230" s="24" t="s">
        <v>2129</v>
      </c>
      <c r="AT230" s="24" t="s">
        <v>2136</v>
      </c>
      <c r="AU230" s="24" t="s">
        <v>1961</v>
      </c>
      <c r="AY230" s="24" t="s">
        <v>2090</v>
      </c>
      <c r="BE230" s="211">
        <f t="shared" si="34"/>
        <v>0</v>
      </c>
      <c r="BF230" s="211">
        <f t="shared" si="35"/>
        <v>0</v>
      </c>
      <c r="BG230" s="211">
        <f t="shared" si="36"/>
        <v>0</v>
      </c>
      <c r="BH230" s="211">
        <f t="shared" si="37"/>
        <v>0</v>
      </c>
      <c r="BI230" s="211">
        <f t="shared" si="38"/>
        <v>0</v>
      </c>
      <c r="BJ230" s="24" t="s">
        <v>1900</v>
      </c>
      <c r="BK230" s="211">
        <f t="shared" si="39"/>
        <v>0</v>
      </c>
      <c r="BL230" s="24" t="s">
        <v>2042</v>
      </c>
      <c r="BM230" s="24" t="s">
        <v>1696</v>
      </c>
    </row>
    <row r="231" spans="2:65" s="1" customFormat="1" ht="22.5" customHeight="1">
      <c r="B231" s="41"/>
      <c r="C231" s="228" t="s">
        <v>1118</v>
      </c>
      <c r="D231" s="228" t="s">
        <v>2136</v>
      </c>
      <c r="E231" s="229" t="s">
        <v>1697</v>
      </c>
      <c r="F231" s="230" t="s">
        <v>1698</v>
      </c>
      <c r="G231" s="231" t="s">
        <v>2263</v>
      </c>
      <c r="H231" s="232">
        <v>1</v>
      </c>
      <c r="I231" s="233"/>
      <c r="J231" s="234">
        <f t="shared" si="30"/>
        <v>0</v>
      </c>
      <c r="K231" s="230" t="s">
        <v>2096</v>
      </c>
      <c r="L231" s="235"/>
      <c r="M231" s="236" t="s">
        <v>1898</v>
      </c>
      <c r="N231" s="237" t="s">
        <v>1922</v>
      </c>
      <c r="O231" s="42"/>
      <c r="P231" s="209">
        <f t="shared" si="31"/>
        <v>0</v>
      </c>
      <c r="Q231" s="209">
        <v>0.254</v>
      </c>
      <c r="R231" s="209">
        <f t="shared" si="32"/>
        <v>0.254</v>
      </c>
      <c r="S231" s="209">
        <v>0</v>
      </c>
      <c r="T231" s="210">
        <f t="shared" si="33"/>
        <v>0</v>
      </c>
      <c r="AR231" s="24" t="s">
        <v>2129</v>
      </c>
      <c r="AT231" s="24" t="s">
        <v>2136</v>
      </c>
      <c r="AU231" s="24" t="s">
        <v>1961</v>
      </c>
      <c r="AY231" s="24" t="s">
        <v>2090</v>
      </c>
      <c r="BE231" s="211">
        <f t="shared" si="34"/>
        <v>0</v>
      </c>
      <c r="BF231" s="211">
        <f t="shared" si="35"/>
        <v>0</v>
      </c>
      <c r="BG231" s="211">
        <f t="shared" si="36"/>
        <v>0</v>
      </c>
      <c r="BH231" s="211">
        <f t="shared" si="37"/>
        <v>0</v>
      </c>
      <c r="BI231" s="211">
        <f t="shared" si="38"/>
        <v>0</v>
      </c>
      <c r="BJ231" s="24" t="s">
        <v>1900</v>
      </c>
      <c r="BK231" s="211">
        <f t="shared" si="39"/>
        <v>0</v>
      </c>
      <c r="BL231" s="24" t="s">
        <v>2042</v>
      </c>
      <c r="BM231" s="24" t="s">
        <v>1699</v>
      </c>
    </row>
    <row r="232" spans="2:65" s="1" customFormat="1" ht="22.5" customHeight="1">
      <c r="B232" s="41"/>
      <c r="C232" s="228" t="s">
        <v>2344</v>
      </c>
      <c r="D232" s="228" t="s">
        <v>2136</v>
      </c>
      <c r="E232" s="229" t="s">
        <v>1533</v>
      </c>
      <c r="F232" s="230" t="s">
        <v>1534</v>
      </c>
      <c r="G232" s="231" t="s">
        <v>2263</v>
      </c>
      <c r="H232" s="232">
        <v>4</v>
      </c>
      <c r="I232" s="233"/>
      <c r="J232" s="234">
        <f t="shared" si="30"/>
        <v>0</v>
      </c>
      <c r="K232" s="230" t="s">
        <v>2096</v>
      </c>
      <c r="L232" s="235"/>
      <c r="M232" s="236" t="s">
        <v>1898</v>
      </c>
      <c r="N232" s="237" t="s">
        <v>1922</v>
      </c>
      <c r="O232" s="42"/>
      <c r="P232" s="209">
        <f t="shared" si="31"/>
        <v>0</v>
      </c>
      <c r="Q232" s="209">
        <v>0.002</v>
      </c>
      <c r="R232" s="209">
        <f t="shared" si="32"/>
        <v>0.008</v>
      </c>
      <c r="S232" s="209">
        <v>0</v>
      </c>
      <c r="T232" s="210">
        <f t="shared" si="33"/>
        <v>0</v>
      </c>
      <c r="AR232" s="24" t="s">
        <v>2129</v>
      </c>
      <c r="AT232" s="24" t="s">
        <v>2136</v>
      </c>
      <c r="AU232" s="24" t="s">
        <v>1961</v>
      </c>
      <c r="AY232" s="24" t="s">
        <v>2090</v>
      </c>
      <c r="BE232" s="211">
        <f t="shared" si="34"/>
        <v>0</v>
      </c>
      <c r="BF232" s="211">
        <f t="shared" si="35"/>
        <v>0</v>
      </c>
      <c r="BG232" s="211">
        <f t="shared" si="36"/>
        <v>0</v>
      </c>
      <c r="BH232" s="211">
        <f t="shared" si="37"/>
        <v>0</v>
      </c>
      <c r="BI232" s="211">
        <f t="shared" si="38"/>
        <v>0</v>
      </c>
      <c r="BJ232" s="24" t="s">
        <v>1900</v>
      </c>
      <c r="BK232" s="211">
        <f t="shared" si="39"/>
        <v>0</v>
      </c>
      <c r="BL232" s="24" t="s">
        <v>2042</v>
      </c>
      <c r="BM232" s="24" t="s">
        <v>1700</v>
      </c>
    </row>
    <row r="233" spans="2:65" s="1" customFormat="1" ht="22.5" customHeight="1">
      <c r="B233" s="41"/>
      <c r="C233" s="200" t="s">
        <v>1125</v>
      </c>
      <c r="D233" s="200" t="s">
        <v>2092</v>
      </c>
      <c r="E233" s="201" t="s">
        <v>1536</v>
      </c>
      <c r="F233" s="202" t="s">
        <v>1537</v>
      </c>
      <c r="G233" s="203" t="s">
        <v>2263</v>
      </c>
      <c r="H233" s="204">
        <v>2</v>
      </c>
      <c r="I233" s="205"/>
      <c r="J233" s="206">
        <f t="shared" si="30"/>
        <v>0</v>
      </c>
      <c r="K233" s="202" t="s">
        <v>2096</v>
      </c>
      <c r="L233" s="61"/>
      <c r="M233" s="207" t="s">
        <v>1898</v>
      </c>
      <c r="N233" s="208" t="s">
        <v>1922</v>
      </c>
      <c r="O233" s="42"/>
      <c r="P233" s="209">
        <f t="shared" si="31"/>
        <v>0</v>
      </c>
      <c r="Q233" s="209">
        <v>0.01147</v>
      </c>
      <c r="R233" s="209">
        <f t="shared" si="32"/>
        <v>0.02294</v>
      </c>
      <c r="S233" s="209">
        <v>0</v>
      </c>
      <c r="T233" s="210">
        <f t="shared" si="33"/>
        <v>0</v>
      </c>
      <c r="AR233" s="24" t="s">
        <v>2042</v>
      </c>
      <c r="AT233" s="24" t="s">
        <v>2092</v>
      </c>
      <c r="AU233" s="24" t="s">
        <v>1961</v>
      </c>
      <c r="AY233" s="24" t="s">
        <v>2090</v>
      </c>
      <c r="BE233" s="211">
        <f t="shared" si="34"/>
        <v>0</v>
      </c>
      <c r="BF233" s="211">
        <f t="shared" si="35"/>
        <v>0</v>
      </c>
      <c r="BG233" s="211">
        <f t="shared" si="36"/>
        <v>0</v>
      </c>
      <c r="BH233" s="211">
        <f t="shared" si="37"/>
        <v>0</v>
      </c>
      <c r="BI233" s="211">
        <f t="shared" si="38"/>
        <v>0</v>
      </c>
      <c r="BJ233" s="24" t="s">
        <v>1900</v>
      </c>
      <c r="BK233" s="211">
        <f t="shared" si="39"/>
        <v>0</v>
      </c>
      <c r="BL233" s="24" t="s">
        <v>2042</v>
      </c>
      <c r="BM233" s="24" t="s">
        <v>1701</v>
      </c>
    </row>
    <row r="234" spans="2:65" s="1" customFormat="1" ht="22.5" customHeight="1">
      <c r="B234" s="41"/>
      <c r="C234" s="228" t="s">
        <v>1129</v>
      </c>
      <c r="D234" s="228" t="s">
        <v>2136</v>
      </c>
      <c r="E234" s="229" t="s">
        <v>2801</v>
      </c>
      <c r="F234" s="230" t="s">
        <v>1581</v>
      </c>
      <c r="G234" s="231" t="s">
        <v>2263</v>
      </c>
      <c r="H234" s="232">
        <v>1</v>
      </c>
      <c r="I234" s="233"/>
      <c r="J234" s="234">
        <f t="shared" si="30"/>
        <v>0</v>
      </c>
      <c r="K234" s="230" t="s">
        <v>2096</v>
      </c>
      <c r="L234" s="235"/>
      <c r="M234" s="236" t="s">
        <v>1898</v>
      </c>
      <c r="N234" s="237" t="s">
        <v>1922</v>
      </c>
      <c r="O234" s="42"/>
      <c r="P234" s="209">
        <f t="shared" si="31"/>
        <v>0</v>
      </c>
      <c r="Q234" s="209">
        <v>0.585</v>
      </c>
      <c r="R234" s="209">
        <f t="shared" si="32"/>
        <v>0.585</v>
      </c>
      <c r="S234" s="209">
        <v>0</v>
      </c>
      <c r="T234" s="210">
        <f t="shared" si="33"/>
        <v>0</v>
      </c>
      <c r="AR234" s="24" t="s">
        <v>2129</v>
      </c>
      <c r="AT234" s="24" t="s">
        <v>2136</v>
      </c>
      <c r="AU234" s="24" t="s">
        <v>1961</v>
      </c>
      <c r="AY234" s="24" t="s">
        <v>2090</v>
      </c>
      <c r="BE234" s="211">
        <f t="shared" si="34"/>
        <v>0</v>
      </c>
      <c r="BF234" s="211">
        <f t="shared" si="35"/>
        <v>0</v>
      </c>
      <c r="BG234" s="211">
        <f t="shared" si="36"/>
        <v>0</v>
      </c>
      <c r="BH234" s="211">
        <f t="shared" si="37"/>
        <v>0</v>
      </c>
      <c r="BI234" s="211">
        <f t="shared" si="38"/>
        <v>0</v>
      </c>
      <c r="BJ234" s="24" t="s">
        <v>1900</v>
      </c>
      <c r="BK234" s="211">
        <f t="shared" si="39"/>
        <v>0</v>
      </c>
      <c r="BL234" s="24" t="s">
        <v>2042</v>
      </c>
      <c r="BM234" s="24" t="s">
        <v>1702</v>
      </c>
    </row>
    <row r="235" spans="2:65" s="1" customFormat="1" ht="22.5" customHeight="1">
      <c r="B235" s="41"/>
      <c r="C235" s="228" t="s">
        <v>1133</v>
      </c>
      <c r="D235" s="228" t="s">
        <v>2136</v>
      </c>
      <c r="E235" s="229" t="s">
        <v>1584</v>
      </c>
      <c r="F235" s="230" t="s">
        <v>1585</v>
      </c>
      <c r="G235" s="231" t="s">
        <v>2263</v>
      </c>
      <c r="H235" s="232">
        <v>1</v>
      </c>
      <c r="I235" s="233"/>
      <c r="J235" s="234">
        <f t="shared" si="30"/>
        <v>0</v>
      </c>
      <c r="K235" s="230" t="s">
        <v>2096</v>
      </c>
      <c r="L235" s="235"/>
      <c r="M235" s="236" t="s">
        <v>1898</v>
      </c>
      <c r="N235" s="237" t="s">
        <v>1922</v>
      </c>
      <c r="O235" s="42"/>
      <c r="P235" s="209">
        <f t="shared" si="31"/>
        <v>0</v>
      </c>
      <c r="Q235" s="209">
        <v>0.028</v>
      </c>
      <c r="R235" s="209">
        <f t="shared" si="32"/>
        <v>0.028</v>
      </c>
      <c r="S235" s="209">
        <v>0</v>
      </c>
      <c r="T235" s="210">
        <f t="shared" si="33"/>
        <v>0</v>
      </c>
      <c r="AR235" s="24" t="s">
        <v>2129</v>
      </c>
      <c r="AT235" s="24" t="s">
        <v>2136</v>
      </c>
      <c r="AU235" s="24" t="s">
        <v>1961</v>
      </c>
      <c r="AY235" s="24" t="s">
        <v>2090</v>
      </c>
      <c r="BE235" s="211">
        <f t="shared" si="34"/>
        <v>0</v>
      </c>
      <c r="BF235" s="211">
        <f t="shared" si="35"/>
        <v>0</v>
      </c>
      <c r="BG235" s="211">
        <f t="shared" si="36"/>
        <v>0</v>
      </c>
      <c r="BH235" s="211">
        <f t="shared" si="37"/>
        <v>0</v>
      </c>
      <c r="BI235" s="211">
        <f t="shared" si="38"/>
        <v>0</v>
      </c>
      <c r="BJ235" s="24" t="s">
        <v>1900</v>
      </c>
      <c r="BK235" s="211">
        <f t="shared" si="39"/>
        <v>0</v>
      </c>
      <c r="BL235" s="24" t="s">
        <v>2042</v>
      </c>
      <c r="BM235" s="24" t="s">
        <v>1703</v>
      </c>
    </row>
    <row r="236" spans="2:65" s="1" customFormat="1" ht="22.5" customHeight="1">
      <c r="B236" s="41"/>
      <c r="C236" s="228" t="s">
        <v>1137</v>
      </c>
      <c r="D236" s="228" t="s">
        <v>2136</v>
      </c>
      <c r="E236" s="229" t="s">
        <v>1548</v>
      </c>
      <c r="F236" s="230" t="s">
        <v>1549</v>
      </c>
      <c r="G236" s="231" t="s">
        <v>2263</v>
      </c>
      <c r="H236" s="232">
        <v>1</v>
      </c>
      <c r="I236" s="233"/>
      <c r="J236" s="234">
        <f t="shared" si="30"/>
        <v>0</v>
      </c>
      <c r="K236" s="230" t="s">
        <v>1898</v>
      </c>
      <c r="L236" s="235"/>
      <c r="M236" s="236" t="s">
        <v>1898</v>
      </c>
      <c r="N236" s="237" t="s">
        <v>1922</v>
      </c>
      <c r="O236" s="42"/>
      <c r="P236" s="209">
        <f t="shared" si="31"/>
        <v>0</v>
      </c>
      <c r="Q236" s="209">
        <v>0.02128</v>
      </c>
      <c r="R236" s="209">
        <f t="shared" si="32"/>
        <v>0.02128</v>
      </c>
      <c r="S236" s="209">
        <v>0</v>
      </c>
      <c r="T236" s="210">
        <f t="shared" si="33"/>
        <v>0</v>
      </c>
      <c r="AR236" s="24" t="s">
        <v>2129</v>
      </c>
      <c r="AT236" s="24" t="s">
        <v>2136</v>
      </c>
      <c r="AU236" s="24" t="s">
        <v>1961</v>
      </c>
      <c r="AY236" s="24" t="s">
        <v>2090</v>
      </c>
      <c r="BE236" s="211">
        <f t="shared" si="34"/>
        <v>0</v>
      </c>
      <c r="BF236" s="211">
        <f t="shared" si="35"/>
        <v>0</v>
      </c>
      <c r="BG236" s="211">
        <f t="shared" si="36"/>
        <v>0</v>
      </c>
      <c r="BH236" s="211">
        <f t="shared" si="37"/>
        <v>0</v>
      </c>
      <c r="BI236" s="211">
        <f t="shared" si="38"/>
        <v>0</v>
      </c>
      <c r="BJ236" s="24" t="s">
        <v>1900</v>
      </c>
      <c r="BK236" s="211">
        <f t="shared" si="39"/>
        <v>0</v>
      </c>
      <c r="BL236" s="24" t="s">
        <v>2042</v>
      </c>
      <c r="BM236" s="24" t="s">
        <v>1704</v>
      </c>
    </row>
    <row r="237" spans="2:65" s="1" customFormat="1" ht="22.5" customHeight="1">
      <c r="B237" s="41"/>
      <c r="C237" s="228" t="s">
        <v>1141</v>
      </c>
      <c r="D237" s="228" t="s">
        <v>2136</v>
      </c>
      <c r="E237" s="229" t="s">
        <v>1655</v>
      </c>
      <c r="F237" s="230" t="s">
        <v>1656</v>
      </c>
      <c r="G237" s="231" t="s">
        <v>2263</v>
      </c>
      <c r="H237" s="232">
        <v>1</v>
      </c>
      <c r="I237" s="233"/>
      <c r="J237" s="234">
        <f t="shared" si="30"/>
        <v>0</v>
      </c>
      <c r="K237" s="230" t="s">
        <v>2096</v>
      </c>
      <c r="L237" s="235"/>
      <c r="M237" s="236" t="s">
        <v>1898</v>
      </c>
      <c r="N237" s="237" t="s">
        <v>1922</v>
      </c>
      <c r="O237" s="42"/>
      <c r="P237" s="209">
        <f t="shared" si="31"/>
        <v>0</v>
      </c>
      <c r="Q237" s="209">
        <v>0.00756</v>
      </c>
      <c r="R237" s="209">
        <f t="shared" si="32"/>
        <v>0.00756</v>
      </c>
      <c r="S237" s="209">
        <v>0</v>
      </c>
      <c r="T237" s="210">
        <f t="shared" si="33"/>
        <v>0</v>
      </c>
      <c r="AR237" s="24" t="s">
        <v>2129</v>
      </c>
      <c r="AT237" s="24" t="s">
        <v>2136</v>
      </c>
      <c r="AU237" s="24" t="s">
        <v>1961</v>
      </c>
      <c r="AY237" s="24" t="s">
        <v>2090</v>
      </c>
      <c r="BE237" s="211">
        <f t="shared" si="34"/>
        <v>0</v>
      </c>
      <c r="BF237" s="211">
        <f t="shared" si="35"/>
        <v>0</v>
      </c>
      <c r="BG237" s="211">
        <f t="shared" si="36"/>
        <v>0</v>
      </c>
      <c r="BH237" s="211">
        <f t="shared" si="37"/>
        <v>0</v>
      </c>
      <c r="BI237" s="211">
        <f t="shared" si="38"/>
        <v>0</v>
      </c>
      <c r="BJ237" s="24" t="s">
        <v>1900</v>
      </c>
      <c r="BK237" s="211">
        <f t="shared" si="39"/>
        <v>0</v>
      </c>
      <c r="BL237" s="24" t="s">
        <v>2042</v>
      </c>
      <c r="BM237" s="24" t="s">
        <v>1705</v>
      </c>
    </row>
    <row r="238" spans="2:65" s="1" customFormat="1" ht="22.5" customHeight="1">
      <c r="B238" s="41"/>
      <c r="C238" s="200" t="s">
        <v>1145</v>
      </c>
      <c r="D238" s="200" t="s">
        <v>2092</v>
      </c>
      <c r="E238" s="201" t="s">
        <v>1551</v>
      </c>
      <c r="F238" s="202" t="s">
        <v>1552</v>
      </c>
      <c r="G238" s="203" t="s">
        <v>2263</v>
      </c>
      <c r="H238" s="204">
        <v>1</v>
      </c>
      <c r="I238" s="205"/>
      <c r="J238" s="206">
        <f t="shared" si="30"/>
        <v>0</v>
      </c>
      <c r="K238" s="202" t="s">
        <v>2096</v>
      </c>
      <c r="L238" s="61"/>
      <c r="M238" s="207" t="s">
        <v>1898</v>
      </c>
      <c r="N238" s="208" t="s">
        <v>1922</v>
      </c>
      <c r="O238" s="42"/>
      <c r="P238" s="209">
        <f t="shared" si="31"/>
        <v>0</v>
      </c>
      <c r="Q238" s="209">
        <v>0.00702</v>
      </c>
      <c r="R238" s="209">
        <f t="shared" si="32"/>
        <v>0.00702</v>
      </c>
      <c r="S238" s="209">
        <v>0</v>
      </c>
      <c r="T238" s="210">
        <f t="shared" si="33"/>
        <v>0</v>
      </c>
      <c r="AR238" s="24" t="s">
        <v>2042</v>
      </c>
      <c r="AT238" s="24" t="s">
        <v>2092</v>
      </c>
      <c r="AU238" s="24" t="s">
        <v>1961</v>
      </c>
      <c r="AY238" s="24" t="s">
        <v>2090</v>
      </c>
      <c r="BE238" s="211">
        <f t="shared" si="34"/>
        <v>0</v>
      </c>
      <c r="BF238" s="211">
        <f t="shared" si="35"/>
        <v>0</v>
      </c>
      <c r="BG238" s="211">
        <f t="shared" si="36"/>
        <v>0</v>
      </c>
      <c r="BH238" s="211">
        <f t="shared" si="37"/>
        <v>0</v>
      </c>
      <c r="BI238" s="211">
        <f t="shared" si="38"/>
        <v>0</v>
      </c>
      <c r="BJ238" s="24" t="s">
        <v>1900</v>
      </c>
      <c r="BK238" s="211">
        <f t="shared" si="39"/>
        <v>0</v>
      </c>
      <c r="BL238" s="24" t="s">
        <v>2042</v>
      </c>
      <c r="BM238" s="24" t="s">
        <v>1706</v>
      </c>
    </row>
    <row r="239" spans="2:65" s="1" customFormat="1" ht="22.5" customHeight="1">
      <c r="B239" s="41"/>
      <c r="C239" s="228" t="s">
        <v>1149</v>
      </c>
      <c r="D239" s="228" t="s">
        <v>2136</v>
      </c>
      <c r="E239" s="229" t="s">
        <v>1554</v>
      </c>
      <c r="F239" s="230" t="s">
        <v>1555</v>
      </c>
      <c r="G239" s="231" t="s">
        <v>2263</v>
      </c>
      <c r="H239" s="232">
        <v>1</v>
      </c>
      <c r="I239" s="233"/>
      <c r="J239" s="234">
        <f t="shared" si="30"/>
        <v>0</v>
      </c>
      <c r="K239" s="230" t="s">
        <v>2096</v>
      </c>
      <c r="L239" s="235"/>
      <c r="M239" s="236" t="s">
        <v>1898</v>
      </c>
      <c r="N239" s="237" t="s">
        <v>1922</v>
      </c>
      <c r="O239" s="42"/>
      <c r="P239" s="209">
        <f t="shared" si="31"/>
        <v>0</v>
      </c>
      <c r="Q239" s="209">
        <v>0.059</v>
      </c>
      <c r="R239" s="209">
        <f t="shared" si="32"/>
        <v>0.059</v>
      </c>
      <c r="S239" s="209">
        <v>0</v>
      </c>
      <c r="T239" s="210">
        <f t="shared" si="33"/>
        <v>0</v>
      </c>
      <c r="AR239" s="24" t="s">
        <v>2129</v>
      </c>
      <c r="AT239" s="24" t="s">
        <v>2136</v>
      </c>
      <c r="AU239" s="24" t="s">
        <v>1961</v>
      </c>
      <c r="AY239" s="24" t="s">
        <v>2090</v>
      </c>
      <c r="BE239" s="211">
        <f t="shared" si="34"/>
        <v>0</v>
      </c>
      <c r="BF239" s="211">
        <f t="shared" si="35"/>
        <v>0</v>
      </c>
      <c r="BG239" s="211">
        <f t="shared" si="36"/>
        <v>0</v>
      </c>
      <c r="BH239" s="211">
        <f t="shared" si="37"/>
        <v>0</v>
      </c>
      <c r="BI239" s="211">
        <f t="shared" si="38"/>
        <v>0</v>
      </c>
      <c r="BJ239" s="24" t="s">
        <v>1900</v>
      </c>
      <c r="BK239" s="211">
        <f t="shared" si="39"/>
        <v>0</v>
      </c>
      <c r="BL239" s="24" t="s">
        <v>2042</v>
      </c>
      <c r="BM239" s="24" t="s">
        <v>1707</v>
      </c>
    </row>
    <row r="240" spans="2:65" s="1" customFormat="1" ht="22.5" customHeight="1">
      <c r="B240" s="41"/>
      <c r="C240" s="228" t="s">
        <v>1153</v>
      </c>
      <c r="D240" s="228" t="s">
        <v>2136</v>
      </c>
      <c r="E240" s="229" t="s">
        <v>1557</v>
      </c>
      <c r="F240" s="230" t="s">
        <v>1558</v>
      </c>
      <c r="G240" s="231" t="s">
        <v>2263</v>
      </c>
      <c r="H240" s="232">
        <v>1</v>
      </c>
      <c r="I240" s="233"/>
      <c r="J240" s="234">
        <f t="shared" si="30"/>
        <v>0</v>
      </c>
      <c r="K240" s="230" t="s">
        <v>1898</v>
      </c>
      <c r="L240" s="235"/>
      <c r="M240" s="236" t="s">
        <v>1898</v>
      </c>
      <c r="N240" s="237" t="s">
        <v>1922</v>
      </c>
      <c r="O240" s="42"/>
      <c r="P240" s="209">
        <f t="shared" si="31"/>
        <v>0</v>
      </c>
      <c r="Q240" s="209">
        <v>0.00085</v>
      </c>
      <c r="R240" s="209">
        <f t="shared" si="32"/>
        <v>0.00085</v>
      </c>
      <c r="S240" s="209">
        <v>0</v>
      </c>
      <c r="T240" s="210">
        <f t="shared" si="33"/>
        <v>0</v>
      </c>
      <c r="AR240" s="24" t="s">
        <v>2129</v>
      </c>
      <c r="AT240" s="24" t="s">
        <v>2136</v>
      </c>
      <c r="AU240" s="24" t="s">
        <v>1961</v>
      </c>
      <c r="AY240" s="24" t="s">
        <v>2090</v>
      </c>
      <c r="BE240" s="211">
        <f t="shared" si="34"/>
        <v>0</v>
      </c>
      <c r="BF240" s="211">
        <f t="shared" si="35"/>
        <v>0</v>
      </c>
      <c r="BG240" s="211">
        <f t="shared" si="36"/>
        <v>0</v>
      </c>
      <c r="BH240" s="211">
        <f t="shared" si="37"/>
        <v>0</v>
      </c>
      <c r="BI240" s="211">
        <f t="shared" si="38"/>
        <v>0</v>
      </c>
      <c r="BJ240" s="24" t="s">
        <v>1900</v>
      </c>
      <c r="BK240" s="211">
        <f t="shared" si="39"/>
        <v>0</v>
      </c>
      <c r="BL240" s="24" t="s">
        <v>2042</v>
      </c>
      <c r="BM240" s="24" t="s">
        <v>1708</v>
      </c>
    </row>
    <row r="241" spans="2:65" s="1" customFormat="1" ht="22.5" customHeight="1">
      <c r="B241" s="41"/>
      <c r="C241" s="228" t="s">
        <v>1157</v>
      </c>
      <c r="D241" s="228" t="s">
        <v>2136</v>
      </c>
      <c r="E241" s="229" t="s">
        <v>1560</v>
      </c>
      <c r="F241" s="230" t="s">
        <v>1561</v>
      </c>
      <c r="G241" s="231" t="s">
        <v>2263</v>
      </c>
      <c r="H241" s="232">
        <v>1</v>
      </c>
      <c r="I241" s="233"/>
      <c r="J241" s="234">
        <f t="shared" si="30"/>
        <v>0</v>
      </c>
      <c r="K241" s="230" t="s">
        <v>2096</v>
      </c>
      <c r="L241" s="235"/>
      <c r="M241" s="236" t="s">
        <v>1898</v>
      </c>
      <c r="N241" s="237" t="s">
        <v>1922</v>
      </c>
      <c r="O241" s="42"/>
      <c r="P241" s="209">
        <f t="shared" si="31"/>
        <v>0</v>
      </c>
      <c r="Q241" s="209">
        <v>0.00085</v>
      </c>
      <c r="R241" s="209">
        <f t="shared" si="32"/>
        <v>0.00085</v>
      </c>
      <c r="S241" s="209">
        <v>0</v>
      </c>
      <c r="T241" s="210">
        <f t="shared" si="33"/>
        <v>0</v>
      </c>
      <c r="AR241" s="24" t="s">
        <v>2129</v>
      </c>
      <c r="AT241" s="24" t="s">
        <v>2136</v>
      </c>
      <c r="AU241" s="24" t="s">
        <v>1961</v>
      </c>
      <c r="AY241" s="24" t="s">
        <v>2090</v>
      </c>
      <c r="BE241" s="211">
        <f t="shared" si="34"/>
        <v>0</v>
      </c>
      <c r="BF241" s="211">
        <f t="shared" si="35"/>
        <v>0</v>
      </c>
      <c r="BG241" s="211">
        <f t="shared" si="36"/>
        <v>0</v>
      </c>
      <c r="BH241" s="211">
        <f t="shared" si="37"/>
        <v>0</v>
      </c>
      <c r="BI241" s="211">
        <f t="shared" si="38"/>
        <v>0</v>
      </c>
      <c r="BJ241" s="24" t="s">
        <v>1900</v>
      </c>
      <c r="BK241" s="211">
        <f t="shared" si="39"/>
        <v>0</v>
      </c>
      <c r="BL241" s="24" t="s">
        <v>2042</v>
      </c>
      <c r="BM241" s="24" t="s">
        <v>1709</v>
      </c>
    </row>
    <row r="242" spans="2:65" s="1" customFormat="1" ht="22.5" customHeight="1">
      <c r="B242" s="41"/>
      <c r="C242" s="200" t="s">
        <v>1162</v>
      </c>
      <c r="D242" s="200" t="s">
        <v>2092</v>
      </c>
      <c r="E242" s="201" t="s">
        <v>1658</v>
      </c>
      <c r="F242" s="202" t="s">
        <v>1659</v>
      </c>
      <c r="G242" s="203" t="s">
        <v>2106</v>
      </c>
      <c r="H242" s="204">
        <v>3.14</v>
      </c>
      <c r="I242" s="205"/>
      <c r="J242" s="206">
        <f t="shared" si="30"/>
        <v>0</v>
      </c>
      <c r="K242" s="202" t="s">
        <v>2096</v>
      </c>
      <c r="L242" s="61"/>
      <c r="M242" s="207" t="s">
        <v>1898</v>
      </c>
      <c r="N242" s="208" t="s">
        <v>1922</v>
      </c>
      <c r="O242" s="42"/>
      <c r="P242" s="209">
        <f t="shared" si="31"/>
        <v>0</v>
      </c>
      <c r="Q242" s="209">
        <v>0.00138</v>
      </c>
      <c r="R242" s="209">
        <f t="shared" si="32"/>
        <v>0.0043332</v>
      </c>
      <c r="S242" s="209">
        <v>0</v>
      </c>
      <c r="T242" s="210">
        <f t="shared" si="33"/>
        <v>0</v>
      </c>
      <c r="AR242" s="24" t="s">
        <v>2042</v>
      </c>
      <c r="AT242" s="24" t="s">
        <v>2092</v>
      </c>
      <c r="AU242" s="24" t="s">
        <v>1961</v>
      </c>
      <c r="AY242" s="24" t="s">
        <v>2090</v>
      </c>
      <c r="BE242" s="211">
        <f t="shared" si="34"/>
        <v>0</v>
      </c>
      <c r="BF242" s="211">
        <f t="shared" si="35"/>
        <v>0</v>
      </c>
      <c r="BG242" s="211">
        <f t="shared" si="36"/>
        <v>0</v>
      </c>
      <c r="BH242" s="211">
        <f t="shared" si="37"/>
        <v>0</v>
      </c>
      <c r="BI242" s="211">
        <f t="shared" si="38"/>
        <v>0</v>
      </c>
      <c r="BJ242" s="24" t="s">
        <v>1900</v>
      </c>
      <c r="BK242" s="211">
        <f t="shared" si="39"/>
        <v>0</v>
      </c>
      <c r="BL242" s="24" t="s">
        <v>2042</v>
      </c>
      <c r="BM242" s="24" t="s">
        <v>1710</v>
      </c>
    </row>
    <row r="243" spans="2:63" s="11" customFormat="1" ht="29.85" customHeight="1">
      <c r="B243" s="183"/>
      <c r="C243" s="184"/>
      <c r="D243" s="197" t="s">
        <v>1950</v>
      </c>
      <c r="E243" s="198" t="s">
        <v>1711</v>
      </c>
      <c r="F243" s="198" t="s">
        <v>1712</v>
      </c>
      <c r="G243" s="184"/>
      <c r="H243" s="184"/>
      <c r="I243" s="187"/>
      <c r="J243" s="199">
        <f>BK243</f>
        <v>0</v>
      </c>
      <c r="K243" s="184"/>
      <c r="L243" s="189"/>
      <c r="M243" s="190"/>
      <c r="N243" s="191"/>
      <c r="O243" s="191"/>
      <c r="P243" s="192">
        <f>SUM(P244:P251)</f>
        <v>0</v>
      </c>
      <c r="Q243" s="191"/>
      <c r="R243" s="192">
        <f>SUM(R244:R251)</f>
        <v>1.2996808</v>
      </c>
      <c r="S243" s="191"/>
      <c r="T243" s="193">
        <f>SUM(T244:T251)</f>
        <v>0</v>
      </c>
      <c r="AR243" s="194" t="s">
        <v>1900</v>
      </c>
      <c r="AT243" s="195" t="s">
        <v>1950</v>
      </c>
      <c r="AU243" s="195" t="s">
        <v>1900</v>
      </c>
      <c r="AY243" s="194" t="s">
        <v>2090</v>
      </c>
      <c r="BK243" s="196">
        <f>SUM(BK244:BK251)</f>
        <v>0</v>
      </c>
    </row>
    <row r="244" spans="2:65" s="1" customFormat="1" ht="22.5" customHeight="1">
      <c r="B244" s="41"/>
      <c r="C244" s="200" t="s">
        <v>1168</v>
      </c>
      <c r="D244" s="200" t="s">
        <v>2092</v>
      </c>
      <c r="E244" s="201" t="s">
        <v>2488</v>
      </c>
      <c r="F244" s="202" t="s">
        <v>2489</v>
      </c>
      <c r="G244" s="203" t="s">
        <v>2095</v>
      </c>
      <c r="H244" s="204">
        <v>0.1</v>
      </c>
      <c r="I244" s="205"/>
      <c r="J244" s="206">
        <f>ROUND(I244*H244,2)</f>
        <v>0</v>
      </c>
      <c r="K244" s="202" t="s">
        <v>2096</v>
      </c>
      <c r="L244" s="61"/>
      <c r="M244" s="207" t="s">
        <v>1898</v>
      </c>
      <c r="N244" s="208" t="s">
        <v>1922</v>
      </c>
      <c r="O244" s="42"/>
      <c r="P244" s="209">
        <f>O244*H244</f>
        <v>0</v>
      </c>
      <c r="Q244" s="209">
        <v>1.89077</v>
      </c>
      <c r="R244" s="209">
        <f>Q244*H244</f>
        <v>0.18907700000000002</v>
      </c>
      <c r="S244" s="209">
        <v>0</v>
      </c>
      <c r="T244" s="210">
        <f>S244*H244</f>
        <v>0</v>
      </c>
      <c r="AR244" s="24" t="s">
        <v>2042</v>
      </c>
      <c r="AT244" s="24" t="s">
        <v>2092</v>
      </c>
      <c r="AU244" s="24" t="s">
        <v>1961</v>
      </c>
      <c r="AY244" s="24" t="s">
        <v>2090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4" t="s">
        <v>1900</v>
      </c>
      <c r="BK244" s="211">
        <f>ROUND(I244*H244,2)</f>
        <v>0</v>
      </c>
      <c r="BL244" s="24" t="s">
        <v>2042</v>
      </c>
      <c r="BM244" s="24" t="s">
        <v>1713</v>
      </c>
    </row>
    <row r="245" spans="2:51" s="12" customFormat="1" ht="13.5">
      <c r="B245" s="212"/>
      <c r="C245" s="213"/>
      <c r="D245" s="214" t="s">
        <v>2098</v>
      </c>
      <c r="E245" s="215" t="s">
        <v>1898</v>
      </c>
      <c r="F245" s="216" t="s">
        <v>1714</v>
      </c>
      <c r="G245" s="213"/>
      <c r="H245" s="217">
        <v>0.1</v>
      </c>
      <c r="I245" s="218"/>
      <c r="J245" s="213"/>
      <c r="K245" s="213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2098</v>
      </c>
      <c r="AU245" s="223" t="s">
        <v>1961</v>
      </c>
      <c r="AV245" s="12" t="s">
        <v>1961</v>
      </c>
      <c r="AW245" s="12" t="s">
        <v>1916</v>
      </c>
      <c r="AX245" s="12" t="s">
        <v>1900</v>
      </c>
      <c r="AY245" s="223" t="s">
        <v>2090</v>
      </c>
    </row>
    <row r="246" spans="2:65" s="1" customFormat="1" ht="22.5" customHeight="1">
      <c r="B246" s="41"/>
      <c r="C246" s="200" t="s">
        <v>1173</v>
      </c>
      <c r="D246" s="200" t="s">
        <v>2092</v>
      </c>
      <c r="E246" s="201" t="s">
        <v>2479</v>
      </c>
      <c r="F246" s="202" t="s">
        <v>2480</v>
      </c>
      <c r="G246" s="203" t="s">
        <v>2095</v>
      </c>
      <c r="H246" s="204">
        <v>0.55</v>
      </c>
      <c r="I246" s="205"/>
      <c r="J246" s="206">
        <f>ROUND(I246*H246,2)</f>
        <v>0</v>
      </c>
      <c r="K246" s="202" t="s">
        <v>2096</v>
      </c>
      <c r="L246" s="61"/>
      <c r="M246" s="207" t="s">
        <v>1898</v>
      </c>
      <c r="N246" s="208" t="s">
        <v>1922</v>
      </c>
      <c r="O246" s="42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AR246" s="24" t="s">
        <v>2042</v>
      </c>
      <c r="AT246" s="24" t="s">
        <v>2092</v>
      </c>
      <c r="AU246" s="24" t="s">
        <v>1961</v>
      </c>
      <c r="AY246" s="24" t="s">
        <v>2090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24" t="s">
        <v>1900</v>
      </c>
      <c r="BK246" s="211">
        <f>ROUND(I246*H246,2)</f>
        <v>0</v>
      </c>
      <c r="BL246" s="24" t="s">
        <v>2042</v>
      </c>
      <c r="BM246" s="24" t="s">
        <v>1715</v>
      </c>
    </row>
    <row r="247" spans="2:51" s="12" customFormat="1" ht="13.5">
      <c r="B247" s="212"/>
      <c r="C247" s="213"/>
      <c r="D247" s="214" t="s">
        <v>2098</v>
      </c>
      <c r="E247" s="215" t="s">
        <v>1898</v>
      </c>
      <c r="F247" s="216" t="s">
        <v>1716</v>
      </c>
      <c r="G247" s="213"/>
      <c r="H247" s="217">
        <v>0.55</v>
      </c>
      <c r="I247" s="218"/>
      <c r="J247" s="213"/>
      <c r="K247" s="213"/>
      <c r="L247" s="219"/>
      <c r="M247" s="220"/>
      <c r="N247" s="221"/>
      <c r="O247" s="221"/>
      <c r="P247" s="221"/>
      <c r="Q247" s="221"/>
      <c r="R247" s="221"/>
      <c r="S247" s="221"/>
      <c r="T247" s="222"/>
      <c r="AT247" s="223" t="s">
        <v>2098</v>
      </c>
      <c r="AU247" s="223" t="s">
        <v>1961</v>
      </c>
      <c r="AV247" s="12" t="s">
        <v>1961</v>
      </c>
      <c r="AW247" s="12" t="s">
        <v>1916</v>
      </c>
      <c r="AX247" s="12" t="s">
        <v>1900</v>
      </c>
      <c r="AY247" s="223" t="s">
        <v>2090</v>
      </c>
    </row>
    <row r="248" spans="2:65" s="1" customFormat="1" ht="22.5" customHeight="1">
      <c r="B248" s="41"/>
      <c r="C248" s="228" t="s">
        <v>1178</v>
      </c>
      <c r="D248" s="228" t="s">
        <v>2136</v>
      </c>
      <c r="E248" s="229" t="s">
        <v>1595</v>
      </c>
      <c r="F248" s="230" t="s">
        <v>1596</v>
      </c>
      <c r="G248" s="231" t="s">
        <v>2125</v>
      </c>
      <c r="H248" s="232">
        <v>1.1</v>
      </c>
      <c r="I248" s="233"/>
      <c r="J248" s="234">
        <f>ROUND(I248*H248,2)</f>
        <v>0</v>
      </c>
      <c r="K248" s="230" t="s">
        <v>2096</v>
      </c>
      <c r="L248" s="235"/>
      <c r="M248" s="236" t="s">
        <v>1898</v>
      </c>
      <c r="N248" s="237" t="s">
        <v>1922</v>
      </c>
      <c r="O248" s="42"/>
      <c r="P248" s="209">
        <f>O248*H248</f>
        <v>0</v>
      </c>
      <c r="Q248" s="209">
        <v>1</v>
      </c>
      <c r="R248" s="209">
        <f>Q248*H248</f>
        <v>1.1</v>
      </c>
      <c r="S248" s="209">
        <v>0</v>
      </c>
      <c r="T248" s="210">
        <f>S248*H248</f>
        <v>0</v>
      </c>
      <c r="AR248" s="24" t="s">
        <v>2129</v>
      </c>
      <c r="AT248" s="24" t="s">
        <v>2136</v>
      </c>
      <c r="AU248" s="24" t="s">
        <v>1961</v>
      </c>
      <c r="AY248" s="24" t="s">
        <v>2090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24" t="s">
        <v>1900</v>
      </c>
      <c r="BK248" s="211">
        <f>ROUND(I248*H248,2)</f>
        <v>0</v>
      </c>
      <c r="BL248" s="24" t="s">
        <v>2042</v>
      </c>
      <c r="BM248" s="24" t="s">
        <v>1717</v>
      </c>
    </row>
    <row r="249" spans="2:51" s="12" customFormat="1" ht="13.5">
      <c r="B249" s="212"/>
      <c r="C249" s="213"/>
      <c r="D249" s="214" t="s">
        <v>2098</v>
      </c>
      <c r="E249" s="213"/>
      <c r="F249" s="216" t="s">
        <v>1718</v>
      </c>
      <c r="G249" s="213"/>
      <c r="H249" s="217">
        <v>1.1</v>
      </c>
      <c r="I249" s="218"/>
      <c r="J249" s="213"/>
      <c r="K249" s="213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2098</v>
      </c>
      <c r="AU249" s="223" t="s">
        <v>1961</v>
      </c>
      <c r="AV249" s="12" t="s">
        <v>1961</v>
      </c>
      <c r="AW249" s="12" t="s">
        <v>1882</v>
      </c>
      <c r="AX249" s="12" t="s">
        <v>1900</v>
      </c>
      <c r="AY249" s="223" t="s">
        <v>2090</v>
      </c>
    </row>
    <row r="250" spans="2:65" s="1" customFormat="1" ht="22.5" customHeight="1">
      <c r="B250" s="41"/>
      <c r="C250" s="200" t="s">
        <v>1183</v>
      </c>
      <c r="D250" s="200" t="s">
        <v>2092</v>
      </c>
      <c r="E250" s="201" t="s">
        <v>1398</v>
      </c>
      <c r="F250" s="202" t="s">
        <v>1399</v>
      </c>
      <c r="G250" s="203" t="s">
        <v>2106</v>
      </c>
      <c r="H250" s="204">
        <v>2</v>
      </c>
      <c r="I250" s="205"/>
      <c r="J250" s="206">
        <f>ROUND(I250*H250,2)</f>
        <v>0</v>
      </c>
      <c r="K250" s="202" t="s">
        <v>2096</v>
      </c>
      <c r="L250" s="61"/>
      <c r="M250" s="207" t="s">
        <v>1898</v>
      </c>
      <c r="N250" s="208" t="s">
        <v>1922</v>
      </c>
      <c r="O250" s="42"/>
      <c r="P250" s="209">
        <f>O250*H250</f>
        <v>0</v>
      </c>
      <c r="Q250" s="209">
        <v>1.9E-06</v>
      </c>
      <c r="R250" s="209">
        <f>Q250*H250</f>
        <v>3.8E-06</v>
      </c>
      <c r="S250" s="209">
        <v>0</v>
      </c>
      <c r="T250" s="210">
        <f>S250*H250</f>
        <v>0</v>
      </c>
      <c r="AR250" s="24" t="s">
        <v>2042</v>
      </c>
      <c r="AT250" s="24" t="s">
        <v>2092</v>
      </c>
      <c r="AU250" s="24" t="s">
        <v>1961</v>
      </c>
      <c r="AY250" s="24" t="s">
        <v>2090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24" t="s">
        <v>1900</v>
      </c>
      <c r="BK250" s="211">
        <f>ROUND(I250*H250,2)</f>
        <v>0</v>
      </c>
      <c r="BL250" s="24" t="s">
        <v>2042</v>
      </c>
      <c r="BM250" s="24" t="s">
        <v>1719</v>
      </c>
    </row>
    <row r="251" spans="2:65" s="1" customFormat="1" ht="22.5" customHeight="1">
      <c r="B251" s="41"/>
      <c r="C251" s="228" t="s">
        <v>1189</v>
      </c>
      <c r="D251" s="228" t="s">
        <v>2136</v>
      </c>
      <c r="E251" s="229" t="s">
        <v>1720</v>
      </c>
      <c r="F251" s="230" t="s">
        <v>1721</v>
      </c>
      <c r="G251" s="231" t="s">
        <v>2263</v>
      </c>
      <c r="H251" s="232">
        <v>1</v>
      </c>
      <c r="I251" s="233"/>
      <c r="J251" s="234">
        <f>ROUND(I251*H251,2)</f>
        <v>0</v>
      </c>
      <c r="K251" s="230" t="s">
        <v>2096</v>
      </c>
      <c r="L251" s="235"/>
      <c r="M251" s="236" t="s">
        <v>1898</v>
      </c>
      <c r="N251" s="237" t="s">
        <v>1922</v>
      </c>
      <c r="O251" s="42"/>
      <c r="P251" s="209">
        <f>O251*H251</f>
        <v>0</v>
      </c>
      <c r="Q251" s="209">
        <v>0.0106</v>
      </c>
      <c r="R251" s="209">
        <f>Q251*H251</f>
        <v>0.0106</v>
      </c>
      <c r="S251" s="209">
        <v>0</v>
      </c>
      <c r="T251" s="210">
        <f>S251*H251</f>
        <v>0</v>
      </c>
      <c r="AR251" s="24" t="s">
        <v>2129</v>
      </c>
      <c r="AT251" s="24" t="s">
        <v>2136</v>
      </c>
      <c r="AU251" s="24" t="s">
        <v>1961</v>
      </c>
      <c r="AY251" s="24" t="s">
        <v>2090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24" t="s">
        <v>1900</v>
      </c>
      <c r="BK251" s="211">
        <f>ROUND(I251*H251,2)</f>
        <v>0</v>
      </c>
      <c r="BL251" s="24" t="s">
        <v>2042</v>
      </c>
      <c r="BM251" s="24" t="s">
        <v>1722</v>
      </c>
    </row>
    <row r="252" spans="2:63" s="11" customFormat="1" ht="29.85" customHeight="1">
      <c r="B252" s="183"/>
      <c r="C252" s="184"/>
      <c r="D252" s="197" t="s">
        <v>1950</v>
      </c>
      <c r="E252" s="198" t="s">
        <v>1723</v>
      </c>
      <c r="F252" s="198" t="s">
        <v>1724</v>
      </c>
      <c r="G252" s="184"/>
      <c r="H252" s="184"/>
      <c r="I252" s="187"/>
      <c r="J252" s="199">
        <f>BK252</f>
        <v>0</v>
      </c>
      <c r="K252" s="184"/>
      <c r="L252" s="189"/>
      <c r="M252" s="190"/>
      <c r="N252" s="191"/>
      <c r="O252" s="191"/>
      <c r="P252" s="192">
        <f>SUM(P253:P254)</f>
        <v>0</v>
      </c>
      <c r="Q252" s="191"/>
      <c r="R252" s="192">
        <f>SUM(R253:R254)</f>
        <v>0.0012259999999999999</v>
      </c>
      <c r="S252" s="191"/>
      <c r="T252" s="193">
        <f>SUM(T253:T254)</f>
        <v>0.07680000000000001</v>
      </c>
      <c r="AR252" s="194" t="s">
        <v>1900</v>
      </c>
      <c r="AT252" s="195" t="s">
        <v>1950</v>
      </c>
      <c r="AU252" s="195" t="s">
        <v>1900</v>
      </c>
      <c r="AY252" s="194" t="s">
        <v>2090</v>
      </c>
      <c r="BK252" s="196">
        <f>SUM(BK253:BK254)</f>
        <v>0</v>
      </c>
    </row>
    <row r="253" spans="2:65" s="1" customFormat="1" ht="22.5" customHeight="1">
      <c r="B253" s="41"/>
      <c r="C253" s="200" t="s">
        <v>1193</v>
      </c>
      <c r="D253" s="200" t="s">
        <v>2092</v>
      </c>
      <c r="E253" s="201" t="s">
        <v>1725</v>
      </c>
      <c r="F253" s="202" t="s">
        <v>1726</v>
      </c>
      <c r="G253" s="203" t="s">
        <v>2106</v>
      </c>
      <c r="H253" s="204">
        <v>0.2</v>
      </c>
      <c r="I253" s="205"/>
      <c r="J253" s="206">
        <f>ROUND(I253*H253,2)</f>
        <v>0</v>
      </c>
      <c r="K253" s="202" t="s">
        <v>2096</v>
      </c>
      <c r="L253" s="61"/>
      <c r="M253" s="207" t="s">
        <v>1898</v>
      </c>
      <c r="N253" s="208" t="s">
        <v>1922</v>
      </c>
      <c r="O253" s="42"/>
      <c r="P253" s="209">
        <f>O253*H253</f>
        <v>0</v>
      </c>
      <c r="Q253" s="209">
        <v>0.00463</v>
      </c>
      <c r="R253" s="209">
        <f>Q253*H253</f>
        <v>0.000926</v>
      </c>
      <c r="S253" s="209">
        <v>0.384</v>
      </c>
      <c r="T253" s="210">
        <f>S253*H253</f>
        <v>0.07680000000000001</v>
      </c>
      <c r="AR253" s="24" t="s">
        <v>2042</v>
      </c>
      <c r="AT253" s="24" t="s">
        <v>2092</v>
      </c>
      <c r="AU253" s="24" t="s">
        <v>1961</v>
      </c>
      <c r="AY253" s="24" t="s">
        <v>2090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24" t="s">
        <v>1900</v>
      </c>
      <c r="BK253" s="211">
        <f>ROUND(I253*H253,2)</f>
        <v>0</v>
      </c>
      <c r="BL253" s="24" t="s">
        <v>2042</v>
      </c>
      <c r="BM253" s="24" t="s">
        <v>1727</v>
      </c>
    </row>
    <row r="254" spans="2:65" s="1" customFormat="1" ht="22.5" customHeight="1">
      <c r="B254" s="41"/>
      <c r="C254" s="200" t="s">
        <v>1197</v>
      </c>
      <c r="D254" s="200" t="s">
        <v>2092</v>
      </c>
      <c r="E254" s="201" t="s">
        <v>1728</v>
      </c>
      <c r="F254" s="202" t="s">
        <v>1729</v>
      </c>
      <c r="G254" s="203" t="s">
        <v>2095</v>
      </c>
      <c r="H254" s="204">
        <v>0.3</v>
      </c>
      <c r="I254" s="205"/>
      <c r="J254" s="206">
        <f>ROUND(I254*H254,2)</f>
        <v>0</v>
      </c>
      <c r="K254" s="202" t="s">
        <v>1898</v>
      </c>
      <c r="L254" s="61"/>
      <c r="M254" s="207" t="s">
        <v>1898</v>
      </c>
      <c r="N254" s="238" t="s">
        <v>1922</v>
      </c>
      <c r="O254" s="239"/>
      <c r="P254" s="240">
        <f>O254*H254</f>
        <v>0</v>
      </c>
      <c r="Q254" s="240">
        <v>0.001</v>
      </c>
      <c r="R254" s="240">
        <f>Q254*H254</f>
        <v>0.0003</v>
      </c>
      <c r="S254" s="240">
        <v>0</v>
      </c>
      <c r="T254" s="241">
        <f>S254*H254</f>
        <v>0</v>
      </c>
      <c r="AR254" s="24" t="s">
        <v>2042</v>
      </c>
      <c r="AT254" s="24" t="s">
        <v>2092</v>
      </c>
      <c r="AU254" s="24" t="s">
        <v>1961</v>
      </c>
      <c r="AY254" s="24" t="s">
        <v>2090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24" t="s">
        <v>1900</v>
      </c>
      <c r="BK254" s="211">
        <f>ROUND(I254*H254,2)</f>
        <v>0</v>
      </c>
      <c r="BL254" s="24" t="s">
        <v>2042</v>
      </c>
      <c r="BM254" s="24" t="s">
        <v>1730</v>
      </c>
    </row>
    <row r="255" spans="2:12" s="1" customFormat="1" ht="6.95" customHeight="1">
      <c r="B255" s="56"/>
      <c r="C255" s="57"/>
      <c r="D255" s="57"/>
      <c r="E255" s="57"/>
      <c r="F255" s="57"/>
      <c r="G255" s="57"/>
      <c r="H255" s="57"/>
      <c r="I255" s="145"/>
      <c r="J255" s="57"/>
      <c r="K255" s="57"/>
      <c r="L255" s="61"/>
    </row>
  </sheetData>
  <sheetProtection sheet="1" objects="1" scenarios="1" formatCells="0" formatColumns="0" formatRows="0" sort="0" autoFilter="0"/>
  <autoFilter ref="C91:K254"/>
  <mergeCells count="12">
    <mergeCell ref="E47:H47"/>
    <mergeCell ref="E80:H80"/>
    <mergeCell ref="G1:H1"/>
    <mergeCell ref="L2:V2"/>
    <mergeCell ref="E49:H49"/>
    <mergeCell ref="E51:H51"/>
    <mergeCell ref="E82:H82"/>
    <mergeCell ref="E84:H84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1731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1988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ROUNDUP(SUM(BE85:BE161),2)</f>
        <v>0</v>
      </c>
      <c r="G30" s="42"/>
      <c r="H30" s="42"/>
      <c r="I30" s="140">
        <v>0.21</v>
      </c>
      <c r="J30" s="139">
        <f>ROUNDUP(ROUNDUP((SUM(BE85:BE161)),2)*I30,1)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ROUNDUP(SUM(BF85:BF161),2)</f>
        <v>0</v>
      </c>
      <c r="G31" s="42"/>
      <c r="H31" s="42"/>
      <c r="I31" s="140">
        <v>0.15</v>
      </c>
      <c r="J31" s="139">
        <f>ROUNDUP(ROUNDUP((SUM(BF85:BF161)),2)*I31,1)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ROUNDUP(SUM(BG85:BG161),2)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ROUNDUP(SUM(BH85:BH161),2)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ROUNDUP(SUM(BI85:BI161),2)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306 - SO 306 - Dešťová kanalizace  ČS a výtlak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J85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J86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J87</f>
        <v>0</v>
      </c>
      <c r="K58" s="169"/>
    </row>
    <row r="59" spans="2:11" s="9" customFormat="1" ht="19.9" customHeight="1">
      <c r="B59" s="163"/>
      <c r="C59" s="164"/>
      <c r="D59" s="165" t="s">
        <v>2442</v>
      </c>
      <c r="E59" s="166"/>
      <c r="F59" s="166"/>
      <c r="G59" s="166"/>
      <c r="H59" s="166"/>
      <c r="I59" s="167"/>
      <c r="J59" s="168">
        <f>J110</f>
        <v>0</v>
      </c>
      <c r="K59" s="169"/>
    </row>
    <row r="60" spans="2:11" s="9" customFormat="1" ht="19.9" customHeight="1">
      <c r="B60" s="163"/>
      <c r="C60" s="164"/>
      <c r="D60" s="165" t="s">
        <v>2070</v>
      </c>
      <c r="E60" s="166"/>
      <c r="F60" s="166"/>
      <c r="G60" s="166"/>
      <c r="H60" s="166"/>
      <c r="I60" s="167"/>
      <c r="J60" s="168">
        <f>J114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J121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J151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J152</f>
        <v>0</v>
      </c>
      <c r="K63" s="169"/>
    </row>
    <row r="64" spans="2:11" s="8" customFormat="1" ht="24.95" customHeight="1">
      <c r="B64" s="154"/>
      <c r="C64" s="155"/>
      <c r="D64" s="156" t="s">
        <v>2820</v>
      </c>
      <c r="E64" s="157"/>
      <c r="F64" s="157"/>
      <c r="G64" s="157"/>
      <c r="H64" s="157"/>
      <c r="I64" s="160"/>
      <c r="J64" s="161">
        <f>J154</f>
        <v>0</v>
      </c>
      <c r="K64" s="162"/>
    </row>
    <row r="65" spans="2:11" s="9" customFormat="1" ht="19.9" customHeight="1">
      <c r="B65" s="163"/>
      <c r="C65" s="164"/>
      <c r="D65" s="165" t="s">
        <v>2821</v>
      </c>
      <c r="E65" s="166"/>
      <c r="F65" s="166"/>
      <c r="G65" s="166"/>
      <c r="H65" s="166"/>
      <c r="I65" s="167"/>
      <c r="J65" s="168">
        <f>J155</f>
        <v>0</v>
      </c>
      <c r="K65" s="169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5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8"/>
      <c r="J71" s="60"/>
      <c r="K71" s="60"/>
      <c r="L71" s="61"/>
    </row>
    <row r="72" spans="2:12" s="1" customFormat="1" ht="36.95" customHeight="1">
      <c r="B72" s="41"/>
      <c r="C72" s="62" t="s">
        <v>2074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4.45" customHeight="1">
      <c r="B74" s="41"/>
      <c r="C74" s="65" t="s">
        <v>1894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2.5" customHeight="1">
      <c r="B75" s="41"/>
      <c r="C75" s="63"/>
      <c r="D75" s="63"/>
      <c r="E75" s="402" t="str">
        <f>E7</f>
        <v>Jezero Most-napojení na komunikace a IS - část I</v>
      </c>
      <c r="F75" s="403"/>
      <c r="G75" s="403"/>
      <c r="H75" s="403"/>
      <c r="I75" s="170"/>
      <c r="J75" s="63"/>
      <c r="K75" s="63"/>
      <c r="L75" s="61"/>
    </row>
    <row r="76" spans="2:12" s="1" customFormat="1" ht="14.45" customHeight="1">
      <c r="B76" s="41"/>
      <c r="C76" s="65" t="s">
        <v>2058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E9</f>
        <v>SO 306 - SO 306 - Dešťová kanalizace  ČS a výtlak</v>
      </c>
      <c r="F77" s="404"/>
      <c r="G77" s="404"/>
      <c r="H77" s="404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8" customHeight="1">
      <c r="B79" s="41"/>
      <c r="C79" s="65" t="s">
        <v>1901</v>
      </c>
      <c r="D79" s="63"/>
      <c r="E79" s="63"/>
      <c r="F79" s="171" t="str">
        <f>F12</f>
        <v xml:space="preserve"> </v>
      </c>
      <c r="G79" s="63"/>
      <c r="H79" s="63"/>
      <c r="I79" s="172" t="s">
        <v>1903</v>
      </c>
      <c r="J79" s="73" t="str">
        <f>IF(J12="","",J12)</f>
        <v>28. 11. 2016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5">
      <c r="B81" s="41"/>
      <c r="C81" s="65" t="s">
        <v>1906</v>
      </c>
      <c r="D81" s="63"/>
      <c r="E81" s="63"/>
      <c r="F81" s="171" t="str">
        <f>E15</f>
        <v>ČR - Ministerstvo financí</v>
      </c>
      <c r="G81" s="63"/>
      <c r="H81" s="63"/>
      <c r="I81" s="172" t="s">
        <v>1912</v>
      </c>
      <c r="J81" s="171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1910</v>
      </c>
      <c r="D82" s="63"/>
      <c r="E82" s="63"/>
      <c r="F82" s="171" t="str">
        <f>IF(E18="","",E18)</f>
        <v/>
      </c>
      <c r="G82" s="63"/>
      <c r="H82" s="63"/>
      <c r="I82" s="170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20" s="10" customFormat="1" ht="29.25" customHeight="1">
      <c r="B84" s="173"/>
      <c r="C84" s="174" t="s">
        <v>2075</v>
      </c>
      <c r="D84" s="175" t="s">
        <v>1936</v>
      </c>
      <c r="E84" s="175" t="s">
        <v>1932</v>
      </c>
      <c r="F84" s="175" t="s">
        <v>2076</v>
      </c>
      <c r="G84" s="175" t="s">
        <v>2077</v>
      </c>
      <c r="H84" s="175" t="s">
        <v>2078</v>
      </c>
      <c r="I84" s="176" t="s">
        <v>2079</v>
      </c>
      <c r="J84" s="175" t="s">
        <v>2064</v>
      </c>
      <c r="K84" s="177" t="s">
        <v>2080</v>
      </c>
      <c r="L84" s="178"/>
      <c r="M84" s="80" t="s">
        <v>2081</v>
      </c>
      <c r="N84" s="81" t="s">
        <v>1921</v>
      </c>
      <c r="O84" s="81" t="s">
        <v>2082</v>
      </c>
      <c r="P84" s="81" t="s">
        <v>2083</v>
      </c>
      <c r="Q84" s="81" t="s">
        <v>2084</v>
      </c>
      <c r="R84" s="81" t="s">
        <v>2085</v>
      </c>
      <c r="S84" s="81" t="s">
        <v>2086</v>
      </c>
      <c r="T84" s="82" t="s">
        <v>2087</v>
      </c>
    </row>
    <row r="85" spans="2:63" s="1" customFormat="1" ht="29.25" customHeight="1">
      <c r="B85" s="41"/>
      <c r="C85" s="86" t="s">
        <v>2065</v>
      </c>
      <c r="D85" s="63"/>
      <c r="E85" s="63"/>
      <c r="F85" s="63"/>
      <c r="G85" s="63"/>
      <c r="H85" s="63"/>
      <c r="I85" s="170"/>
      <c r="J85" s="179">
        <f>BK85</f>
        <v>0</v>
      </c>
      <c r="K85" s="63"/>
      <c r="L85" s="61"/>
      <c r="M85" s="83"/>
      <c r="N85" s="84"/>
      <c r="O85" s="84"/>
      <c r="P85" s="180">
        <f>P86+P154</f>
        <v>0</v>
      </c>
      <c r="Q85" s="84"/>
      <c r="R85" s="180">
        <f>R86+R154</f>
        <v>744.5176148979999</v>
      </c>
      <c r="S85" s="84"/>
      <c r="T85" s="181">
        <f>T86+T154</f>
        <v>0</v>
      </c>
      <c r="AT85" s="24" t="s">
        <v>1950</v>
      </c>
      <c r="AU85" s="24" t="s">
        <v>2066</v>
      </c>
      <c r="BK85" s="182">
        <f>BK86+BK154</f>
        <v>0</v>
      </c>
    </row>
    <row r="86" spans="2:63" s="11" customFormat="1" ht="37.35" customHeight="1">
      <c r="B86" s="183"/>
      <c r="C86" s="184"/>
      <c r="D86" s="185" t="s">
        <v>1950</v>
      </c>
      <c r="E86" s="186" t="s">
        <v>2088</v>
      </c>
      <c r="F86" s="186" t="s">
        <v>2089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P87+P110+P114+P121+P151</f>
        <v>0</v>
      </c>
      <c r="Q86" s="191"/>
      <c r="R86" s="192">
        <f>R87+R110+R114+R121+R151</f>
        <v>743.1354425439999</v>
      </c>
      <c r="S86" s="191"/>
      <c r="T86" s="193">
        <f>T87+T110+T114+T121+T151</f>
        <v>0</v>
      </c>
      <c r="AR86" s="194" t="s">
        <v>1900</v>
      </c>
      <c r="AT86" s="195" t="s">
        <v>1950</v>
      </c>
      <c r="AU86" s="195" t="s">
        <v>1951</v>
      </c>
      <c r="AY86" s="194" t="s">
        <v>2090</v>
      </c>
      <c r="BK86" s="196">
        <f>BK87+BK110+BK114+BK121+BK151</f>
        <v>0</v>
      </c>
    </row>
    <row r="87" spans="2:63" s="11" customFormat="1" ht="19.9" customHeight="1">
      <c r="B87" s="183"/>
      <c r="C87" s="184"/>
      <c r="D87" s="197" t="s">
        <v>1950</v>
      </c>
      <c r="E87" s="198" t="s">
        <v>1900</v>
      </c>
      <c r="F87" s="198" t="s">
        <v>2091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SUM(P88:P109)</f>
        <v>0</v>
      </c>
      <c r="Q87" s="191"/>
      <c r="R87" s="192">
        <f>SUM(R88:R109)</f>
        <v>483.42623918</v>
      </c>
      <c r="S87" s="191"/>
      <c r="T87" s="193">
        <f>SUM(T88:T109)</f>
        <v>0</v>
      </c>
      <c r="AR87" s="194" t="s">
        <v>1900</v>
      </c>
      <c r="AT87" s="195" t="s">
        <v>1950</v>
      </c>
      <c r="AU87" s="195" t="s">
        <v>1900</v>
      </c>
      <c r="AY87" s="194" t="s">
        <v>2090</v>
      </c>
      <c r="BK87" s="196">
        <f>SUM(BK88:BK109)</f>
        <v>0</v>
      </c>
    </row>
    <row r="88" spans="2:65" s="1" customFormat="1" ht="22.5" customHeight="1">
      <c r="B88" s="41"/>
      <c r="C88" s="200" t="s">
        <v>1900</v>
      </c>
      <c r="D88" s="200" t="s">
        <v>2092</v>
      </c>
      <c r="E88" s="201" t="s">
        <v>2454</v>
      </c>
      <c r="F88" s="202" t="s">
        <v>2455</v>
      </c>
      <c r="G88" s="203" t="s">
        <v>2095</v>
      </c>
      <c r="H88" s="204">
        <v>2540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1732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1733</v>
      </c>
      <c r="G89" s="213"/>
      <c r="H89" s="217">
        <v>2540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1961</v>
      </c>
      <c r="D90" s="200" t="s">
        <v>2092</v>
      </c>
      <c r="E90" s="201" t="s">
        <v>2458</v>
      </c>
      <c r="F90" s="202" t="s">
        <v>2459</v>
      </c>
      <c r="G90" s="203" t="s">
        <v>2095</v>
      </c>
      <c r="H90" s="204">
        <v>762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1734</v>
      </c>
    </row>
    <row r="91" spans="2:51" s="12" customFormat="1" ht="13.5">
      <c r="B91" s="212"/>
      <c r="C91" s="213"/>
      <c r="D91" s="214" t="s">
        <v>2098</v>
      </c>
      <c r="E91" s="213"/>
      <c r="F91" s="216" t="s">
        <v>1735</v>
      </c>
      <c r="G91" s="213"/>
      <c r="H91" s="217">
        <v>762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1882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2039</v>
      </c>
      <c r="D92" s="200" t="s">
        <v>2092</v>
      </c>
      <c r="E92" s="201" t="s">
        <v>2462</v>
      </c>
      <c r="F92" s="202" t="s">
        <v>2463</v>
      </c>
      <c r="G92" s="203" t="s">
        <v>2132</v>
      </c>
      <c r="H92" s="204">
        <v>4618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0.00083851</v>
      </c>
      <c r="R92" s="209">
        <f>Q92*H92</f>
        <v>3.87223918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2464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1736</v>
      </c>
      <c r="G93" s="213"/>
      <c r="H93" s="217">
        <v>4618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2466</v>
      </c>
      <c r="F94" s="202" t="s">
        <v>2467</v>
      </c>
      <c r="G94" s="203" t="s">
        <v>2132</v>
      </c>
      <c r="H94" s="204">
        <v>4618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2468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1737</v>
      </c>
      <c r="G95" s="213"/>
      <c r="H95" s="217">
        <v>4618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2045</v>
      </c>
      <c r="D96" s="200" t="s">
        <v>2092</v>
      </c>
      <c r="E96" s="201" t="s">
        <v>2434</v>
      </c>
      <c r="F96" s="202" t="s">
        <v>2435</v>
      </c>
      <c r="G96" s="203" t="s">
        <v>2095</v>
      </c>
      <c r="H96" s="204">
        <v>2540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2470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1738</v>
      </c>
      <c r="G97" s="213"/>
      <c r="H97" s="217">
        <v>2540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2117</v>
      </c>
      <c r="D98" s="200" t="s">
        <v>2092</v>
      </c>
      <c r="E98" s="201" t="s">
        <v>2109</v>
      </c>
      <c r="F98" s="202" t="s">
        <v>2110</v>
      </c>
      <c r="G98" s="203" t="s">
        <v>2095</v>
      </c>
      <c r="H98" s="204">
        <v>445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2472</v>
      </c>
    </row>
    <row r="99" spans="2:65" s="1" customFormat="1" ht="22.5" customHeight="1">
      <c r="B99" s="41"/>
      <c r="C99" s="200" t="s">
        <v>2122</v>
      </c>
      <c r="D99" s="200" t="s">
        <v>2092</v>
      </c>
      <c r="E99" s="201" t="s">
        <v>2118</v>
      </c>
      <c r="F99" s="202" t="s">
        <v>2119</v>
      </c>
      <c r="G99" s="203" t="s">
        <v>2095</v>
      </c>
      <c r="H99" s="204">
        <v>445</v>
      </c>
      <c r="I99" s="205"/>
      <c r="J99" s="206">
        <f>ROUND(I99*H99,2)</f>
        <v>0</v>
      </c>
      <c r="K99" s="202" t="s">
        <v>2096</v>
      </c>
      <c r="L99" s="61"/>
      <c r="M99" s="207" t="s">
        <v>1898</v>
      </c>
      <c r="N99" s="208" t="s">
        <v>1922</v>
      </c>
      <c r="O99" s="42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24" t="s">
        <v>2042</v>
      </c>
      <c r="AT99" s="24" t="s">
        <v>2092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2042</v>
      </c>
      <c r="BM99" s="24" t="s">
        <v>2474</v>
      </c>
    </row>
    <row r="100" spans="2:65" s="1" customFormat="1" ht="22.5" customHeight="1">
      <c r="B100" s="41"/>
      <c r="C100" s="200" t="s">
        <v>2129</v>
      </c>
      <c r="D100" s="200" t="s">
        <v>2092</v>
      </c>
      <c r="E100" s="201" t="s">
        <v>2123</v>
      </c>
      <c r="F100" s="202" t="s">
        <v>2124</v>
      </c>
      <c r="G100" s="203" t="s">
        <v>2125</v>
      </c>
      <c r="H100" s="204">
        <v>756.5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2475</v>
      </c>
    </row>
    <row r="101" spans="2:51" s="12" customFormat="1" ht="13.5">
      <c r="B101" s="212"/>
      <c r="C101" s="213"/>
      <c r="D101" s="214" t="s">
        <v>2098</v>
      </c>
      <c r="E101" s="213"/>
      <c r="F101" s="216" t="s">
        <v>1739</v>
      </c>
      <c r="G101" s="213"/>
      <c r="H101" s="217">
        <v>756.5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1882</v>
      </c>
      <c r="AX101" s="12" t="s">
        <v>1900</v>
      </c>
      <c r="AY101" s="223" t="s">
        <v>2090</v>
      </c>
    </row>
    <row r="102" spans="2:65" s="1" customFormat="1" ht="22.5" customHeight="1">
      <c r="B102" s="41"/>
      <c r="C102" s="200" t="s">
        <v>2135</v>
      </c>
      <c r="D102" s="200" t="s">
        <v>2092</v>
      </c>
      <c r="E102" s="201" t="s">
        <v>2437</v>
      </c>
      <c r="F102" s="202" t="s">
        <v>2438</v>
      </c>
      <c r="G102" s="203" t="s">
        <v>2095</v>
      </c>
      <c r="H102" s="204">
        <v>2107.4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2477</v>
      </c>
    </row>
    <row r="103" spans="2:51" s="12" customFormat="1" ht="13.5">
      <c r="B103" s="212"/>
      <c r="C103" s="213"/>
      <c r="D103" s="214" t="s">
        <v>2098</v>
      </c>
      <c r="E103" s="215" t="s">
        <v>1898</v>
      </c>
      <c r="F103" s="216" t="s">
        <v>1740</v>
      </c>
      <c r="G103" s="213"/>
      <c r="H103" s="217">
        <v>2107.4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1916</v>
      </c>
      <c r="AX103" s="12" t="s">
        <v>1951</v>
      </c>
      <c r="AY103" s="223" t="s">
        <v>2090</v>
      </c>
    </row>
    <row r="104" spans="2:65" s="1" customFormat="1" ht="22.5" customHeight="1">
      <c r="B104" s="41"/>
      <c r="C104" s="200" t="s">
        <v>1905</v>
      </c>
      <c r="D104" s="200" t="s">
        <v>2092</v>
      </c>
      <c r="E104" s="201" t="s">
        <v>2479</v>
      </c>
      <c r="F104" s="202" t="s">
        <v>2480</v>
      </c>
      <c r="G104" s="203" t="s">
        <v>2095</v>
      </c>
      <c r="H104" s="204">
        <v>287.158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2481</v>
      </c>
    </row>
    <row r="105" spans="2:51" s="12" customFormat="1" ht="13.5">
      <c r="B105" s="212"/>
      <c r="C105" s="213"/>
      <c r="D105" s="214" t="s">
        <v>2098</v>
      </c>
      <c r="E105" s="215" t="s">
        <v>1898</v>
      </c>
      <c r="F105" s="216" t="s">
        <v>1741</v>
      </c>
      <c r="G105" s="213"/>
      <c r="H105" s="217">
        <v>287.158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1916</v>
      </c>
      <c r="AX105" s="12" t="s">
        <v>1951</v>
      </c>
      <c r="AY105" s="223" t="s">
        <v>2090</v>
      </c>
    </row>
    <row r="106" spans="2:65" s="1" customFormat="1" ht="22.5" customHeight="1">
      <c r="B106" s="41"/>
      <c r="C106" s="228" t="s">
        <v>2146</v>
      </c>
      <c r="D106" s="228" t="s">
        <v>2136</v>
      </c>
      <c r="E106" s="229" t="s">
        <v>2483</v>
      </c>
      <c r="F106" s="230" t="s">
        <v>2484</v>
      </c>
      <c r="G106" s="231" t="s">
        <v>2125</v>
      </c>
      <c r="H106" s="232">
        <v>479.554</v>
      </c>
      <c r="I106" s="233"/>
      <c r="J106" s="234">
        <f>ROUND(I106*H106,2)</f>
        <v>0</v>
      </c>
      <c r="K106" s="230" t="s">
        <v>2096</v>
      </c>
      <c r="L106" s="235"/>
      <c r="M106" s="236" t="s">
        <v>1898</v>
      </c>
      <c r="N106" s="237" t="s">
        <v>1922</v>
      </c>
      <c r="O106" s="42"/>
      <c r="P106" s="209">
        <f>O106*H106</f>
        <v>0</v>
      </c>
      <c r="Q106" s="209">
        <v>1</v>
      </c>
      <c r="R106" s="209">
        <f>Q106*H106</f>
        <v>479.554</v>
      </c>
      <c r="S106" s="209">
        <v>0</v>
      </c>
      <c r="T106" s="210">
        <f>S106*H106</f>
        <v>0</v>
      </c>
      <c r="AR106" s="24" t="s">
        <v>2129</v>
      </c>
      <c r="AT106" s="24" t="s">
        <v>2136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2485</v>
      </c>
    </row>
    <row r="107" spans="2:51" s="12" customFormat="1" ht="13.5">
      <c r="B107" s="212"/>
      <c r="C107" s="213"/>
      <c r="D107" s="214" t="s">
        <v>2098</v>
      </c>
      <c r="E107" s="213"/>
      <c r="F107" s="216" t="s">
        <v>1742</v>
      </c>
      <c r="G107" s="213"/>
      <c r="H107" s="217">
        <v>479.554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2098</v>
      </c>
      <c r="AU107" s="223" t="s">
        <v>1961</v>
      </c>
      <c r="AV107" s="12" t="s">
        <v>1961</v>
      </c>
      <c r="AW107" s="12" t="s">
        <v>1882</v>
      </c>
      <c r="AX107" s="12" t="s">
        <v>1900</v>
      </c>
      <c r="AY107" s="223" t="s">
        <v>2090</v>
      </c>
    </row>
    <row r="108" spans="2:65" s="1" customFormat="1" ht="22.5" customHeight="1">
      <c r="B108" s="41"/>
      <c r="C108" s="200" t="s">
        <v>2151</v>
      </c>
      <c r="D108" s="200" t="s">
        <v>2092</v>
      </c>
      <c r="E108" s="201" t="s">
        <v>2142</v>
      </c>
      <c r="F108" s="202" t="s">
        <v>2143</v>
      </c>
      <c r="G108" s="203" t="s">
        <v>2132</v>
      </c>
      <c r="H108" s="204">
        <v>76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1743</v>
      </c>
    </row>
    <row r="109" spans="2:51" s="12" customFormat="1" ht="13.5">
      <c r="B109" s="212"/>
      <c r="C109" s="213"/>
      <c r="D109" s="224" t="s">
        <v>2098</v>
      </c>
      <c r="E109" s="225" t="s">
        <v>1898</v>
      </c>
      <c r="F109" s="226" t="s">
        <v>1744</v>
      </c>
      <c r="G109" s="213"/>
      <c r="H109" s="227">
        <v>76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1916</v>
      </c>
      <c r="AX109" s="12" t="s">
        <v>1900</v>
      </c>
      <c r="AY109" s="223" t="s">
        <v>2090</v>
      </c>
    </row>
    <row r="110" spans="2:63" s="11" customFormat="1" ht="29.85" customHeight="1">
      <c r="B110" s="183"/>
      <c r="C110" s="184"/>
      <c r="D110" s="197" t="s">
        <v>1950</v>
      </c>
      <c r="E110" s="198" t="s">
        <v>2042</v>
      </c>
      <c r="F110" s="198" t="s">
        <v>2487</v>
      </c>
      <c r="G110" s="184"/>
      <c r="H110" s="184"/>
      <c r="I110" s="187"/>
      <c r="J110" s="199">
        <f>BK110</f>
        <v>0</v>
      </c>
      <c r="K110" s="184"/>
      <c r="L110" s="189"/>
      <c r="M110" s="190"/>
      <c r="N110" s="191"/>
      <c r="O110" s="191"/>
      <c r="P110" s="192">
        <f>SUM(P111:P113)</f>
        <v>0</v>
      </c>
      <c r="Q110" s="191"/>
      <c r="R110" s="192">
        <f>SUM(R111:R113)</f>
        <v>233.72598</v>
      </c>
      <c r="S110" s="191"/>
      <c r="T110" s="193">
        <f>SUM(T111:T113)</f>
        <v>0</v>
      </c>
      <c r="AR110" s="194" t="s">
        <v>1900</v>
      </c>
      <c r="AT110" s="195" t="s">
        <v>1950</v>
      </c>
      <c r="AU110" s="195" t="s">
        <v>1900</v>
      </c>
      <c r="AY110" s="194" t="s">
        <v>2090</v>
      </c>
      <c r="BK110" s="196">
        <f>SUM(BK111:BK113)</f>
        <v>0</v>
      </c>
    </row>
    <row r="111" spans="2:65" s="1" customFormat="1" ht="22.5" customHeight="1">
      <c r="B111" s="41"/>
      <c r="C111" s="200" t="s">
        <v>2156</v>
      </c>
      <c r="D111" s="200" t="s">
        <v>2092</v>
      </c>
      <c r="E111" s="201" t="s">
        <v>2488</v>
      </c>
      <c r="F111" s="202" t="s">
        <v>2489</v>
      </c>
      <c r="G111" s="203" t="s">
        <v>2095</v>
      </c>
      <c r="H111" s="204">
        <v>123.6</v>
      </c>
      <c r="I111" s="205"/>
      <c r="J111" s="206">
        <f>ROUND(I111*H111,2)</f>
        <v>0</v>
      </c>
      <c r="K111" s="202" t="s">
        <v>2096</v>
      </c>
      <c r="L111" s="61"/>
      <c r="M111" s="207" t="s">
        <v>1898</v>
      </c>
      <c r="N111" s="208" t="s">
        <v>1922</v>
      </c>
      <c r="O111" s="42"/>
      <c r="P111" s="209">
        <f>O111*H111</f>
        <v>0</v>
      </c>
      <c r="Q111" s="209">
        <v>1.89077</v>
      </c>
      <c r="R111" s="209">
        <f>Q111*H111</f>
        <v>233.699172</v>
      </c>
      <c r="S111" s="209">
        <v>0</v>
      </c>
      <c r="T111" s="210">
        <f>S111*H111</f>
        <v>0</v>
      </c>
      <c r="AR111" s="24" t="s">
        <v>2042</v>
      </c>
      <c r="AT111" s="24" t="s">
        <v>2092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2490</v>
      </c>
    </row>
    <row r="112" spans="2:51" s="12" customFormat="1" ht="13.5">
      <c r="B112" s="212"/>
      <c r="C112" s="213"/>
      <c r="D112" s="214" t="s">
        <v>2098</v>
      </c>
      <c r="E112" s="215" t="s">
        <v>1898</v>
      </c>
      <c r="F112" s="216" t="s">
        <v>1745</v>
      </c>
      <c r="G112" s="213"/>
      <c r="H112" s="217">
        <v>123.6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1916</v>
      </c>
      <c r="AX112" s="12" t="s">
        <v>1951</v>
      </c>
      <c r="AY112" s="223" t="s">
        <v>2090</v>
      </c>
    </row>
    <row r="113" spans="2:65" s="1" customFormat="1" ht="22.5" customHeight="1">
      <c r="B113" s="41"/>
      <c r="C113" s="200" t="s">
        <v>2161</v>
      </c>
      <c r="D113" s="200" t="s">
        <v>2092</v>
      </c>
      <c r="E113" s="201" t="s">
        <v>1746</v>
      </c>
      <c r="F113" s="202" t="s">
        <v>1747</v>
      </c>
      <c r="G113" s="203" t="s">
        <v>2095</v>
      </c>
      <c r="H113" s="204">
        <v>0.012</v>
      </c>
      <c r="I113" s="205"/>
      <c r="J113" s="206">
        <f>ROUND(I113*H113,2)</f>
        <v>0</v>
      </c>
      <c r="K113" s="202" t="s">
        <v>2096</v>
      </c>
      <c r="L113" s="61"/>
      <c r="M113" s="207" t="s">
        <v>1898</v>
      </c>
      <c r="N113" s="208" t="s">
        <v>1922</v>
      </c>
      <c r="O113" s="42"/>
      <c r="P113" s="209">
        <f>O113*H113</f>
        <v>0</v>
      </c>
      <c r="Q113" s="209">
        <v>2.234</v>
      </c>
      <c r="R113" s="209">
        <f>Q113*H113</f>
        <v>0.026808000000000002</v>
      </c>
      <c r="S113" s="209">
        <v>0</v>
      </c>
      <c r="T113" s="210">
        <f>S113*H113</f>
        <v>0</v>
      </c>
      <c r="AR113" s="24" t="s">
        <v>2042</v>
      </c>
      <c r="AT113" s="24" t="s">
        <v>2092</v>
      </c>
      <c r="AU113" s="24" t="s">
        <v>1961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1748</v>
      </c>
    </row>
    <row r="114" spans="2:63" s="11" customFormat="1" ht="29.85" customHeight="1">
      <c r="B114" s="183"/>
      <c r="C114" s="184"/>
      <c r="D114" s="197" t="s">
        <v>1950</v>
      </c>
      <c r="E114" s="198" t="s">
        <v>2045</v>
      </c>
      <c r="F114" s="198" t="s">
        <v>2170</v>
      </c>
      <c r="G114" s="184"/>
      <c r="H114" s="184"/>
      <c r="I114" s="187"/>
      <c r="J114" s="199">
        <f>BK114</f>
        <v>0</v>
      </c>
      <c r="K114" s="184"/>
      <c r="L114" s="189"/>
      <c r="M114" s="190"/>
      <c r="N114" s="191"/>
      <c r="O114" s="191"/>
      <c r="P114" s="192">
        <f>SUM(P115:P120)</f>
        <v>0</v>
      </c>
      <c r="Q114" s="191"/>
      <c r="R114" s="192">
        <f>SUM(R115:R120)</f>
        <v>18.407200000000003</v>
      </c>
      <c r="S114" s="191"/>
      <c r="T114" s="193">
        <f>SUM(T115:T120)</f>
        <v>0</v>
      </c>
      <c r="AR114" s="194" t="s">
        <v>1900</v>
      </c>
      <c r="AT114" s="195" t="s">
        <v>1950</v>
      </c>
      <c r="AU114" s="195" t="s">
        <v>1900</v>
      </c>
      <c r="AY114" s="194" t="s">
        <v>2090</v>
      </c>
      <c r="BK114" s="196">
        <f>SUM(BK115:BK120)</f>
        <v>0</v>
      </c>
    </row>
    <row r="115" spans="2:65" s="1" customFormat="1" ht="22.5" customHeight="1">
      <c r="B115" s="41"/>
      <c r="C115" s="200" t="s">
        <v>1886</v>
      </c>
      <c r="D115" s="200" t="s">
        <v>2092</v>
      </c>
      <c r="E115" s="201" t="s">
        <v>2190</v>
      </c>
      <c r="F115" s="202" t="s">
        <v>2191</v>
      </c>
      <c r="G115" s="203" t="s">
        <v>2132</v>
      </c>
      <c r="H115" s="204">
        <v>76</v>
      </c>
      <c r="I115" s="205"/>
      <c r="J115" s="206">
        <f>ROUND(I115*H115,2)</f>
        <v>0</v>
      </c>
      <c r="K115" s="202" t="s">
        <v>2096</v>
      </c>
      <c r="L115" s="61"/>
      <c r="M115" s="207" t="s">
        <v>1898</v>
      </c>
      <c r="N115" s="208" t="s">
        <v>1922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2042</v>
      </c>
      <c r="AT115" s="24" t="s">
        <v>2092</v>
      </c>
      <c r="AU115" s="24" t="s">
        <v>1961</v>
      </c>
      <c r="AY115" s="24" t="s">
        <v>2090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1900</v>
      </c>
      <c r="BK115" s="211">
        <f>ROUND(I115*H115,2)</f>
        <v>0</v>
      </c>
      <c r="BL115" s="24" t="s">
        <v>2042</v>
      </c>
      <c r="BM115" s="24" t="s">
        <v>1749</v>
      </c>
    </row>
    <row r="116" spans="2:51" s="12" customFormat="1" ht="13.5">
      <c r="B116" s="212"/>
      <c r="C116" s="213"/>
      <c r="D116" s="214" t="s">
        <v>2098</v>
      </c>
      <c r="E116" s="215" t="s">
        <v>1898</v>
      </c>
      <c r="F116" s="216" t="s">
        <v>1744</v>
      </c>
      <c r="G116" s="213"/>
      <c r="H116" s="217">
        <v>76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1916</v>
      </c>
      <c r="AX116" s="12" t="s">
        <v>1900</v>
      </c>
      <c r="AY116" s="223" t="s">
        <v>2090</v>
      </c>
    </row>
    <row r="117" spans="2:65" s="1" customFormat="1" ht="22.5" customHeight="1">
      <c r="B117" s="41"/>
      <c r="C117" s="200" t="s">
        <v>2171</v>
      </c>
      <c r="D117" s="200" t="s">
        <v>2092</v>
      </c>
      <c r="E117" s="201" t="s">
        <v>2838</v>
      </c>
      <c r="F117" s="202" t="s">
        <v>2839</v>
      </c>
      <c r="G117" s="203" t="s">
        <v>2132</v>
      </c>
      <c r="H117" s="204">
        <v>76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0.098</v>
      </c>
      <c r="R117" s="209">
        <f>Q117*H117</f>
        <v>7.448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1750</v>
      </c>
    </row>
    <row r="118" spans="2:51" s="12" customFormat="1" ht="13.5">
      <c r="B118" s="212"/>
      <c r="C118" s="213"/>
      <c r="D118" s="214" t="s">
        <v>2098</v>
      </c>
      <c r="E118" s="215" t="s">
        <v>1898</v>
      </c>
      <c r="F118" s="216" t="s">
        <v>1744</v>
      </c>
      <c r="G118" s="213"/>
      <c r="H118" s="217">
        <v>76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1916</v>
      </c>
      <c r="AX118" s="12" t="s">
        <v>1900</v>
      </c>
      <c r="AY118" s="223" t="s">
        <v>2090</v>
      </c>
    </row>
    <row r="119" spans="2:65" s="1" customFormat="1" ht="22.5" customHeight="1">
      <c r="B119" s="41"/>
      <c r="C119" s="228" t="s">
        <v>2176</v>
      </c>
      <c r="D119" s="228" t="s">
        <v>2136</v>
      </c>
      <c r="E119" s="229" t="s">
        <v>2841</v>
      </c>
      <c r="F119" s="230" t="s">
        <v>2842</v>
      </c>
      <c r="G119" s="231" t="s">
        <v>2132</v>
      </c>
      <c r="H119" s="232">
        <v>78.28</v>
      </c>
      <c r="I119" s="233"/>
      <c r="J119" s="234">
        <f>ROUND(I119*H119,2)</f>
        <v>0</v>
      </c>
      <c r="K119" s="230" t="s">
        <v>2096</v>
      </c>
      <c r="L119" s="235"/>
      <c r="M119" s="236" t="s">
        <v>1898</v>
      </c>
      <c r="N119" s="237" t="s">
        <v>1922</v>
      </c>
      <c r="O119" s="42"/>
      <c r="P119" s="209">
        <f>O119*H119</f>
        <v>0</v>
      </c>
      <c r="Q119" s="209">
        <v>0.14</v>
      </c>
      <c r="R119" s="209">
        <f>Q119*H119</f>
        <v>10.959200000000001</v>
      </c>
      <c r="S119" s="209">
        <v>0</v>
      </c>
      <c r="T119" s="210">
        <f>S119*H119</f>
        <v>0</v>
      </c>
      <c r="AR119" s="24" t="s">
        <v>2129</v>
      </c>
      <c r="AT119" s="24" t="s">
        <v>2136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1751</v>
      </c>
    </row>
    <row r="120" spans="2:51" s="12" customFormat="1" ht="13.5">
      <c r="B120" s="212"/>
      <c r="C120" s="213"/>
      <c r="D120" s="224" t="s">
        <v>2098</v>
      </c>
      <c r="E120" s="213"/>
      <c r="F120" s="226" t="s">
        <v>1752</v>
      </c>
      <c r="G120" s="213"/>
      <c r="H120" s="227">
        <v>78.28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1882</v>
      </c>
      <c r="AX120" s="12" t="s">
        <v>1900</v>
      </c>
      <c r="AY120" s="223" t="s">
        <v>2090</v>
      </c>
    </row>
    <row r="121" spans="2:63" s="11" customFormat="1" ht="29.85" customHeight="1">
      <c r="B121" s="183"/>
      <c r="C121" s="184"/>
      <c r="D121" s="197" t="s">
        <v>1950</v>
      </c>
      <c r="E121" s="198" t="s">
        <v>2129</v>
      </c>
      <c r="F121" s="198" t="s">
        <v>2259</v>
      </c>
      <c r="G121" s="184"/>
      <c r="H121" s="184"/>
      <c r="I121" s="187"/>
      <c r="J121" s="199">
        <f>BK121</f>
        <v>0</v>
      </c>
      <c r="K121" s="184"/>
      <c r="L121" s="189"/>
      <c r="M121" s="190"/>
      <c r="N121" s="191"/>
      <c r="O121" s="191"/>
      <c r="P121" s="192">
        <f>SUM(P122:P150)</f>
        <v>0</v>
      </c>
      <c r="Q121" s="191"/>
      <c r="R121" s="192">
        <f>SUM(R122:R150)</f>
        <v>7.576023363999998</v>
      </c>
      <c r="S121" s="191"/>
      <c r="T121" s="193">
        <f>SUM(T122:T150)</f>
        <v>0</v>
      </c>
      <c r="AR121" s="194" t="s">
        <v>1900</v>
      </c>
      <c r="AT121" s="195" t="s">
        <v>1950</v>
      </c>
      <c r="AU121" s="195" t="s">
        <v>1900</v>
      </c>
      <c r="AY121" s="194" t="s">
        <v>2090</v>
      </c>
      <c r="BK121" s="196">
        <f>SUM(BK122:BK150)</f>
        <v>0</v>
      </c>
    </row>
    <row r="122" spans="2:65" s="1" customFormat="1" ht="22.5" customHeight="1">
      <c r="B122" s="41"/>
      <c r="C122" s="200" t="s">
        <v>2181</v>
      </c>
      <c r="D122" s="200" t="s">
        <v>2092</v>
      </c>
      <c r="E122" s="201" t="s">
        <v>2522</v>
      </c>
      <c r="F122" s="202" t="s">
        <v>2523</v>
      </c>
      <c r="G122" s="203" t="s">
        <v>2263</v>
      </c>
      <c r="H122" s="204">
        <v>3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0.00371306</v>
      </c>
      <c r="R122" s="209">
        <f>Q122*H122</f>
        <v>0.011139179999999999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1753</v>
      </c>
    </row>
    <row r="123" spans="2:51" s="12" customFormat="1" ht="13.5">
      <c r="B123" s="212"/>
      <c r="C123" s="213"/>
      <c r="D123" s="214" t="s">
        <v>2098</v>
      </c>
      <c r="E123" s="215" t="s">
        <v>1898</v>
      </c>
      <c r="F123" s="216" t="s">
        <v>1754</v>
      </c>
      <c r="G123" s="213"/>
      <c r="H123" s="217">
        <v>3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65" s="1" customFormat="1" ht="22.5" customHeight="1">
      <c r="B124" s="41"/>
      <c r="C124" s="228" t="s">
        <v>2186</v>
      </c>
      <c r="D124" s="228" t="s">
        <v>2136</v>
      </c>
      <c r="E124" s="229" t="s">
        <v>2529</v>
      </c>
      <c r="F124" s="230" t="s">
        <v>2530</v>
      </c>
      <c r="G124" s="231" t="s">
        <v>2263</v>
      </c>
      <c r="H124" s="232">
        <v>1</v>
      </c>
      <c r="I124" s="233"/>
      <c r="J124" s="234">
        <f>ROUND(I124*H124,2)</f>
        <v>0</v>
      </c>
      <c r="K124" s="230" t="s">
        <v>2096</v>
      </c>
      <c r="L124" s="235"/>
      <c r="M124" s="236" t="s">
        <v>1898</v>
      </c>
      <c r="N124" s="237" t="s">
        <v>1922</v>
      </c>
      <c r="O124" s="42"/>
      <c r="P124" s="209">
        <f>O124*H124</f>
        <v>0</v>
      </c>
      <c r="Q124" s="209">
        <v>0.0285</v>
      </c>
      <c r="R124" s="209">
        <f>Q124*H124</f>
        <v>0.0285</v>
      </c>
      <c r="S124" s="209">
        <v>0</v>
      </c>
      <c r="T124" s="210">
        <f>S124*H124</f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1755</v>
      </c>
    </row>
    <row r="125" spans="2:65" s="1" customFormat="1" ht="22.5" customHeight="1">
      <c r="B125" s="41"/>
      <c r="C125" s="228" t="s">
        <v>2189</v>
      </c>
      <c r="D125" s="228" t="s">
        <v>2136</v>
      </c>
      <c r="E125" s="229" t="s">
        <v>1756</v>
      </c>
      <c r="F125" s="230" t="s">
        <v>1757</v>
      </c>
      <c r="G125" s="231" t="s">
        <v>2263</v>
      </c>
      <c r="H125" s="232">
        <v>1</v>
      </c>
      <c r="I125" s="233"/>
      <c r="J125" s="234">
        <f>ROUND(I125*H125,2)</f>
        <v>0</v>
      </c>
      <c r="K125" s="230" t="s">
        <v>2096</v>
      </c>
      <c r="L125" s="235"/>
      <c r="M125" s="236" t="s">
        <v>1898</v>
      </c>
      <c r="N125" s="237" t="s">
        <v>1922</v>
      </c>
      <c r="O125" s="42"/>
      <c r="P125" s="209">
        <f>O125*H125</f>
        <v>0</v>
      </c>
      <c r="Q125" s="209">
        <v>0.0295</v>
      </c>
      <c r="R125" s="209">
        <f>Q125*H125</f>
        <v>0.0295</v>
      </c>
      <c r="S125" s="209">
        <v>0</v>
      </c>
      <c r="T125" s="210">
        <f>S125*H125</f>
        <v>0</v>
      </c>
      <c r="AR125" s="24" t="s">
        <v>2129</v>
      </c>
      <c r="AT125" s="24" t="s">
        <v>2136</v>
      </c>
      <c r="AU125" s="24" t="s">
        <v>1961</v>
      </c>
      <c r="AY125" s="24" t="s">
        <v>2090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1900</v>
      </c>
      <c r="BK125" s="211">
        <f>ROUND(I125*H125,2)</f>
        <v>0</v>
      </c>
      <c r="BL125" s="24" t="s">
        <v>2042</v>
      </c>
      <c r="BM125" s="24" t="s">
        <v>1758</v>
      </c>
    </row>
    <row r="126" spans="2:65" s="1" customFormat="1" ht="22.5" customHeight="1">
      <c r="B126" s="41"/>
      <c r="C126" s="228" t="s">
        <v>1885</v>
      </c>
      <c r="D126" s="228" t="s">
        <v>2136</v>
      </c>
      <c r="E126" s="229" t="s">
        <v>1759</v>
      </c>
      <c r="F126" s="230" t="s">
        <v>1760</v>
      </c>
      <c r="G126" s="231" t="s">
        <v>2263</v>
      </c>
      <c r="H126" s="232">
        <v>1</v>
      </c>
      <c r="I126" s="233"/>
      <c r="J126" s="234">
        <f>ROUND(I126*H126,2)</f>
        <v>0</v>
      </c>
      <c r="K126" s="230" t="s">
        <v>1898</v>
      </c>
      <c r="L126" s="235"/>
      <c r="M126" s="236" t="s">
        <v>1898</v>
      </c>
      <c r="N126" s="237" t="s">
        <v>1922</v>
      </c>
      <c r="O126" s="42"/>
      <c r="P126" s="209">
        <f>O126*H126</f>
        <v>0</v>
      </c>
      <c r="Q126" s="209">
        <v>0.01</v>
      </c>
      <c r="R126" s="209">
        <f>Q126*H126</f>
        <v>0.01</v>
      </c>
      <c r="S126" s="209">
        <v>0</v>
      </c>
      <c r="T126" s="210">
        <f>S126*H126</f>
        <v>0</v>
      </c>
      <c r="AR126" s="24" t="s">
        <v>2129</v>
      </c>
      <c r="AT126" s="24" t="s">
        <v>2136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1761</v>
      </c>
    </row>
    <row r="127" spans="2:65" s="1" customFormat="1" ht="31.5" customHeight="1">
      <c r="B127" s="41"/>
      <c r="C127" s="200" t="s">
        <v>2197</v>
      </c>
      <c r="D127" s="200" t="s">
        <v>2092</v>
      </c>
      <c r="E127" s="201" t="s">
        <v>1762</v>
      </c>
      <c r="F127" s="202" t="s">
        <v>1763</v>
      </c>
      <c r="G127" s="203" t="s">
        <v>2106</v>
      </c>
      <c r="H127" s="204">
        <v>1236</v>
      </c>
      <c r="I127" s="205"/>
      <c r="J127" s="206">
        <f>ROUND(I127*H127,2)</f>
        <v>0</v>
      </c>
      <c r="K127" s="202" t="s">
        <v>2096</v>
      </c>
      <c r="L127" s="61"/>
      <c r="M127" s="207" t="s">
        <v>1898</v>
      </c>
      <c r="N127" s="208" t="s">
        <v>1922</v>
      </c>
      <c r="O127" s="42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24" t="s">
        <v>2042</v>
      </c>
      <c r="AT127" s="24" t="s">
        <v>2092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1764</v>
      </c>
    </row>
    <row r="128" spans="2:51" s="12" customFormat="1" ht="13.5">
      <c r="B128" s="212"/>
      <c r="C128" s="213"/>
      <c r="D128" s="214" t="s">
        <v>2098</v>
      </c>
      <c r="E128" s="215" t="s">
        <v>1898</v>
      </c>
      <c r="F128" s="216" t="s">
        <v>1765</v>
      </c>
      <c r="G128" s="213"/>
      <c r="H128" s="217">
        <v>1236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1951</v>
      </c>
      <c r="AY128" s="223" t="s">
        <v>2090</v>
      </c>
    </row>
    <row r="129" spans="2:65" s="1" customFormat="1" ht="22.5" customHeight="1">
      <c r="B129" s="41"/>
      <c r="C129" s="228" t="s">
        <v>2201</v>
      </c>
      <c r="D129" s="228" t="s">
        <v>2136</v>
      </c>
      <c r="E129" s="229" t="s">
        <v>1766</v>
      </c>
      <c r="F129" s="230" t="s">
        <v>1767</v>
      </c>
      <c r="G129" s="231" t="s">
        <v>2106</v>
      </c>
      <c r="H129" s="232">
        <v>1254.54</v>
      </c>
      <c r="I129" s="233"/>
      <c r="J129" s="234">
        <f>ROUND(I129*H129,2)</f>
        <v>0</v>
      </c>
      <c r="K129" s="230" t="s">
        <v>2096</v>
      </c>
      <c r="L129" s="235"/>
      <c r="M129" s="236" t="s">
        <v>1898</v>
      </c>
      <c r="N129" s="237" t="s">
        <v>1922</v>
      </c>
      <c r="O129" s="42"/>
      <c r="P129" s="209">
        <f>O129*H129</f>
        <v>0</v>
      </c>
      <c r="Q129" s="209">
        <v>0.00448</v>
      </c>
      <c r="R129" s="209">
        <f>Q129*H129</f>
        <v>5.620339199999999</v>
      </c>
      <c r="S129" s="209">
        <v>0</v>
      </c>
      <c r="T129" s="210">
        <f>S129*H129</f>
        <v>0</v>
      </c>
      <c r="AR129" s="24" t="s">
        <v>2129</v>
      </c>
      <c r="AT129" s="24" t="s">
        <v>2136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1768</v>
      </c>
    </row>
    <row r="130" spans="2:51" s="12" customFormat="1" ht="13.5">
      <c r="B130" s="212"/>
      <c r="C130" s="213"/>
      <c r="D130" s="214" t="s">
        <v>2098</v>
      </c>
      <c r="E130" s="213"/>
      <c r="F130" s="216" t="s">
        <v>1769</v>
      </c>
      <c r="G130" s="213"/>
      <c r="H130" s="217">
        <v>1254.54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1882</v>
      </c>
      <c r="AX130" s="12" t="s">
        <v>1900</v>
      </c>
      <c r="AY130" s="223" t="s">
        <v>2090</v>
      </c>
    </row>
    <row r="131" spans="2:65" s="1" customFormat="1" ht="22.5" customHeight="1">
      <c r="B131" s="41"/>
      <c r="C131" s="228" t="s">
        <v>2206</v>
      </c>
      <c r="D131" s="228" t="s">
        <v>2136</v>
      </c>
      <c r="E131" s="229" t="s">
        <v>1770</v>
      </c>
      <c r="F131" s="230" t="s">
        <v>1771</v>
      </c>
      <c r="G131" s="231" t="s">
        <v>2263</v>
      </c>
      <c r="H131" s="232">
        <v>16</v>
      </c>
      <c r="I131" s="233"/>
      <c r="J131" s="234">
        <f>ROUND(I131*H131,2)</f>
        <v>0</v>
      </c>
      <c r="K131" s="230" t="s">
        <v>2096</v>
      </c>
      <c r="L131" s="235"/>
      <c r="M131" s="236" t="s">
        <v>1898</v>
      </c>
      <c r="N131" s="237" t="s">
        <v>1922</v>
      </c>
      <c r="O131" s="42"/>
      <c r="P131" s="209">
        <f>O131*H131</f>
        <v>0</v>
      </c>
      <c r="Q131" s="209">
        <v>0.0033</v>
      </c>
      <c r="R131" s="209">
        <f>Q131*H131</f>
        <v>0.0528</v>
      </c>
      <c r="S131" s="209">
        <v>0</v>
      </c>
      <c r="T131" s="210">
        <f>S131*H131</f>
        <v>0</v>
      </c>
      <c r="AR131" s="24" t="s">
        <v>2129</v>
      </c>
      <c r="AT131" s="24" t="s">
        <v>2136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1772</v>
      </c>
    </row>
    <row r="132" spans="2:51" s="12" customFormat="1" ht="13.5">
      <c r="B132" s="212"/>
      <c r="C132" s="213"/>
      <c r="D132" s="214" t="s">
        <v>2098</v>
      </c>
      <c r="E132" s="213"/>
      <c r="F132" s="216" t="s">
        <v>1773</v>
      </c>
      <c r="G132" s="213"/>
      <c r="H132" s="217">
        <v>16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2098</v>
      </c>
      <c r="AU132" s="223" t="s">
        <v>1961</v>
      </c>
      <c r="AV132" s="12" t="s">
        <v>1961</v>
      </c>
      <c r="AW132" s="12" t="s">
        <v>1882</v>
      </c>
      <c r="AX132" s="12" t="s">
        <v>1900</v>
      </c>
      <c r="AY132" s="223" t="s">
        <v>2090</v>
      </c>
    </row>
    <row r="133" spans="2:65" s="1" customFormat="1" ht="22.5" customHeight="1">
      <c r="B133" s="41"/>
      <c r="C133" s="228" t="s">
        <v>2210</v>
      </c>
      <c r="D133" s="228" t="s">
        <v>2136</v>
      </c>
      <c r="E133" s="229" t="s">
        <v>1774</v>
      </c>
      <c r="F133" s="230" t="s">
        <v>1775</v>
      </c>
      <c r="G133" s="231" t="s">
        <v>2263</v>
      </c>
      <c r="H133" s="232">
        <v>24</v>
      </c>
      <c r="I133" s="233"/>
      <c r="J133" s="234">
        <f>ROUND(I133*H133,2)</f>
        <v>0</v>
      </c>
      <c r="K133" s="230" t="s">
        <v>1776</v>
      </c>
      <c r="L133" s="235"/>
      <c r="M133" s="236" t="s">
        <v>1898</v>
      </c>
      <c r="N133" s="237" t="s">
        <v>1922</v>
      </c>
      <c r="O133" s="42"/>
      <c r="P133" s="209">
        <f>O133*H133</f>
        <v>0</v>
      </c>
      <c r="Q133" s="209">
        <v>0.0005</v>
      </c>
      <c r="R133" s="209">
        <f>Q133*H133</f>
        <v>0.012</v>
      </c>
      <c r="S133" s="209">
        <v>0</v>
      </c>
      <c r="T133" s="210">
        <f>S133*H133</f>
        <v>0</v>
      </c>
      <c r="AR133" s="24" t="s">
        <v>2129</v>
      </c>
      <c r="AT133" s="24" t="s">
        <v>2136</v>
      </c>
      <c r="AU133" s="24" t="s">
        <v>1961</v>
      </c>
      <c r="AY133" s="24" t="s">
        <v>2090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24" t="s">
        <v>1900</v>
      </c>
      <c r="BK133" s="211">
        <f>ROUND(I133*H133,2)</f>
        <v>0</v>
      </c>
      <c r="BL133" s="24" t="s">
        <v>2042</v>
      </c>
      <c r="BM133" s="24" t="s">
        <v>1777</v>
      </c>
    </row>
    <row r="134" spans="2:65" s="1" customFormat="1" ht="22.5" customHeight="1">
      <c r="B134" s="41"/>
      <c r="C134" s="228" t="s">
        <v>2215</v>
      </c>
      <c r="D134" s="228" t="s">
        <v>2136</v>
      </c>
      <c r="E134" s="229" t="s">
        <v>1778</v>
      </c>
      <c r="F134" s="230" t="s">
        <v>1779</v>
      </c>
      <c r="G134" s="231" t="s">
        <v>2263</v>
      </c>
      <c r="H134" s="232">
        <v>4</v>
      </c>
      <c r="I134" s="233"/>
      <c r="J134" s="234">
        <f>ROUND(I134*H134,2)</f>
        <v>0</v>
      </c>
      <c r="K134" s="230" t="s">
        <v>2096</v>
      </c>
      <c r="L134" s="235"/>
      <c r="M134" s="236" t="s">
        <v>1898</v>
      </c>
      <c r="N134" s="237" t="s">
        <v>1922</v>
      </c>
      <c r="O134" s="42"/>
      <c r="P134" s="209">
        <f>O134*H134</f>
        <v>0</v>
      </c>
      <c r="Q134" s="209">
        <v>0.0007</v>
      </c>
      <c r="R134" s="209">
        <f>Q134*H134</f>
        <v>0.0028</v>
      </c>
      <c r="S134" s="209">
        <v>0</v>
      </c>
      <c r="T134" s="210">
        <f>S134*H134</f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1780</v>
      </c>
    </row>
    <row r="135" spans="2:65" s="1" customFormat="1" ht="22.5" customHeight="1">
      <c r="B135" s="41"/>
      <c r="C135" s="200" t="s">
        <v>2220</v>
      </c>
      <c r="D135" s="200" t="s">
        <v>2092</v>
      </c>
      <c r="E135" s="201" t="s">
        <v>2596</v>
      </c>
      <c r="F135" s="202" t="s">
        <v>2597</v>
      </c>
      <c r="G135" s="203" t="s">
        <v>2263</v>
      </c>
      <c r="H135" s="204">
        <v>1</v>
      </c>
      <c r="I135" s="205"/>
      <c r="J135" s="206">
        <f>ROUND(I135*H135,2)</f>
        <v>0</v>
      </c>
      <c r="K135" s="202" t="s">
        <v>2096</v>
      </c>
      <c r="L135" s="61"/>
      <c r="M135" s="207" t="s">
        <v>1898</v>
      </c>
      <c r="N135" s="208" t="s">
        <v>1922</v>
      </c>
      <c r="O135" s="42"/>
      <c r="P135" s="209">
        <f>O135*H135</f>
        <v>0</v>
      </c>
      <c r="Q135" s="209">
        <v>0.00080532</v>
      </c>
      <c r="R135" s="209">
        <f>Q135*H135</f>
        <v>0.00080532</v>
      </c>
      <c r="S135" s="209">
        <v>0</v>
      </c>
      <c r="T135" s="210">
        <f>S135*H135</f>
        <v>0</v>
      </c>
      <c r="AR135" s="24" t="s">
        <v>2042</v>
      </c>
      <c r="AT135" s="24" t="s">
        <v>2092</v>
      </c>
      <c r="AU135" s="24" t="s">
        <v>1961</v>
      </c>
      <c r="AY135" s="24" t="s">
        <v>2090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24" t="s">
        <v>1900</v>
      </c>
      <c r="BK135" s="211">
        <f>ROUND(I135*H135,2)</f>
        <v>0</v>
      </c>
      <c r="BL135" s="24" t="s">
        <v>2042</v>
      </c>
      <c r="BM135" s="24" t="s">
        <v>1781</v>
      </c>
    </row>
    <row r="136" spans="2:51" s="12" customFormat="1" ht="13.5">
      <c r="B136" s="212"/>
      <c r="C136" s="213"/>
      <c r="D136" s="214" t="s">
        <v>2098</v>
      </c>
      <c r="E136" s="215" t="s">
        <v>1898</v>
      </c>
      <c r="F136" s="216" t="s">
        <v>1782</v>
      </c>
      <c r="G136" s="213"/>
      <c r="H136" s="217">
        <v>1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2098</v>
      </c>
      <c r="AU136" s="223" t="s">
        <v>1961</v>
      </c>
      <c r="AV136" s="12" t="s">
        <v>1961</v>
      </c>
      <c r="AW136" s="12" t="s">
        <v>1916</v>
      </c>
      <c r="AX136" s="12" t="s">
        <v>1951</v>
      </c>
      <c r="AY136" s="223" t="s">
        <v>2090</v>
      </c>
    </row>
    <row r="137" spans="2:65" s="1" customFormat="1" ht="22.5" customHeight="1">
      <c r="B137" s="41"/>
      <c r="C137" s="228" t="s">
        <v>2226</v>
      </c>
      <c r="D137" s="228" t="s">
        <v>2136</v>
      </c>
      <c r="E137" s="229" t="s">
        <v>2600</v>
      </c>
      <c r="F137" s="230" t="s">
        <v>2601</v>
      </c>
      <c r="G137" s="231" t="s">
        <v>2263</v>
      </c>
      <c r="H137" s="232">
        <v>1</v>
      </c>
      <c r="I137" s="233"/>
      <c r="J137" s="234">
        <f>ROUND(I137*H137,2)</f>
        <v>0</v>
      </c>
      <c r="K137" s="230" t="s">
        <v>2096</v>
      </c>
      <c r="L137" s="235"/>
      <c r="M137" s="236" t="s">
        <v>1898</v>
      </c>
      <c r="N137" s="237" t="s">
        <v>1922</v>
      </c>
      <c r="O137" s="42"/>
      <c r="P137" s="209">
        <f>O137*H137</f>
        <v>0</v>
      </c>
      <c r="Q137" s="209">
        <v>0.01847</v>
      </c>
      <c r="R137" s="209">
        <f>Q137*H137</f>
        <v>0.01847</v>
      </c>
      <c r="S137" s="209">
        <v>0</v>
      </c>
      <c r="T137" s="210">
        <f>S137*H137</f>
        <v>0</v>
      </c>
      <c r="AR137" s="24" t="s">
        <v>2129</v>
      </c>
      <c r="AT137" s="24" t="s">
        <v>2136</v>
      </c>
      <c r="AU137" s="24" t="s">
        <v>1961</v>
      </c>
      <c r="AY137" s="24" t="s">
        <v>2090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1900</v>
      </c>
      <c r="BK137" s="211">
        <f>ROUND(I137*H137,2)</f>
        <v>0</v>
      </c>
      <c r="BL137" s="24" t="s">
        <v>2042</v>
      </c>
      <c r="BM137" s="24" t="s">
        <v>1783</v>
      </c>
    </row>
    <row r="138" spans="2:65" s="1" customFormat="1" ht="22.5" customHeight="1">
      <c r="B138" s="41"/>
      <c r="C138" s="228" t="s">
        <v>2230</v>
      </c>
      <c r="D138" s="228" t="s">
        <v>2136</v>
      </c>
      <c r="E138" s="229" t="s">
        <v>2568</v>
      </c>
      <c r="F138" s="230" t="s">
        <v>1784</v>
      </c>
      <c r="G138" s="231" t="s">
        <v>2263</v>
      </c>
      <c r="H138" s="232">
        <v>1</v>
      </c>
      <c r="I138" s="233"/>
      <c r="J138" s="234">
        <f>ROUND(I138*H138,2)</f>
        <v>0</v>
      </c>
      <c r="K138" s="230" t="s">
        <v>1898</v>
      </c>
      <c r="L138" s="235"/>
      <c r="M138" s="236" t="s">
        <v>1898</v>
      </c>
      <c r="N138" s="237" t="s">
        <v>1922</v>
      </c>
      <c r="O138" s="42"/>
      <c r="P138" s="209">
        <f>O138*H138</f>
        <v>0</v>
      </c>
      <c r="Q138" s="209">
        <v>0.007</v>
      </c>
      <c r="R138" s="209">
        <f>Q138*H138</f>
        <v>0.007</v>
      </c>
      <c r="S138" s="209">
        <v>0</v>
      </c>
      <c r="T138" s="210">
        <f>S138*H138</f>
        <v>0</v>
      </c>
      <c r="AR138" s="24" t="s">
        <v>2129</v>
      </c>
      <c r="AT138" s="24" t="s">
        <v>2136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1785</v>
      </c>
    </row>
    <row r="139" spans="2:65" s="1" customFormat="1" ht="22.5" customHeight="1">
      <c r="B139" s="41"/>
      <c r="C139" s="200" t="s">
        <v>2235</v>
      </c>
      <c r="D139" s="200" t="s">
        <v>2092</v>
      </c>
      <c r="E139" s="201" t="s">
        <v>2621</v>
      </c>
      <c r="F139" s="202" t="s">
        <v>2622</v>
      </c>
      <c r="G139" s="203" t="s">
        <v>2263</v>
      </c>
      <c r="H139" s="204">
        <v>1</v>
      </c>
      <c r="I139" s="205"/>
      <c r="J139" s="206">
        <f>ROUND(I139*H139,2)</f>
        <v>0</v>
      </c>
      <c r="K139" s="202" t="s">
        <v>2096</v>
      </c>
      <c r="L139" s="61"/>
      <c r="M139" s="207" t="s">
        <v>1898</v>
      </c>
      <c r="N139" s="208" t="s">
        <v>1922</v>
      </c>
      <c r="O139" s="42"/>
      <c r="P139" s="209">
        <f>O139*H139</f>
        <v>0</v>
      </c>
      <c r="Q139" s="209">
        <v>0.00034596</v>
      </c>
      <c r="R139" s="209">
        <f>Q139*H139</f>
        <v>0.00034596</v>
      </c>
      <c r="S139" s="209">
        <v>0</v>
      </c>
      <c r="T139" s="210">
        <f>S139*H139</f>
        <v>0</v>
      </c>
      <c r="AR139" s="24" t="s">
        <v>2042</v>
      </c>
      <c r="AT139" s="24" t="s">
        <v>2092</v>
      </c>
      <c r="AU139" s="24" t="s">
        <v>1961</v>
      </c>
      <c r="AY139" s="24" t="s">
        <v>2090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24" t="s">
        <v>1900</v>
      </c>
      <c r="BK139" s="211">
        <f>ROUND(I139*H139,2)</f>
        <v>0</v>
      </c>
      <c r="BL139" s="24" t="s">
        <v>2042</v>
      </c>
      <c r="BM139" s="24" t="s">
        <v>1786</v>
      </c>
    </row>
    <row r="140" spans="2:51" s="12" customFormat="1" ht="13.5">
      <c r="B140" s="212"/>
      <c r="C140" s="213"/>
      <c r="D140" s="214" t="s">
        <v>2098</v>
      </c>
      <c r="E140" s="215" t="s">
        <v>1898</v>
      </c>
      <c r="F140" s="216" t="s">
        <v>1782</v>
      </c>
      <c r="G140" s="213"/>
      <c r="H140" s="217">
        <v>1</v>
      </c>
      <c r="I140" s="218"/>
      <c r="J140" s="213"/>
      <c r="K140" s="213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2098</v>
      </c>
      <c r="AU140" s="223" t="s">
        <v>1961</v>
      </c>
      <c r="AV140" s="12" t="s">
        <v>1961</v>
      </c>
      <c r="AW140" s="12" t="s">
        <v>1916</v>
      </c>
      <c r="AX140" s="12" t="s">
        <v>1951</v>
      </c>
      <c r="AY140" s="223" t="s">
        <v>2090</v>
      </c>
    </row>
    <row r="141" spans="2:65" s="1" customFormat="1" ht="22.5" customHeight="1">
      <c r="B141" s="41"/>
      <c r="C141" s="228" t="s">
        <v>2239</v>
      </c>
      <c r="D141" s="228" t="s">
        <v>2136</v>
      </c>
      <c r="E141" s="229" t="s">
        <v>2625</v>
      </c>
      <c r="F141" s="230" t="s">
        <v>2626</v>
      </c>
      <c r="G141" s="231" t="s">
        <v>2263</v>
      </c>
      <c r="H141" s="232">
        <v>1</v>
      </c>
      <c r="I141" s="233"/>
      <c r="J141" s="234">
        <f>ROUND(I141*H141,2)</f>
        <v>0</v>
      </c>
      <c r="K141" s="230" t="s">
        <v>1898</v>
      </c>
      <c r="L141" s="235"/>
      <c r="M141" s="236" t="s">
        <v>1898</v>
      </c>
      <c r="N141" s="237" t="s">
        <v>1922</v>
      </c>
      <c r="O141" s="42"/>
      <c r="P141" s="209">
        <f>O141*H141</f>
        <v>0</v>
      </c>
      <c r="Q141" s="209">
        <v>0.04</v>
      </c>
      <c r="R141" s="209">
        <f>Q141*H141</f>
        <v>0.04</v>
      </c>
      <c r="S141" s="209">
        <v>0</v>
      </c>
      <c r="T141" s="210">
        <f>S141*H141</f>
        <v>0</v>
      </c>
      <c r="AR141" s="24" t="s">
        <v>2129</v>
      </c>
      <c r="AT141" s="24" t="s">
        <v>2136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1787</v>
      </c>
    </row>
    <row r="142" spans="2:65" s="1" customFormat="1" ht="22.5" customHeight="1">
      <c r="B142" s="41"/>
      <c r="C142" s="200" t="s">
        <v>2244</v>
      </c>
      <c r="D142" s="200" t="s">
        <v>2092</v>
      </c>
      <c r="E142" s="201" t="s">
        <v>2670</v>
      </c>
      <c r="F142" s="202" t="s">
        <v>2671</v>
      </c>
      <c r="G142" s="203" t="s">
        <v>2106</v>
      </c>
      <c r="H142" s="204">
        <v>1236</v>
      </c>
      <c r="I142" s="205"/>
      <c r="J142" s="206">
        <f>ROUND(I142*H142,2)</f>
        <v>0</v>
      </c>
      <c r="K142" s="202" t="s">
        <v>2096</v>
      </c>
      <c r="L142" s="61"/>
      <c r="M142" s="207" t="s">
        <v>1898</v>
      </c>
      <c r="N142" s="208" t="s">
        <v>1922</v>
      </c>
      <c r="O142" s="42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24" t="s">
        <v>2042</v>
      </c>
      <c r="AT142" s="24" t="s">
        <v>2092</v>
      </c>
      <c r="AU142" s="24" t="s">
        <v>1961</v>
      </c>
      <c r="AY142" s="24" t="s">
        <v>2090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24" t="s">
        <v>1900</v>
      </c>
      <c r="BK142" s="211">
        <f>ROUND(I142*H142,2)</f>
        <v>0</v>
      </c>
      <c r="BL142" s="24" t="s">
        <v>2042</v>
      </c>
      <c r="BM142" s="24" t="s">
        <v>1788</v>
      </c>
    </row>
    <row r="143" spans="2:51" s="12" customFormat="1" ht="13.5">
      <c r="B143" s="212"/>
      <c r="C143" s="213"/>
      <c r="D143" s="214" t="s">
        <v>2098</v>
      </c>
      <c r="E143" s="215" t="s">
        <v>1898</v>
      </c>
      <c r="F143" s="216" t="s">
        <v>1765</v>
      </c>
      <c r="G143" s="213"/>
      <c r="H143" s="217">
        <v>1236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2098</v>
      </c>
      <c r="AU143" s="223" t="s">
        <v>1961</v>
      </c>
      <c r="AV143" s="12" t="s">
        <v>1961</v>
      </c>
      <c r="AW143" s="12" t="s">
        <v>1916</v>
      </c>
      <c r="AX143" s="12" t="s">
        <v>1951</v>
      </c>
      <c r="AY143" s="223" t="s">
        <v>2090</v>
      </c>
    </row>
    <row r="144" spans="2:65" s="1" customFormat="1" ht="22.5" customHeight="1">
      <c r="B144" s="41"/>
      <c r="C144" s="200" t="s">
        <v>2249</v>
      </c>
      <c r="D144" s="200" t="s">
        <v>2092</v>
      </c>
      <c r="E144" s="201" t="s">
        <v>2695</v>
      </c>
      <c r="F144" s="202" t="s">
        <v>2696</v>
      </c>
      <c r="G144" s="203" t="s">
        <v>2263</v>
      </c>
      <c r="H144" s="204">
        <v>1</v>
      </c>
      <c r="I144" s="205"/>
      <c r="J144" s="206">
        <f aca="true" t="shared" si="0" ref="J144:J150">ROUND(I144*H144,2)</f>
        <v>0</v>
      </c>
      <c r="K144" s="202" t="s">
        <v>2096</v>
      </c>
      <c r="L144" s="61"/>
      <c r="M144" s="207" t="s">
        <v>1898</v>
      </c>
      <c r="N144" s="208" t="s">
        <v>1922</v>
      </c>
      <c r="O144" s="42"/>
      <c r="P144" s="209">
        <f aca="true" t="shared" si="1" ref="P144:P150">O144*H144</f>
        <v>0</v>
      </c>
      <c r="Q144" s="209">
        <v>0.1230316</v>
      </c>
      <c r="R144" s="209">
        <f aca="true" t="shared" si="2" ref="R144:R150">Q144*H144</f>
        <v>0.1230316</v>
      </c>
      <c r="S144" s="209">
        <v>0</v>
      </c>
      <c r="T144" s="210">
        <f aca="true" t="shared" si="3" ref="T144:T150">S144*H144</f>
        <v>0</v>
      </c>
      <c r="AR144" s="24" t="s">
        <v>2042</v>
      </c>
      <c r="AT144" s="24" t="s">
        <v>2092</v>
      </c>
      <c r="AU144" s="24" t="s">
        <v>1961</v>
      </c>
      <c r="AY144" s="24" t="s">
        <v>2090</v>
      </c>
      <c r="BE144" s="211">
        <f aca="true" t="shared" si="4" ref="BE144:BE150">IF(N144="základní",J144,0)</f>
        <v>0</v>
      </c>
      <c r="BF144" s="211">
        <f aca="true" t="shared" si="5" ref="BF144:BF150">IF(N144="snížená",J144,0)</f>
        <v>0</v>
      </c>
      <c r="BG144" s="211">
        <f aca="true" t="shared" si="6" ref="BG144:BG150">IF(N144="zákl. přenesená",J144,0)</f>
        <v>0</v>
      </c>
      <c r="BH144" s="211">
        <f aca="true" t="shared" si="7" ref="BH144:BH150">IF(N144="sníž. přenesená",J144,0)</f>
        <v>0</v>
      </c>
      <c r="BI144" s="211">
        <f aca="true" t="shared" si="8" ref="BI144:BI150">IF(N144="nulová",J144,0)</f>
        <v>0</v>
      </c>
      <c r="BJ144" s="24" t="s">
        <v>1900</v>
      </c>
      <c r="BK144" s="211">
        <f aca="true" t="shared" si="9" ref="BK144:BK150">ROUND(I144*H144,2)</f>
        <v>0</v>
      </c>
      <c r="BL144" s="24" t="s">
        <v>2042</v>
      </c>
      <c r="BM144" s="24" t="s">
        <v>2697</v>
      </c>
    </row>
    <row r="145" spans="2:65" s="1" customFormat="1" ht="22.5" customHeight="1">
      <c r="B145" s="41"/>
      <c r="C145" s="228" t="s">
        <v>2254</v>
      </c>
      <c r="D145" s="228" t="s">
        <v>2136</v>
      </c>
      <c r="E145" s="229" t="s">
        <v>2699</v>
      </c>
      <c r="F145" s="230" t="s">
        <v>2700</v>
      </c>
      <c r="G145" s="231" t="s">
        <v>2263</v>
      </c>
      <c r="H145" s="232">
        <v>1</v>
      </c>
      <c r="I145" s="233"/>
      <c r="J145" s="234">
        <f t="shared" si="0"/>
        <v>0</v>
      </c>
      <c r="K145" s="230" t="s">
        <v>2096</v>
      </c>
      <c r="L145" s="235"/>
      <c r="M145" s="236" t="s">
        <v>1898</v>
      </c>
      <c r="N145" s="237" t="s">
        <v>1922</v>
      </c>
      <c r="O145" s="42"/>
      <c r="P145" s="209">
        <f t="shared" si="1"/>
        <v>0</v>
      </c>
      <c r="Q145" s="209">
        <v>0.0133</v>
      </c>
      <c r="R145" s="209">
        <f t="shared" si="2"/>
        <v>0.0133</v>
      </c>
      <c r="S145" s="209">
        <v>0</v>
      </c>
      <c r="T145" s="210">
        <f t="shared" si="3"/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 t="shared" si="4"/>
        <v>0</v>
      </c>
      <c r="BF145" s="211">
        <f t="shared" si="5"/>
        <v>0</v>
      </c>
      <c r="BG145" s="211">
        <f t="shared" si="6"/>
        <v>0</v>
      </c>
      <c r="BH145" s="211">
        <f t="shared" si="7"/>
        <v>0</v>
      </c>
      <c r="BI145" s="211">
        <f t="shared" si="8"/>
        <v>0</v>
      </c>
      <c r="BJ145" s="24" t="s">
        <v>1900</v>
      </c>
      <c r="BK145" s="211">
        <f t="shared" si="9"/>
        <v>0</v>
      </c>
      <c r="BL145" s="24" t="s">
        <v>2042</v>
      </c>
      <c r="BM145" s="24" t="s">
        <v>2701</v>
      </c>
    </row>
    <row r="146" spans="2:65" s="1" customFormat="1" ht="22.5" customHeight="1">
      <c r="B146" s="41"/>
      <c r="C146" s="200" t="s">
        <v>2260</v>
      </c>
      <c r="D146" s="200" t="s">
        <v>2092</v>
      </c>
      <c r="E146" s="201" t="s">
        <v>2703</v>
      </c>
      <c r="F146" s="202" t="s">
        <v>2704</v>
      </c>
      <c r="G146" s="203" t="s">
        <v>2263</v>
      </c>
      <c r="H146" s="204">
        <v>1</v>
      </c>
      <c r="I146" s="205"/>
      <c r="J146" s="206">
        <f t="shared" si="0"/>
        <v>0</v>
      </c>
      <c r="K146" s="202" t="s">
        <v>2096</v>
      </c>
      <c r="L146" s="61"/>
      <c r="M146" s="207" t="s">
        <v>1898</v>
      </c>
      <c r="N146" s="208" t="s">
        <v>1922</v>
      </c>
      <c r="O146" s="42"/>
      <c r="P146" s="209">
        <f t="shared" si="1"/>
        <v>0</v>
      </c>
      <c r="Q146" s="209">
        <v>0.3290568</v>
      </c>
      <c r="R146" s="209">
        <f t="shared" si="2"/>
        <v>0.3290568</v>
      </c>
      <c r="S146" s="209">
        <v>0</v>
      </c>
      <c r="T146" s="210">
        <f t="shared" si="3"/>
        <v>0</v>
      </c>
      <c r="AR146" s="24" t="s">
        <v>2042</v>
      </c>
      <c r="AT146" s="24" t="s">
        <v>2092</v>
      </c>
      <c r="AU146" s="24" t="s">
        <v>1961</v>
      </c>
      <c r="AY146" s="24" t="s">
        <v>2090</v>
      </c>
      <c r="BE146" s="211">
        <f t="shared" si="4"/>
        <v>0</v>
      </c>
      <c r="BF146" s="211">
        <f t="shared" si="5"/>
        <v>0</v>
      </c>
      <c r="BG146" s="211">
        <f t="shared" si="6"/>
        <v>0</v>
      </c>
      <c r="BH146" s="211">
        <f t="shared" si="7"/>
        <v>0</v>
      </c>
      <c r="BI146" s="211">
        <f t="shared" si="8"/>
        <v>0</v>
      </c>
      <c r="BJ146" s="24" t="s">
        <v>1900</v>
      </c>
      <c r="BK146" s="211">
        <f t="shared" si="9"/>
        <v>0</v>
      </c>
      <c r="BL146" s="24" t="s">
        <v>2042</v>
      </c>
      <c r="BM146" s="24" t="s">
        <v>2705</v>
      </c>
    </row>
    <row r="147" spans="2:65" s="1" customFormat="1" ht="22.5" customHeight="1">
      <c r="B147" s="41"/>
      <c r="C147" s="228" t="s">
        <v>2266</v>
      </c>
      <c r="D147" s="228" t="s">
        <v>2136</v>
      </c>
      <c r="E147" s="229" t="s">
        <v>2708</v>
      </c>
      <c r="F147" s="230" t="s">
        <v>2709</v>
      </c>
      <c r="G147" s="231" t="s">
        <v>2263</v>
      </c>
      <c r="H147" s="232">
        <v>1</v>
      </c>
      <c r="I147" s="233"/>
      <c r="J147" s="234">
        <f t="shared" si="0"/>
        <v>0</v>
      </c>
      <c r="K147" s="230" t="s">
        <v>2096</v>
      </c>
      <c r="L147" s="235"/>
      <c r="M147" s="236" t="s">
        <v>1898</v>
      </c>
      <c r="N147" s="237" t="s">
        <v>1922</v>
      </c>
      <c r="O147" s="42"/>
      <c r="P147" s="209">
        <f t="shared" si="1"/>
        <v>0</v>
      </c>
      <c r="Q147" s="209">
        <v>0.0295</v>
      </c>
      <c r="R147" s="209">
        <f t="shared" si="2"/>
        <v>0.0295</v>
      </c>
      <c r="S147" s="209">
        <v>0</v>
      </c>
      <c r="T147" s="210">
        <f t="shared" si="3"/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 t="shared" si="4"/>
        <v>0</v>
      </c>
      <c r="BF147" s="211">
        <f t="shared" si="5"/>
        <v>0</v>
      </c>
      <c r="BG147" s="211">
        <f t="shared" si="6"/>
        <v>0</v>
      </c>
      <c r="BH147" s="211">
        <f t="shared" si="7"/>
        <v>0</v>
      </c>
      <c r="BI147" s="211">
        <f t="shared" si="8"/>
        <v>0</v>
      </c>
      <c r="BJ147" s="24" t="s">
        <v>1900</v>
      </c>
      <c r="BK147" s="211">
        <f t="shared" si="9"/>
        <v>0</v>
      </c>
      <c r="BL147" s="24" t="s">
        <v>2042</v>
      </c>
      <c r="BM147" s="24" t="s">
        <v>2710</v>
      </c>
    </row>
    <row r="148" spans="2:65" s="1" customFormat="1" ht="22.5" customHeight="1">
      <c r="B148" s="41"/>
      <c r="C148" s="200" t="s">
        <v>2271</v>
      </c>
      <c r="D148" s="200" t="s">
        <v>2092</v>
      </c>
      <c r="E148" s="201" t="s">
        <v>2712</v>
      </c>
      <c r="F148" s="202" t="s">
        <v>2713</v>
      </c>
      <c r="G148" s="203" t="s">
        <v>2263</v>
      </c>
      <c r="H148" s="204">
        <v>17</v>
      </c>
      <c r="I148" s="205"/>
      <c r="J148" s="206">
        <f t="shared" si="0"/>
        <v>0</v>
      </c>
      <c r="K148" s="202" t="s">
        <v>1898</v>
      </c>
      <c r="L148" s="61"/>
      <c r="M148" s="207" t="s">
        <v>1898</v>
      </c>
      <c r="N148" s="208" t="s">
        <v>1922</v>
      </c>
      <c r="O148" s="42"/>
      <c r="P148" s="209">
        <f t="shared" si="1"/>
        <v>0</v>
      </c>
      <c r="Q148" s="209">
        <v>0.00034</v>
      </c>
      <c r="R148" s="209">
        <f t="shared" si="2"/>
        <v>0.00578</v>
      </c>
      <c r="S148" s="209">
        <v>0</v>
      </c>
      <c r="T148" s="210">
        <f t="shared" si="3"/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 t="shared" si="4"/>
        <v>0</v>
      </c>
      <c r="BF148" s="211">
        <f t="shared" si="5"/>
        <v>0</v>
      </c>
      <c r="BG148" s="211">
        <f t="shared" si="6"/>
        <v>0</v>
      </c>
      <c r="BH148" s="211">
        <f t="shared" si="7"/>
        <v>0</v>
      </c>
      <c r="BI148" s="211">
        <f t="shared" si="8"/>
        <v>0</v>
      </c>
      <c r="BJ148" s="24" t="s">
        <v>1900</v>
      </c>
      <c r="BK148" s="211">
        <f t="shared" si="9"/>
        <v>0</v>
      </c>
      <c r="BL148" s="24" t="s">
        <v>2042</v>
      </c>
      <c r="BM148" s="24" t="s">
        <v>2714</v>
      </c>
    </row>
    <row r="149" spans="2:65" s="1" customFormat="1" ht="22.5" customHeight="1">
      <c r="B149" s="41"/>
      <c r="C149" s="228" t="s">
        <v>2275</v>
      </c>
      <c r="D149" s="228" t="s">
        <v>2136</v>
      </c>
      <c r="E149" s="229" t="s">
        <v>2717</v>
      </c>
      <c r="F149" s="230" t="s">
        <v>2718</v>
      </c>
      <c r="G149" s="231" t="s">
        <v>2263</v>
      </c>
      <c r="H149" s="232">
        <v>1</v>
      </c>
      <c r="I149" s="233"/>
      <c r="J149" s="234">
        <f t="shared" si="0"/>
        <v>0</v>
      </c>
      <c r="K149" s="230" t="s">
        <v>2096</v>
      </c>
      <c r="L149" s="235"/>
      <c r="M149" s="236" t="s">
        <v>1898</v>
      </c>
      <c r="N149" s="237" t="s">
        <v>1922</v>
      </c>
      <c r="O149" s="42"/>
      <c r="P149" s="209">
        <f t="shared" si="1"/>
        <v>0</v>
      </c>
      <c r="Q149" s="209">
        <v>1</v>
      </c>
      <c r="R149" s="209">
        <f t="shared" si="2"/>
        <v>1</v>
      </c>
      <c r="S149" s="209">
        <v>0</v>
      </c>
      <c r="T149" s="210">
        <f t="shared" si="3"/>
        <v>0</v>
      </c>
      <c r="AR149" s="24" t="s">
        <v>2129</v>
      </c>
      <c r="AT149" s="24" t="s">
        <v>2136</v>
      </c>
      <c r="AU149" s="24" t="s">
        <v>1961</v>
      </c>
      <c r="AY149" s="24" t="s">
        <v>2090</v>
      </c>
      <c r="BE149" s="211">
        <f t="shared" si="4"/>
        <v>0</v>
      </c>
      <c r="BF149" s="211">
        <f t="shared" si="5"/>
        <v>0</v>
      </c>
      <c r="BG149" s="211">
        <f t="shared" si="6"/>
        <v>0</v>
      </c>
      <c r="BH149" s="211">
        <f t="shared" si="7"/>
        <v>0</v>
      </c>
      <c r="BI149" s="211">
        <f t="shared" si="8"/>
        <v>0</v>
      </c>
      <c r="BJ149" s="24" t="s">
        <v>1900</v>
      </c>
      <c r="BK149" s="211">
        <f t="shared" si="9"/>
        <v>0</v>
      </c>
      <c r="BL149" s="24" t="s">
        <v>2042</v>
      </c>
      <c r="BM149" s="24" t="s">
        <v>2719</v>
      </c>
    </row>
    <row r="150" spans="2:65" s="1" customFormat="1" ht="22.5" customHeight="1">
      <c r="B150" s="41"/>
      <c r="C150" s="200" t="s">
        <v>2279</v>
      </c>
      <c r="D150" s="200" t="s">
        <v>2092</v>
      </c>
      <c r="E150" s="201" t="s">
        <v>2721</v>
      </c>
      <c r="F150" s="202" t="s">
        <v>2722</v>
      </c>
      <c r="G150" s="203" t="s">
        <v>2106</v>
      </c>
      <c r="H150" s="204">
        <v>1236</v>
      </c>
      <c r="I150" s="205"/>
      <c r="J150" s="206">
        <f t="shared" si="0"/>
        <v>0</v>
      </c>
      <c r="K150" s="202" t="s">
        <v>2096</v>
      </c>
      <c r="L150" s="61"/>
      <c r="M150" s="207" t="s">
        <v>1898</v>
      </c>
      <c r="N150" s="208" t="s">
        <v>1922</v>
      </c>
      <c r="O150" s="42"/>
      <c r="P150" s="209">
        <f t="shared" si="1"/>
        <v>0</v>
      </c>
      <c r="Q150" s="209">
        <v>0.000195514</v>
      </c>
      <c r="R150" s="209">
        <f t="shared" si="2"/>
        <v>0.24165530400000002</v>
      </c>
      <c r="S150" s="209">
        <v>0</v>
      </c>
      <c r="T150" s="210">
        <f t="shared" si="3"/>
        <v>0</v>
      </c>
      <c r="AR150" s="24" t="s">
        <v>2042</v>
      </c>
      <c r="AT150" s="24" t="s">
        <v>2092</v>
      </c>
      <c r="AU150" s="24" t="s">
        <v>1961</v>
      </c>
      <c r="AY150" s="24" t="s">
        <v>2090</v>
      </c>
      <c r="BE150" s="211">
        <f t="shared" si="4"/>
        <v>0</v>
      </c>
      <c r="BF150" s="211">
        <f t="shared" si="5"/>
        <v>0</v>
      </c>
      <c r="BG150" s="211">
        <f t="shared" si="6"/>
        <v>0</v>
      </c>
      <c r="BH150" s="211">
        <f t="shared" si="7"/>
        <v>0</v>
      </c>
      <c r="BI150" s="211">
        <f t="shared" si="8"/>
        <v>0</v>
      </c>
      <c r="BJ150" s="24" t="s">
        <v>1900</v>
      </c>
      <c r="BK150" s="211">
        <f t="shared" si="9"/>
        <v>0</v>
      </c>
      <c r="BL150" s="24" t="s">
        <v>2042</v>
      </c>
      <c r="BM150" s="24" t="s">
        <v>1789</v>
      </c>
    </row>
    <row r="151" spans="2:63" s="11" customFormat="1" ht="29.85" customHeight="1">
      <c r="B151" s="183"/>
      <c r="C151" s="184"/>
      <c r="D151" s="185" t="s">
        <v>1950</v>
      </c>
      <c r="E151" s="261" t="s">
        <v>2135</v>
      </c>
      <c r="F151" s="261" t="s">
        <v>2295</v>
      </c>
      <c r="G151" s="184"/>
      <c r="H151" s="184"/>
      <c r="I151" s="187"/>
      <c r="J151" s="262">
        <f>BK151</f>
        <v>0</v>
      </c>
      <c r="K151" s="184"/>
      <c r="L151" s="189"/>
      <c r="M151" s="190"/>
      <c r="N151" s="191"/>
      <c r="O151" s="191"/>
      <c r="P151" s="192">
        <f>P152</f>
        <v>0</v>
      </c>
      <c r="Q151" s="191"/>
      <c r="R151" s="192">
        <f>R152</f>
        <v>0</v>
      </c>
      <c r="S151" s="191"/>
      <c r="T151" s="193">
        <f>T152</f>
        <v>0</v>
      </c>
      <c r="AR151" s="194" t="s">
        <v>1900</v>
      </c>
      <c r="AT151" s="195" t="s">
        <v>1950</v>
      </c>
      <c r="AU151" s="195" t="s">
        <v>1900</v>
      </c>
      <c r="AY151" s="194" t="s">
        <v>2090</v>
      </c>
      <c r="BK151" s="196">
        <f>BK152</f>
        <v>0</v>
      </c>
    </row>
    <row r="152" spans="2:63" s="11" customFormat="1" ht="14.85" customHeight="1">
      <c r="B152" s="183"/>
      <c r="C152" s="184"/>
      <c r="D152" s="197" t="s">
        <v>1950</v>
      </c>
      <c r="E152" s="198" t="s">
        <v>2344</v>
      </c>
      <c r="F152" s="198" t="s">
        <v>2345</v>
      </c>
      <c r="G152" s="184"/>
      <c r="H152" s="184"/>
      <c r="I152" s="187"/>
      <c r="J152" s="199">
        <f>BK152</f>
        <v>0</v>
      </c>
      <c r="K152" s="184"/>
      <c r="L152" s="189"/>
      <c r="M152" s="190"/>
      <c r="N152" s="191"/>
      <c r="O152" s="191"/>
      <c r="P152" s="192">
        <f>P153</f>
        <v>0</v>
      </c>
      <c r="Q152" s="191"/>
      <c r="R152" s="192">
        <f>R153</f>
        <v>0</v>
      </c>
      <c r="S152" s="191"/>
      <c r="T152" s="193">
        <f>T153</f>
        <v>0</v>
      </c>
      <c r="AR152" s="194" t="s">
        <v>1900</v>
      </c>
      <c r="AT152" s="195" t="s">
        <v>1950</v>
      </c>
      <c r="AU152" s="195" t="s">
        <v>1961</v>
      </c>
      <c r="AY152" s="194" t="s">
        <v>2090</v>
      </c>
      <c r="BK152" s="196">
        <f>BK153</f>
        <v>0</v>
      </c>
    </row>
    <row r="153" spans="2:65" s="1" customFormat="1" ht="22.5" customHeight="1">
      <c r="B153" s="41"/>
      <c r="C153" s="200" t="s">
        <v>2283</v>
      </c>
      <c r="D153" s="200" t="s">
        <v>2092</v>
      </c>
      <c r="E153" s="201" t="s">
        <v>2725</v>
      </c>
      <c r="F153" s="202" t="s">
        <v>2726</v>
      </c>
      <c r="G153" s="203" t="s">
        <v>2125</v>
      </c>
      <c r="H153" s="204">
        <v>743.135</v>
      </c>
      <c r="I153" s="205"/>
      <c r="J153" s="206">
        <f>ROUND(I153*H153,2)</f>
        <v>0</v>
      </c>
      <c r="K153" s="202" t="s">
        <v>2096</v>
      </c>
      <c r="L153" s="61"/>
      <c r="M153" s="207" t="s">
        <v>1898</v>
      </c>
      <c r="N153" s="208" t="s">
        <v>1922</v>
      </c>
      <c r="O153" s="42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AR153" s="24" t="s">
        <v>2042</v>
      </c>
      <c r="AT153" s="24" t="s">
        <v>2092</v>
      </c>
      <c r="AU153" s="24" t="s">
        <v>2039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2727</v>
      </c>
    </row>
    <row r="154" spans="2:63" s="11" customFormat="1" ht="37.35" customHeight="1">
      <c r="B154" s="183"/>
      <c r="C154" s="184"/>
      <c r="D154" s="185" t="s">
        <v>1950</v>
      </c>
      <c r="E154" s="186" t="s">
        <v>2136</v>
      </c>
      <c r="F154" s="186" t="s">
        <v>2907</v>
      </c>
      <c r="G154" s="184"/>
      <c r="H154" s="184"/>
      <c r="I154" s="187"/>
      <c r="J154" s="188">
        <f>BK154</f>
        <v>0</v>
      </c>
      <c r="K154" s="184"/>
      <c r="L154" s="189"/>
      <c r="M154" s="190"/>
      <c r="N154" s="191"/>
      <c r="O154" s="191"/>
      <c r="P154" s="192">
        <f>P155</f>
        <v>0</v>
      </c>
      <c r="Q154" s="191"/>
      <c r="R154" s="192">
        <f>R155</f>
        <v>1.3821723540000002</v>
      </c>
      <c r="S154" s="191"/>
      <c r="T154" s="193">
        <f>T155</f>
        <v>0</v>
      </c>
      <c r="AR154" s="194" t="s">
        <v>2039</v>
      </c>
      <c r="AT154" s="195" t="s">
        <v>1950</v>
      </c>
      <c r="AU154" s="195" t="s">
        <v>1951</v>
      </c>
      <c r="AY154" s="194" t="s">
        <v>2090</v>
      </c>
      <c r="BK154" s="196">
        <f>BK155</f>
        <v>0</v>
      </c>
    </row>
    <row r="155" spans="2:63" s="11" customFormat="1" ht="19.9" customHeight="1">
      <c r="B155" s="183"/>
      <c r="C155" s="184"/>
      <c r="D155" s="197" t="s">
        <v>1950</v>
      </c>
      <c r="E155" s="198" t="s">
        <v>2908</v>
      </c>
      <c r="F155" s="198" t="s">
        <v>2909</v>
      </c>
      <c r="G155" s="184"/>
      <c r="H155" s="184"/>
      <c r="I155" s="187"/>
      <c r="J155" s="199">
        <f>BK155</f>
        <v>0</v>
      </c>
      <c r="K155" s="184"/>
      <c r="L155" s="189"/>
      <c r="M155" s="190"/>
      <c r="N155" s="191"/>
      <c r="O155" s="191"/>
      <c r="P155" s="192">
        <f>SUM(P156:P161)</f>
        <v>0</v>
      </c>
      <c r="Q155" s="191"/>
      <c r="R155" s="192">
        <f>SUM(R156:R161)</f>
        <v>1.3821723540000002</v>
      </c>
      <c r="S155" s="191"/>
      <c r="T155" s="193">
        <f>SUM(T156:T161)</f>
        <v>0</v>
      </c>
      <c r="AR155" s="194" t="s">
        <v>2039</v>
      </c>
      <c r="AT155" s="195" t="s">
        <v>1950</v>
      </c>
      <c r="AU155" s="195" t="s">
        <v>1900</v>
      </c>
      <c r="AY155" s="194" t="s">
        <v>2090</v>
      </c>
      <c r="BK155" s="196">
        <f>SUM(BK156:BK161)</f>
        <v>0</v>
      </c>
    </row>
    <row r="156" spans="2:65" s="1" customFormat="1" ht="22.5" customHeight="1">
      <c r="B156" s="41"/>
      <c r="C156" s="200" t="s">
        <v>2287</v>
      </c>
      <c r="D156" s="200" t="s">
        <v>2092</v>
      </c>
      <c r="E156" s="201" t="s">
        <v>1790</v>
      </c>
      <c r="F156" s="202" t="s">
        <v>1791</v>
      </c>
      <c r="G156" s="203" t="s">
        <v>2106</v>
      </c>
      <c r="H156" s="204">
        <v>36</v>
      </c>
      <c r="I156" s="205"/>
      <c r="J156" s="206">
        <f>ROUND(I156*H156,2)</f>
        <v>0</v>
      </c>
      <c r="K156" s="202" t="s">
        <v>2096</v>
      </c>
      <c r="L156" s="61"/>
      <c r="M156" s="207" t="s">
        <v>1898</v>
      </c>
      <c r="N156" s="208" t="s">
        <v>1922</v>
      </c>
      <c r="O156" s="42"/>
      <c r="P156" s="209">
        <f>O156*H156</f>
        <v>0</v>
      </c>
      <c r="Q156" s="209">
        <v>0.000152964</v>
      </c>
      <c r="R156" s="209">
        <f>Q156*H156</f>
        <v>0.005506704</v>
      </c>
      <c r="S156" s="209">
        <v>0</v>
      </c>
      <c r="T156" s="210">
        <f>S156*H156</f>
        <v>0</v>
      </c>
      <c r="AR156" s="24" t="s">
        <v>2653</v>
      </c>
      <c r="AT156" s="24" t="s">
        <v>2092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2653</v>
      </c>
      <c r="BM156" s="24" t="s">
        <v>1792</v>
      </c>
    </row>
    <row r="157" spans="2:51" s="12" customFormat="1" ht="13.5">
      <c r="B157" s="212"/>
      <c r="C157" s="213"/>
      <c r="D157" s="214" t="s">
        <v>2098</v>
      </c>
      <c r="E157" s="213"/>
      <c r="F157" s="216" t="s">
        <v>1793</v>
      </c>
      <c r="G157" s="213"/>
      <c r="H157" s="217">
        <v>36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2098</v>
      </c>
      <c r="AU157" s="223" t="s">
        <v>1961</v>
      </c>
      <c r="AV157" s="12" t="s">
        <v>1961</v>
      </c>
      <c r="AW157" s="12" t="s">
        <v>1882</v>
      </c>
      <c r="AX157" s="12" t="s">
        <v>1900</v>
      </c>
      <c r="AY157" s="223" t="s">
        <v>2090</v>
      </c>
    </row>
    <row r="158" spans="2:65" s="1" customFormat="1" ht="22.5" customHeight="1">
      <c r="B158" s="41"/>
      <c r="C158" s="228" t="s">
        <v>2291</v>
      </c>
      <c r="D158" s="228" t="s">
        <v>2136</v>
      </c>
      <c r="E158" s="229" t="s">
        <v>1794</v>
      </c>
      <c r="F158" s="230" t="s">
        <v>1795</v>
      </c>
      <c r="G158" s="231" t="s">
        <v>2106</v>
      </c>
      <c r="H158" s="232">
        <v>36</v>
      </c>
      <c r="I158" s="233"/>
      <c r="J158" s="234">
        <f>ROUND(I158*H158,2)</f>
        <v>0</v>
      </c>
      <c r="K158" s="230" t="s">
        <v>2096</v>
      </c>
      <c r="L158" s="235"/>
      <c r="M158" s="236" t="s">
        <v>1898</v>
      </c>
      <c r="N158" s="237" t="s">
        <v>1922</v>
      </c>
      <c r="O158" s="42"/>
      <c r="P158" s="209">
        <f>O158*H158</f>
        <v>0</v>
      </c>
      <c r="Q158" s="209">
        <v>0.03305</v>
      </c>
      <c r="R158" s="209">
        <f>Q158*H158</f>
        <v>1.1898000000000002</v>
      </c>
      <c r="S158" s="209">
        <v>0</v>
      </c>
      <c r="T158" s="210">
        <f>S158*H158</f>
        <v>0</v>
      </c>
      <c r="AR158" s="24" t="s">
        <v>2859</v>
      </c>
      <c r="AT158" s="24" t="s">
        <v>2136</v>
      </c>
      <c r="AU158" s="24" t="s">
        <v>1961</v>
      </c>
      <c r="AY158" s="24" t="s">
        <v>2090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4" t="s">
        <v>1900</v>
      </c>
      <c r="BK158" s="211">
        <f>ROUND(I158*H158,2)</f>
        <v>0</v>
      </c>
      <c r="BL158" s="24" t="s">
        <v>2859</v>
      </c>
      <c r="BM158" s="24" t="s">
        <v>1796</v>
      </c>
    </row>
    <row r="159" spans="2:47" s="1" customFormat="1" ht="27">
      <c r="B159" s="41"/>
      <c r="C159" s="63"/>
      <c r="D159" s="224" t="s">
        <v>2431</v>
      </c>
      <c r="E159" s="63"/>
      <c r="F159" s="256" t="s">
        <v>1797</v>
      </c>
      <c r="G159" s="63"/>
      <c r="H159" s="63"/>
      <c r="I159" s="170"/>
      <c r="J159" s="63"/>
      <c r="K159" s="63"/>
      <c r="L159" s="61"/>
      <c r="M159" s="257"/>
      <c r="N159" s="42"/>
      <c r="O159" s="42"/>
      <c r="P159" s="42"/>
      <c r="Q159" s="42"/>
      <c r="R159" s="42"/>
      <c r="S159" s="42"/>
      <c r="T159" s="78"/>
      <c r="AT159" s="24" t="s">
        <v>2431</v>
      </c>
      <c r="AU159" s="24" t="s">
        <v>1961</v>
      </c>
    </row>
    <row r="160" spans="2:51" s="12" customFormat="1" ht="13.5">
      <c r="B160" s="212"/>
      <c r="C160" s="213"/>
      <c r="D160" s="214" t="s">
        <v>2098</v>
      </c>
      <c r="E160" s="213"/>
      <c r="F160" s="216" t="s">
        <v>1793</v>
      </c>
      <c r="G160" s="213"/>
      <c r="H160" s="217">
        <v>36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2098</v>
      </c>
      <c r="AU160" s="223" t="s">
        <v>1961</v>
      </c>
      <c r="AV160" s="12" t="s">
        <v>1961</v>
      </c>
      <c r="AW160" s="12" t="s">
        <v>1882</v>
      </c>
      <c r="AX160" s="12" t="s">
        <v>1900</v>
      </c>
      <c r="AY160" s="223" t="s">
        <v>2090</v>
      </c>
    </row>
    <row r="161" spans="2:65" s="1" customFormat="1" ht="22.5" customHeight="1">
      <c r="B161" s="41"/>
      <c r="C161" s="200" t="s">
        <v>2296</v>
      </c>
      <c r="D161" s="200" t="s">
        <v>2092</v>
      </c>
      <c r="E161" s="201" t="s">
        <v>1798</v>
      </c>
      <c r="F161" s="202" t="s">
        <v>1799</v>
      </c>
      <c r="G161" s="203" t="s">
        <v>2106</v>
      </c>
      <c r="H161" s="204">
        <v>36</v>
      </c>
      <c r="I161" s="205"/>
      <c r="J161" s="206">
        <f>ROUND(I161*H161,2)</f>
        <v>0</v>
      </c>
      <c r="K161" s="202" t="s">
        <v>2096</v>
      </c>
      <c r="L161" s="61"/>
      <c r="M161" s="207" t="s">
        <v>1898</v>
      </c>
      <c r="N161" s="238" t="s">
        <v>1922</v>
      </c>
      <c r="O161" s="239"/>
      <c r="P161" s="240">
        <f>O161*H161</f>
        <v>0</v>
      </c>
      <c r="Q161" s="240">
        <v>0.0051907125</v>
      </c>
      <c r="R161" s="240">
        <f>Q161*H161</f>
        <v>0.18686565</v>
      </c>
      <c r="S161" s="240">
        <v>0</v>
      </c>
      <c r="T161" s="241">
        <f>S161*H161</f>
        <v>0</v>
      </c>
      <c r="AR161" s="24" t="s">
        <v>2653</v>
      </c>
      <c r="AT161" s="24" t="s">
        <v>2092</v>
      </c>
      <c r="AU161" s="24" t="s">
        <v>1961</v>
      </c>
      <c r="AY161" s="24" t="s">
        <v>2090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24" t="s">
        <v>1900</v>
      </c>
      <c r="BK161" s="211">
        <f>ROUND(I161*H161,2)</f>
        <v>0</v>
      </c>
      <c r="BL161" s="24" t="s">
        <v>2653</v>
      </c>
      <c r="BM161" s="24" t="s">
        <v>1800</v>
      </c>
    </row>
    <row r="162" spans="2:12" s="1" customFormat="1" ht="6.95" customHeight="1">
      <c r="B162" s="56"/>
      <c r="C162" s="57"/>
      <c r="D162" s="57"/>
      <c r="E162" s="57"/>
      <c r="F162" s="57"/>
      <c r="G162" s="57"/>
      <c r="H162" s="57"/>
      <c r="I162" s="145"/>
      <c r="J162" s="57"/>
      <c r="K162" s="57"/>
      <c r="L162" s="61"/>
    </row>
  </sheetData>
  <sheetProtection sheet="1" objects="1" scenarios="1" formatCells="0" formatColumns="0" formatRows="0" sort="0" autoFilter="0"/>
  <autoFilter ref="C84:K161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1731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1801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ROUNDUP(J94,2)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ROUNDUP(SUM(BE94:BE296),2)</f>
        <v>0</v>
      </c>
      <c r="G32" s="42"/>
      <c r="H32" s="42"/>
      <c r="I32" s="140">
        <v>0.21</v>
      </c>
      <c r="J32" s="139">
        <f>ROUNDUP(ROUNDUP((SUM(BE94:BE296)),2)*I32,1)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ROUNDUP(SUM(BF94:BF296),2)</f>
        <v>0</v>
      </c>
      <c r="G33" s="42"/>
      <c r="H33" s="42"/>
      <c r="I33" s="140">
        <v>0.15</v>
      </c>
      <c r="J33" s="139">
        <f>ROUNDUP(ROUNDUP((SUM(BF94:BF296)),2)*I33,1)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ROUNDUP(SUM(BG94:BG296),2)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ROUNDUP(SUM(BH94:BH296),2)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ROUNDUP(SUM(BI94:BI296),2)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1731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SO 306a - Dešťová kanalizace - Čerp. stanice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J94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J95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J96</f>
        <v>0</v>
      </c>
      <c r="K62" s="169"/>
    </row>
    <row r="63" spans="2:11" s="9" customFormat="1" ht="19.9" customHeight="1">
      <c r="B63" s="163"/>
      <c r="C63" s="164"/>
      <c r="D63" s="165" t="s">
        <v>2442</v>
      </c>
      <c r="E63" s="166"/>
      <c r="F63" s="166"/>
      <c r="G63" s="166"/>
      <c r="H63" s="166"/>
      <c r="I63" s="167"/>
      <c r="J63" s="168">
        <f>J121</f>
        <v>0</v>
      </c>
      <c r="K63" s="169"/>
    </row>
    <row r="64" spans="2:11" s="9" customFormat="1" ht="19.9" customHeight="1">
      <c r="B64" s="163"/>
      <c r="C64" s="164"/>
      <c r="D64" s="165" t="s">
        <v>2071</v>
      </c>
      <c r="E64" s="166"/>
      <c r="F64" s="166"/>
      <c r="G64" s="166"/>
      <c r="H64" s="166"/>
      <c r="I64" s="167"/>
      <c r="J64" s="168">
        <f>J125</f>
        <v>0</v>
      </c>
      <c r="K64" s="169"/>
    </row>
    <row r="65" spans="2:11" s="9" customFormat="1" ht="19.9" customHeight="1">
      <c r="B65" s="163"/>
      <c r="C65" s="164"/>
      <c r="D65" s="165" t="s">
        <v>2936</v>
      </c>
      <c r="E65" s="166"/>
      <c r="F65" s="166"/>
      <c r="G65" s="166"/>
      <c r="H65" s="166"/>
      <c r="I65" s="167"/>
      <c r="J65" s="168">
        <f>J185</f>
        <v>0</v>
      </c>
      <c r="K65" s="169"/>
    </row>
    <row r="66" spans="2:11" s="9" customFormat="1" ht="19.9" customHeight="1">
      <c r="B66" s="163"/>
      <c r="C66" s="164"/>
      <c r="D66" s="165" t="s">
        <v>2937</v>
      </c>
      <c r="E66" s="166"/>
      <c r="F66" s="166"/>
      <c r="G66" s="166"/>
      <c r="H66" s="166"/>
      <c r="I66" s="167"/>
      <c r="J66" s="168">
        <f>J204</f>
        <v>0</v>
      </c>
      <c r="K66" s="169"/>
    </row>
    <row r="67" spans="2:11" s="8" customFormat="1" ht="24.95" customHeight="1">
      <c r="B67" s="154"/>
      <c r="C67" s="155"/>
      <c r="D67" s="156" t="s">
        <v>2443</v>
      </c>
      <c r="E67" s="157"/>
      <c r="F67" s="157"/>
      <c r="G67" s="157"/>
      <c r="H67" s="157"/>
      <c r="I67" s="160"/>
      <c r="J67" s="161">
        <f>J206</f>
        <v>0</v>
      </c>
      <c r="K67" s="162"/>
    </row>
    <row r="68" spans="2:11" s="9" customFormat="1" ht="19.9" customHeight="1">
      <c r="B68" s="163"/>
      <c r="C68" s="164"/>
      <c r="D68" s="165" t="s">
        <v>2938</v>
      </c>
      <c r="E68" s="166"/>
      <c r="F68" s="166"/>
      <c r="G68" s="166"/>
      <c r="H68" s="166"/>
      <c r="I68" s="167"/>
      <c r="J68" s="168">
        <f>J207</f>
        <v>0</v>
      </c>
      <c r="K68" s="169"/>
    </row>
    <row r="69" spans="2:11" s="8" customFormat="1" ht="24.95" customHeight="1">
      <c r="B69" s="154"/>
      <c r="C69" s="155"/>
      <c r="D69" s="156" t="s">
        <v>2820</v>
      </c>
      <c r="E69" s="157"/>
      <c r="F69" s="157"/>
      <c r="G69" s="157"/>
      <c r="H69" s="157"/>
      <c r="I69" s="160"/>
      <c r="J69" s="161">
        <f>J220</f>
        <v>0</v>
      </c>
      <c r="K69" s="162"/>
    </row>
    <row r="70" spans="2:11" s="9" customFormat="1" ht="19.9" customHeight="1">
      <c r="B70" s="163"/>
      <c r="C70" s="164"/>
      <c r="D70" s="165" t="s">
        <v>2941</v>
      </c>
      <c r="E70" s="166"/>
      <c r="F70" s="166"/>
      <c r="G70" s="166"/>
      <c r="H70" s="166"/>
      <c r="I70" s="167"/>
      <c r="J70" s="168">
        <f>J221</f>
        <v>0</v>
      </c>
      <c r="K70" s="169"/>
    </row>
    <row r="71" spans="2:11" s="9" customFormat="1" ht="19.9" customHeight="1">
      <c r="B71" s="163"/>
      <c r="C71" s="164"/>
      <c r="D71" s="165" t="s">
        <v>2821</v>
      </c>
      <c r="E71" s="166"/>
      <c r="F71" s="166"/>
      <c r="G71" s="166"/>
      <c r="H71" s="166"/>
      <c r="I71" s="167"/>
      <c r="J71" s="168">
        <f>J282</f>
        <v>0</v>
      </c>
      <c r="K71" s="169"/>
    </row>
    <row r="72" spans="2:11" s="9" customFormat="1" ht="19.9" customHeight="1">
      <c r="B72" s="163"/>
      <c r="C72" s="164"/>
      <c r="D72" s="165" t="s">
        <v>2942</v>
      </c>
      <c r="E72" s="166"/>
      <c r="F72" s="166"/>
      <c r="G72" s="166"/>
      <c r="H72" s="166"/>
      <c r="I72" s="167"/>
      <c r="J72" s="168">
        <f>J292</f>
        <v>0</v>
      </c>
      <c r="K72" s="169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26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45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8"/>
      <c r="J78" s="60"/>
      <c r="K78" s="60"/>
      <c r="L78" s="61"/>
    </row>
    <row r="79" spans="2:12" s="1" customFormat="1" ht="36.95" customHeight="1">
      <c r="B79" s="41"/>
      <c r="C79" s="62" t="s">
        <v>2074</v>
      </c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4.45" customHeight="1">
      <c r="B81" s="41"/>
      <c r="C81" s="65" t="s">
        <v>1894</v>
      </c>
      <c r="D81" s="63"/>
      <c r="E81" s="63"/>
      <c r="F81" s="63"/>
      <c r="G81" s="63"/>
      <c r="H81" s="63"/>
      <c r="I81" s="170"/>
      <c r="J81" s="63"/>
      <c r="K81" s="63"/>
      <c r="L81" s="61"/>
    </row>
    <row r="82" spans="2:12" s="1" customFormat="1" ht="22.5" customHeight="1">
      <c r="B82" s="41"/>
      <c r="C82" s="63"/>
      <c r="D82" s="63"/>
      <c r="E82" s="402" t="str">
        <f>E7</f>
        <v>Jezero Most-napojení na komunikace a IS - část I</v>
      </c>
      <c r="F82" s="403"/>
      <c r="G82" s="403"/>
      <c r="H82" s="403"/>
      <c r="I82" s="170"/>
      <c r="J82" s="63"/>
      <c r="K82" s="63"/>
      <c r="L82" s="61"/>
    </row>
    <row r="83" spans="2:12" ht="15">
      <c r="B83" s="28"/>
      <c r="C83" s="65" t="s">
        <v>2058</v>
      </c>
      <c r="D83" s="263"/>
      <c r="E83" s="263"/>
      <c r="F83" s="263"/>
      <c r="G83" s="263"/>
      <c r="H83" s="263"/>
      <c r="J83" s="263"/>
      <c r="K83" s="263"/>
      <c r="L83" s="264"/>
    </row>
    <row r="84" spans="2:12" s="1" customFormat="1" ht="22.5" customHeight="1">
      <c r="B84" s="41"/>
      <c r="C84" s="63"/>
      <c r="D84" s="63"/>
      <c r="E84" s="402" t="s">
        <v>1731</v>
      </c>
      <c r="F84" s="404"/>
      <c r="G84" s="404"/>
      <c r="H84" s="404"/>
      <c r="I84" s="170"/>
      <c r="J84" s="63"/>
      <c r="K84" s="63"/>
      <c r="L84" s="61"/>
    </row>
    <row r="85" spans="2:12" s="1" customFormat="1" ht="14.45" customHeight="1">
      <c r="B85" s="41"/>
      <c r="C85" s="65" t="s">
        <v>2932</v>
      </c>
      <c r="D85" s="63"/>
      <c r="E85" s="63"/>
      <c r="F85" s="63"/>
      <c r="G85" s="63"/>
      <c r="H85" s="63"/>
      <c r="I85" s="170"/>
      <c r="J85" s="63"/>
      <c r="K85" s="63"/>
      <c r="L85" s="61"/>
    </row>
    <row r="86" spans="2:12" s="1" customFormat="1" ht="23.25" customHeight="1">
      <c r="B86" s="41"/>
      <c r="C86" s="63"/>
      <c r="D86" s="63"/>
      <c r="E86" s="374" t="str">
        <f>E11</f>
        <v>SO 306a - Dešťová kanalizace - Čerp. stanice</v>
      </c>
      <c r="F86" s="404"/>
      <c r="G86" s="404"/>
      <c r="H86" s="404"/>
      <c r="I86" s="170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70"/>
      <c r="J87" s="63"/>
      <c r="K87" s="63"/>
      <c r="L87" s="61"/>
    </row>
    <row r="88" spans="2:12" s="1" customFormat="1" ht="18" customHeight="1">
      <c r="B88" s="41"/>
      <c r="C88" s="65" t="s">
        <v>1901</v>
      </c>
      <c r="D88" s="63"/>
      <c r="E88" s="63"/>
      <c r="F88" s="171" t="str">
        <f>F14</f>
        <v xml:space="preserve"> </v>
      </c>
      <c r="G88" s="63"/>
      <c r="H88" s="63"/>
      <c r="I88" s="172" t="s">
        <v>1903</v>
      </c>
      <c r="J88" s="73" t="str">
        <f>IF(J14="","",J14)</f>
        <v>28. 11. 2016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70"/>
      <c r="J89" s="63"/>
      <c r="K89" s="63"/>
      <c r="L89" s="61"/>
    </row>
    <row r="90" spans="2:12" s="1" customFormat="1" ht="15">
      <c r="B90" s="41"/>
      <c r="C90" s="65" t="s">
        <v>1906</v>
      </c>
      <c r="D90" s="63"/>
      <c r="E90" s="63"/>
      <c r="F90" s="171" t="str">
        <f>E17</f>
        <v>ČR - Ministerstvo financí</v>
      </c>
      <c r="G90" s="63"/>
      <c r="H90" s="63"/>
      <c r="I90" s="172" t="s">
        <v>1912</v>
      </c>
      <c r="J90" s="171" t="str">
        <f>E23</f>
        <v>Báňské projekty Teplice a.s.</v>
      </c>
      <c r="K90" s="63"/>
      <c r="L90" s="61"/>
    </row>
    <row r="91" spans="2:12" s="1" customFormat="1" ht="14.45" customHeight="1">
      <c r="B91" s="41"/>
      <c r="C91" s="65" t="s">
        <v>1910</v>
      </c>
      <c r="D91" s="63"/>
      <c r="E91" s="63"/>
      <c r="F91" s="171" t="str">
        <f>IF(E20="","",E20)</f>
        <v/>
      </c>
      <c r="G91" s="63"/>
      <c r="H91" s="63"/>
      <c r="I91" s="170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70"/>
      <c r="J92" s="63"/>
      <c r="K92" s="63"/>
      <c r="L92" s="61"/>
    </row>
    <row r="93" spans="2:20" s="10" customFormat="1" ht="29.25" customHeight="1">
      <c r="B93" s="173"/>
      <c r="C93" s="174" t="s">
        <v>2075</v>
      </c>
      <c r="D93" s="175" t="s">
        <v>1936</v>
      </c>
      <c r="E93" s="175" t="s">
        <v>1932</v>
      </c>
      <c r="F93" s="175" t="s">
        <v>2076</v>
      </c>
      <c r="G93" s="175" t="s">
        <v>2077</v>
      </c>
      <c r="H93" s="175" t="s">
        <v>2078</v>
      </c>
      <c r="I93" s="176" t="s">
        <v>2079</v>
      </c>
      <c r="J93" s="175" t="s">
        <v>2064</v>
      </c>
      <c r="K93" s="177" t="s">
        <v>2080</v>
      </c>
      <c r="L93" s="178"/>
      <c r="M93" s="80" t="s">
        <v>2081</v>
      </c>
      <c r="N93" s="81" t="s">
        <v>1921</v>
      </c>
      <c r="O93" s="81" t="s">
        <v>2082</v>
      </c>
      <c r="P93" s="81" t="s">
        <v>2083</v>
      </c>
      <c r="Q93" s="81" t="s">
        <v>2084</v>
      </c>
      <c r="R93" s="81" t="s">
        <v>2085</v>
      </c>
      <c r="S93" s="81" t="s">
        <v>2086</v>
      </c>
      <c r="T93" s="82" t="s">
        <v>2087</v>
      </c>
    </row>
    <row r="94" spans="2:63" s="1" customFormat="1" ht="29.25" customHeight="1">
      <c r="B94" s="41"/>
      <c r="C94" s="86" t="s">
        <v>2065</v>
      </c>
      <c r="D94" s="63"/>
      <c r="E94" s="63"/>
      <c r="F94" s="63"/>
      <c r="G94" s="63"/>
      <c r="H94" s="63"/>
      <c r="I94" s="170"/>
      <c r="J94" s="179">
        <f>BK94</f>
        <v>0</v>
      </c>
      <c r="K94" s="63"/>
      <c r="L94" s="61"/>
      <c r="M94" s="83"/>
      <c r="N94" s="84"/>
      <c r="O94" s="84"/>
      <c r="P94" s="180">
        <f>P95+P206+P220</f>
        <v>0</v>
      </c>
      <c r="Q94" s="84"/>
      <c r="R94" s="180">
        <f>R95+R206+R220</f>
        <v>41.33016432</v>
      </c>
      <c r="S94" s="84"/>
      <c r="T94" s="181">
        <f>T95+T206+T220</f>
        <v>0.0456</v>
      </c>
      <c r="AT94" s="24" t="s">
        <v>1950</v>
      </c>
      <c r="AU94" s="24" t="s">
        <v>2066</v>
      </c>
      <c r="BK94" s="182">
        <f>BK95+BK206+BK220</f>
        <v>0</v>
      </c>
    </row>
    <row r="95" spans="2:63" s="11" customFormat="1" ht="37.35" customHeight="1">
      <c r="B95" s="183"/>
      <c r="C95" s="184"/>
      <c r="D95" s="185" t="s">
        <v>1950</v>
      </c>
      <c r="E95" s="186" t="s">
        <v>2088</v>
      </c>
      <c r="F95" s="186" t="s">
        <v>2089</v>
      </c>
      <c r="G95" s="184"/>
      <c r="H95" s="184"/>
      <c r="I95" s="187"/>
      <c r="J95" s="188">
        <f>BK95</f>
        <v>0</v>
      </c>
      <c r="K95" s="184"/>
      <c r="L95" s="189"/>
      <c r="M95" s="190"/>
      <c r="N95" s="191"/>
      <c r="O95" s="191"/>
      <c r="P95" s="192">
        <f>P96+P121+P125+P185+P204</f>
        <v>0</v>
      </c>
      <c r="Q95" s="191"/>
      <c r="R95" s="192">
        <f>R96+R121+R125+R185+R204</f>
        <v>13.492359800000001</v>
      </c>
      <c r="S95" s="191"/>
      <c r="T95" s="193">
        <f>T96+T121+T125+T185+T204</f>
        <v>0.0456</v>
      </c>
      <c r="AR95" s="194" t="s">
        <v>1900</v>
      </c>
      <c r="AT95" s="195" t="s">
        <v>1950</v>
      </c>
      <c r="AU95" s="195" t="s">
        <v>1951</v>
      </c>
      <c r="AY95" s="194" t="s">
        <v>2090</v>
      </c>
      <c r="BK95" s="196">
        <f>BK96+BK121+BK125+BK185+BK204</f>
        <v>0</v>
      </c>
    </row>
    <row r="96" spans="2:63" s="11" customFormat="1" ht="19.9" customHeight="1">
      <c r="B96" s="183"/>
      <c r="C96" s="184"/>
      <c r="D96" s="197" t="s">
        <v>1950</v>
      </c>
      <c r="E96" s="198" t="s">
        <v>1900</v>
      </c>
      <c r="F96" s="198" t="s">
        <v>2091</v>
      </c>
      <c r="G96" s="184"/>
      <c r="H96" s="184"/>
      <c r="I96" s="187"/>
      <c r="J96" s="199">
        <f>BK96</f>
        <v>0</v>
      </c>
      <c r="K96" s="184"/>
      <c r="L96" s="189"/>
      <c r="M96" s="190"/>
      <c r="N96" s="191"/>
      <c r="O96" s="191"/>
      <c r="P96" s="192">
        <f>SUM(P97:P120)</f>
        <v>0</v>
      </c>
      <c r="Q96" s="191"/>
      <c r="R96" s="192">
        <f>SUM(R97:R120)</f>
        <v>0</v>
      </c>
      <c r="S96" s="191"/>
      <c r="T96" s="193">
        <f>SUM(T97:T120)</f>
        <v>0</v>
      </c>
      <c r="AR96" s="194" t="s">
        <v>1900</v>
      </c>
      <c r="AT96" s="195" t="s">
        <v>1950</v>
      </c>
      <c r="AU96" s="195" t="s">
        <v>1900</v>
      </c>
      <c r="AY96" s="194" t="s">
        <v>2090</v>
      </c>
      <c r="BK96" s="196">
        <f>SUM(BK97:BK120)</f>
        <v>0</v>
      </c>
    </row>
    <row r="97" spans="2:65" s="1" customFormat="1" ht="22.5" customHeight="1">
      <c r="B97" s="41"/>
      <c r="C97" s="200" t="s">
        <v>1900</v>
      </c>
      <c r="D97" s="200" t="s">
        <v>2092</v>
      </c>
      <c r="E97" s="201" t="s">
        <v>1477</v>
      </c>
      <c r="F97" s="202" t="s">
        <v>1478</v>
      </c>
      <c r="G97" s="203" t="s">
        <v>2095</v>
      </c>
      <c r="H97" s="204">
        <v>181.35</v>
      </c>
      <c r="I97" s="205"/>
      <c r="J97" s="206">
        <f>ROUND(I97*H97,2)</f>
        <v>0</v>
      </c>
      <c r="K97" s="202" t="s">
        <v>2096</v>
      </c>
      <c r="L97" s="61"/>
      <c r="M97" s="207" t="s">
        <v>1898</v>
      </c>
      <c r="N97" s="208" t="s">
        <v>1922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2042</v>
      </c>
      <c r="AT97" s="24" t="s">
        <v>2092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2042</v>
      </c>
      <c r="BM97" s="24" t="s">
        <v>1802</v>
      </c>
    </row>
    <row r="98" spans="2:51" s="12" customFormat="1" ht="13.5">
      <c r="B98" s="212"/>
      <c r="C98" s="213"/>
      <c r="D98" s="224" t="s">
        <v>2098</v>
      </c>
      <c r="E98" s="225" t="s">
        <v>1898</v>
      </c>
      <c r="F98" s="226" t="s">
        <v>1803</v>
      </c>
      <c r="G98" s="213"/>
      <c r="H98" s="227">
        <v>181.3495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2098</v>
      </c>
      <c r="AU98" s="223" t="s">
        <v>1961</v>
      </c>
      <c r="AV98" s="12" t="s">
        <v>1961</v>
      </c>
      <c r="AW98" s="12" t="s">
        <v>1916</v>
      </c>
      <c r="AX98" s="12" t="s">
        <v>1951</v>
      </c>
      <c r="AY98" s="223" t="s">
        <v>2090</v>
      </c>
    </row>
    <row r="99" spans="2:51" s="13" customFormat="1" ht="13.5">
      <c r="B99" s="242"/>
      <c r="C99" s="243"/>
      <c r="D99" s="214" t="s">
        <v>2098</v>
      </c>
      <c r="E99" s="253" t="s">
        <v>1898</v>
      </c>
      <c r="F99" s="254" t="s">
        <v>2392</v>
      </c>
      <c r="G99" s="243"/>
      <c r="H99" s="255">
        <v>181.3495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2098</v>
      </c>
      <c r="AU99" s="252" t="s">
        <v>1961</v>
      </c>
      <c r="AV99" s="13" t="s">
        <v>2042</v>
      </c>
      <c r="AW99" s="13" t="s">
        <v>1882</v>
      </c>
      <c r="AX99" s="13" t="s">
        <v>1900</v>
      </c>
      <c r="AY99" s="252" t="s">
        <v>2090</v>
      </c>
    </row>
    <row r="100" spans="2:65" s="1" customFormat="1" ht="22.5" customHeight="1">
      <c r="B100" s="41"/>
      <c r="C100" s="200" t="s">
        <v>1961</v>
      </c>
      <c r="D100" s="200" t="s">
        <v>2092</v>
      </c>
      <c r="E100" s="201" t="s">
        <v>2952</v>
      </c>
      <c r="F100" s="202" t="s">
        <v>2953</v>
      </c>
      <c r="G100" s="203" t="s">
        <v>2095</v>
      </c>
      <c r="H100" s="204">
        <v>90.675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1804</v>
      </c>
    </row>
    <row r="101" spans="2:51" s="12" customFormat="1" ht="13.5">
      <c r="B101" s="212"/>
      <c r="C101" s="213"/>
      <c r="D101" s="224" t="s">
        <v>2098</v>
      </c>
      <c r="E101" s="225" t="s">
        <v>1898</v>
      </c>
      <c r="F101" s="226" t="s">
        <v>1805</v>
      </c>
      <c r="G101" s="213"/>
      <c r="H101" s="227">
        <v>90.675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51" s="13" customFormat="1" ht="13.5">
      <c r="B102" s="242"/>
      <c r="C102" s="243"/>
      <c r="D102" s="214" t="s">
        <v>2098</v>
      </c>
      <c r="E102" s="253" t="s">
        <v>1898</v>
      </c>
      <c r="F102" s="254" t="s">
        <v>2392</v>
      </c>
      <c r="G102" s="243"/>
      <c r="H102" s="255">
        <v>90.675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2098</v>
      </c>
      <c r="AU102" s="252" t="s">
        <v>1961</v>
      </c>
      <c r="AV102" s="13" t="s">
        <v>2042</v>
      </c>
      <c r="AW102" s="13" t="s">
        <v>1882</v>
      </c>
      <c r="AX102" s="13" t="s">
        <v>1900</v>
      </c>
      <c r="AY102" s="252" t="s">
        <v>2090</v>
      </c>
    </row>
    <row r="103" spans="2:65" s="1" customFormat="1" ht="22.5" customHeight="1">
      <c r="B103" s="41"/>
      <c r="C103" s="200" t="s">
        <v>2039</v>
      </c>
      <c r="D103" s="200" t="s">
        <v>2092</v>
      </c>
      <c r="E103" s="201" t="s">
        <v>2958</v>
      </c>
      <c r="F103" s="202" t="s">
        <v>2959</v>
      </c>
      <c r="G103" s="203" t="s">
        <v>2095</v>
      </c>
      <c r="H103" s="204">
        <v>72.54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1806</v>
      </c>
    </row>
    <row r="104" spans="2:51" s="12" customFormat="1" ht="13.5">
      <c r="B104" s="212"/>
      <c r="C104" s="213"/>
      <c r="D104" s="224" t="s">
        <v>2098</v>
      </c>
      <c r="E104" s="225" t="s">
        <v>1898</v>
      </c>
      <c r="F104" s="226" t="s">
        <v>1807</v>
      </c>
      <c r="G104" s="213"/>
      <c r="H104" s="227">
        <v>72.54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1951</v>
      </c>
      <c r="AY104" s="223" t="s">
        <v>2090</v>
      </c>
    </row>
    <row r="105" spans="2:51" s="13" customFormat="1" ht="13.5">
      <c r="B105" s="242"/>
      <c r="C105" s="243"/>
      <c r="D105" s="214" t="s">
        <v>2098</v>
      </c>
      <c r="E105" s="253" t="s">
        <v>1898</v>
      </c>
      <c r="F105" s="254" t="s">
        <v>2392</v>
      </c>
      <c r="G105" s="243"/>
      <c r="H105" s="255">
        <v>72.54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2098</v>
      </c>
      <c r="AU105" s="252" t="s">
        <v>1961</v>
      </c>
      <c r="AV105" s="13" t="s">
        <v>2042</v>
      </c>
      <c r="AW105" s="13" t="s">
        <v>1882</v>
      </c>
      <c r="AX105" s="13" t="s">
        <v>1900</v>
      </c>
      <c r="AY105" s="252" t="s">
        <v>2090</v>
      </c>
    </row>
    <row r="106" spans="2:65" s="1" customFormat="1" ht="22.5" customHeight="1">
      <c r="B106" s="41"/>
      <c r="C106" s="200" t="s">
        <v>2042</v>
      </c>
      <c r="D106" s="200" t="s">
        <v>2092</v>
      </c>
      <c r="E106" s="201" t="s">
        <v>2962</v>
      </c>
      <c r="F106" s="202" t="s">
        <v>2963</v>
      </c>
      <c r="G106" s="203" t="s">
        <v>2095</v>
      </c>
      <c r="H106" s="204">
        <v>333.924</v>
      </c>
      <c r="I106" s="205"/>
      <c r="J106" s="206">
        <f>ROUND(I106*H106,2)</f>
        <v>0</v>
      </c>
      <c r="K106" s="202" t="s">
        <v>2096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1808</v>
      </c>
    </row>
    <row r="107" spans="2:51" s="12" customFormat="1" ht="13.5">
      <c r="B107" s="212"/>
      <c r="C107" s="213"/>
      <c r="D107" s="224" t="s">
        <v>2098</v>
      </c>
      <c r="E107" s="225" t="s">
        <v>1898</v>
      </c>
      <c r="F107" s="226" t="s">
        <v>1809</v>
      </c>
      <c r="G107" s="213"/>
      <c r="H107" s="227">
        <v>181.35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2098</v>
      </c>
      <c r="AU107" s="223" t="s">
        <v>1961</v>
      </c>
      <c r="AV107" s="12" t="s">
        <v>1961</v>
      </c>
      <c r="AW107" s="12" t="s">
        <v>1916</v>
      </c>
      <c r="AX107" s="12" t="s">
        <v>1951</v>
      </c>
      <c r="AY107" s="223" t="s">
        <v>2090</v>
      </c>
    </row>
    <row r="108" spans="2:51" s="12" customFormat="1" ht="13.5">
      <c r="B108" s="212"/>
      <c r="C108" s="213"/>
      <c r="D108" s="224" t="s">
        <v>2098</v>
      </c>
      <c r="E108" s="225" t="s">
        <v>1898</v>
      </c>
      <c r="F108" s="226" t="s">
        <v>1810</v>
      </c>
      <c r="G108" s="213"/>
      <c r="H108" s="227">
        <v>152.574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1951</v>
      </c>
      <c r="AY108" s="223" t="s">
        <v>2090</v>
      </c>
    </row>
    <row r="109" spans="2:51" s="13" customFormat="1" ht="13.5">
      <c r="B109" s="242"/>
      <c r="C109" s="243"/>
      <c r="D109" s="214" t="s">
        <v>2098</v>
      </c>
      <c r="E109" s="253" t="s">
        <v>1898</v>
      </c>
      <c r="F109" s="254" t="s">
        <v>2392</v>
      </c>
      <c r="G109" s="243"/>
      <c r="H109" s="255">
        <v>333.924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2098</v>
      </c>
      <c r="AU109" s="252" t="s">
        <v>1961</v>
      </c>
      <c r="AV109" s="13" t="s">
        <v>2042</v>
      </c>
      <c r="AW109" s="13" t="s">
        <v>1882</v>
      </c>
      <c r="AX109" s="13" t="s">
        <v>1900</v>
      </c>
      <c r="AY109" s="252" t="s">
        <v>2090</v>
      </c>
    </row>
    <row r="110" spans="2:65" s="1" customFormat="1" ht="22.5" customHeight="1">
      <c r="B110" s="41"/>
      <c r="C110" s="200" t="s">
        <v>2045</v>
      </c>
      <c r="D110" s="200" t="s">
        <v>2092</v>
      </c>
      <c r="E110" s="201" t="s">
        <v>2109</v>
      </c>
      <c r="F110" s="202" t="s">
        <v>2110</v>
      </c>
      <c r="G110" s="203" t="s">
        <v>2095</v>
      </c>
      <c r="H110" s="204">
        <v>28.776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1811</v>
      </c>
    </row>
    <row r="111" spans="2:51" s="12" customFormat="1" ht="13.5">
      <c r="B111" s="212"/>
      <c r="C111" s="213"/>
      <c r="D111" s="224" t="s">
        <v>2098</v>
      </c>
      <c r="E111" s="225" t="s">
        <v>1898</v>
      </c>
      <c r="F111" s="226" t="s">
        <v>1812</v>
      </c>
      <c r="G111" s="213"/>
      <c r="H111" s="227">
        <v>28.77592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1916</v>
      </c>
      <c r="AX111" s="12" t="s">
        <v>1951</v>
      </c>
      <c r="AY111" s="223" t="s">
        <v>2090</v>
      </c>
    </row>
    <row r="112" spans="2:51" s="13" customFormat="1" ht="13.5">
      <c r="B112" s="242"/>
      <c r="C112" s="243"/>
      <c r="D112" s="214" t="s">
        <v>2098</v>
      </c>
      <c r="E112" s="253" t="s">
        <v>1898</v>
      </c>
      <c r="F112" s="254" t="s">
        <v>2392</v>
      </c>
      <c r="G112" s="243"/>
      <c r="H112" s="255">
        <v>28.77592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2098</v>
      </c>
      <c r="AU112" s="252" t="s">
        <v>1961</v>
      </c>
      <c r="AV112" s="13" t="s">
        <v>2042</v>
      </c>
      <c r="AW112" s="13" t="s">
        <v>1882</v>
      </c>
      <c r="AX112" s="13" t="s">
        <v>1900</v>
      </c>
      <c r="AY112" s="252" t="s">
        <v>2090</v>
      </c>
    </row>
    <row r="113" spans="2:65" s="1" customFormat="1" ht="22.5" customHeight="1">
      <c r="B113" s="41"/>
      <c r="C113" s="200" t="s">
        <v>2117</v>
      </c>
      <c r="D113" s="200" t="s">
        <v>2092</v>
      </c>
      <c r="E113" s="201" t="s">
        <v>1813</v>
      </c>
      <c r="F113" s="202" t="s">
        <v>1814</v>
      </c>
      <c r="G113" s="203" t="s">
        <v>2095</v>
      </c>
      <c r="H113" s="204">
        <v>181.35</v>
      </c>
      <c r="I113" s="205"/>
      <c r="J113" s="206">
        <f>ROUND(I113*H113,2)</f>
        <v>0</v>
      </c>
      <c r="K113" s="202" t="s">
        <v>2096</v>
      </c>
      <c r="L113" s="61"/>
      <c r="M113" s="207" t="s">
        <v>1898</v>
      </c>
      <c r="N113" s="208" t="s">
        <v>1922</v>
      </c>
      <c r="O113" s="42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24" t="s">
        <v>2042</v>
      </c>
      <c r="AT113" s="24" t="s">
        <v>2092</v>
      </c>
      <c r="AU113" s="24" t="s">
        <v>1961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1815</v>
      </c>
    </row>
    <row r="114" spans="2:51" s="12" customFormat="1" ht="13.5">
      <c r="B114" s="212"/>
      <c r="C114" s="213"/>
      <c r="D114" s="224" t="s">
        <v>2098</v>
      </c>
      <c r="E114" s="225" t="s">
        <v>1898</v>
      </c>
      <c r="F114" s="226" t="s">
        <v>1816</v>
      </c>
      <c r="G114" s="213"/>
      <c r="H114" s="227">
        <v>181.35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2098</v>
      </c>
      <c r="AU114" s="223" t="s">
        <v>1961</v>
      </c>
      <c r="AV114" s="12" t="s">
        <v>1961</v>
      </c>
      <c r="AW114" s="12" t="s">
        <v>1916</v>
      </c>
      <c r="AX114" s="12" t="s">
        <v>1951</v>
      </c>
      <c r="AY114" s="223" t="s">
        <v>2090</v>
      </c>
    </row>
    <row r="115" spans="2:51" s="13" customFormat="1" ht="13.5">
      <c r="B115" s="242"/>
      <c r="C115" s="243"/>
      <c r="D115" s="214" t="s">
        <v>2098</v>
      </c>
      <c r="E115" s="253" t="s">
        <v>1898</v>
      </c>
      <c r="F115" s="254" t="s">
        <v>2392</v>
      </c>
      <c r="G115" s="243"/>
      <c r="H115" s="255">
        <v>181.35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2098</v>
      </c>
      <c r="AU115" s="252" t="s">
        <v>1961</v>
      </c>
      <c r="AV115" s="13" t="s">
        <v>2042</v>
      </c>
      <c r="AW115" s="13" t="s">
        <v>1882</v>
      </c>
      <c r="AX115" s="13" t="s">
        <v>1900</v>
      </c>
      <c r="AY115" s="252" t="s">
        <v>2090</v>
      </c>
    </row>
    <row r="116" spans="2:65" s="1" customFormat="1" ht="22.5" customHeight="1">
      <c r="B116" s="41"/>
      <c r="C116" s="200" t="s">
        <v>2122</v>
      </c>
      <c r="D116" s="200" t="s">
        <v>2092</v>
      </c>
      <c r="E116" s="201" t="s">
        <v>2123</v>
      </c>
      <c r="F116" s="202" t="s">
        <v>2124</v>
      </c>
      <c r="G116" s="203" t="s">
        <v>2125</v>
      </c>
      <c r="H116" s="204">
        <v>47.48</v>
      </c>
      <c r="I116" s="205"/>
      <c r="J116" s="206">
        <f>ROUND(I116*H116,2)</f>
        <v>0</v>
      </c>
      <c r="K116" s="202" t="s">
        <v>2096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1817</v>
      </c>
    </row>
    <row r="117" spans="2:51" s="12" customFormat="1" ht="13.5">
      <c r="B117" s="212"/>
      <c r="C117" s="213"/>
      <c r="D117" s="214" t="s">
        <v>2098</v>
      </c>
      <c r="E117" s="215" t="s">
        <v>1898</v>
      </c>
      <c r="F117" s="216" t="s">
        <v>1818</v>
      </c>
      <c r="G117" s="213"/>
      <c r="H117" s="217">
        <v>47.4804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2098</v>
      </c>
      <c r="AU117" s="223" t="s">
        <v>1961</v>
      </c>
      <c r="AV117" s="12" t="s">
        <v>1961</v>
      </c>
      <c r="AW117" s="12" t="s">
        <v>1916</v>
      </c>
      <c r="AX117" s="12" t="s">
        <v>1900</v>
      </c>
      <c r="AY117" s="223" t="s">
        <v>2090</v>
      </c>
    </row>
    <row r="118" spans="2:65" s="1" customFormat="1" ht="22.5" customHeight="1">
      <c r="B118" s="41"/>
      <c r="C118" s="200" t="s">
        <v>2129</v>
      </c>
      <c r="D118" s="200" t="s">
        <v>2092</v>
      </c>
      <c r="E118" s="201" t="s">
        <v>2437</v>
      </c>
      <c r="F118" s="202" t="s">
        <v>2438</v>
      </c>
      <c r="G118" s="203" t="s">
        <v>2095</v>
      </c>
      <c r="H118" s="204">
        <v>152.574</v>
      </c>
      <c r="I118" s="205"/>
      <c r="J118" s="206">
        <f>ROUND(I118*H118,2)</f>
        <v>0</v>
      </c>
      <c r="K118" s="202" t="s">
        <v>2096</v>
      </c>
      <c r="L118" s="61"/>
      <c r="M118" s="207" t="s">
        <v>1898</v>
      </c>
      <c r="N118" s="208" t="s">
        <v>1922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2042</v>
      </c>
      <c r="AT118" s="24" t="s">
        <v>2092</v>
      </c>
      <c r="AU118" s="24" t="s">
        <v>1961</v>
      </c>
      <c r="AY118" s="24" t="s">
        <v>2090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1900</v>
      </c>
      <c r="BK118" s="211">
        <f>ROUND(I118*H118,2)</f>
        <v>0</v>
      </c>
      <c r="BL118" s="24" t="s">
        <v>2042</v>
      </c>
      <c r="BM118" s="24" t="s">
        <v>1819</v>
      </c>
    </row>
    <row r="119" spans="2:51" s="12" customFormat="1" ht="13.5">
      <c r="B119" s="212"/>
      <c r="C119" s="213"/>
      <c r="D119" s="224" t="s">
        <v>2098</v>
      </c>
      <c r="E119" s="225" t="s">
        <v>1898</v>
      </c>
      <c r="F119" s="226" t="s">
        <v>1820</v>
      </c>
      <c r="G119" s="213"/>
      <c r="H119" s="227">
        <v>152.574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2098</v>
      </c>
      <c r="AU119" s="223" t="s">
        <v>1961</v>
      </c>
      <c r="AV119" s="12" t="s">
        <v>1961</v>
      </c>
      <c r="AW119" s="12" t="s">
        <v>1916</v>
      </c>
      <c r="AX119" s="12" t="s">
        <v>1951</v>
      </c>
      <c r="AY119" s="223" t="s">
        <v>2090</v>
      </c>
    </row>
    <row r="120" spans="2:51" s="13" customFormat="1" ht="13.5">
      <c r="B120" s="242"/>
      <c r="C120" s="243"/>
      <c r="D120" s="224" t="s">
        <v>2098</v>
      </c>
      <c r="E120" s="244" t="s">
        <v>1898</v>
      </c>
      <c r="F120" s="245" t="s">
        <v>2392</v>
      </c>
      <c r="G120" s="243"/>
      <c r="H120" s="246">
        <v>152.574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2098</v>
      </c>
      <c r="AU120" s="252" t="s">
        <v>1961</v>
      </c>
      <c r="AV120" s="13" t="s">
        <v>2042</v>
      </c>
      <c r="AW120" s="13" t="s">
        <v>1882</v>
      </c>
      <c r="AX120" s="13" t="s">
        <v>1900</v>
      </c>
      <c r="AY120" s="252" t="s">
        <v>2090</v>
      </c>
    </row>
    <row r="121" spans="2:63" s="11" customFormat="1" ht="29.85" customHeight="1">
      <c r="B121" s="183"/>
      <c r="C121" s="184"/>
      <c r="D121" s="197" t="s">
        <v>1950</v>
      </c>
      <c r="E121" s="198" t="s">
        <v>2042</v>
      </c>
      <c r="F121" s="198" t="s">
        <v>2487</v>
      </c>
      <c r="G121" s="184"/>
      <c r="H121" s="184"/>
      <c r="I121" s="187"/>
      <c r="J121" s="199">
        <f>BK121</f>
        <v>0</v>
      </c>
      <c r="K121" s="184"/>
      <c r="L121" s="189"/>
      <c r="M121" s="190"/>
      <c r="N121" s="191"/>
      <c r="O121" s="191"/>
      <c r="P121" s="192">
        <f>SUM(P122:P124)</f>
        <v>0</v>
      </c>
      <c r="Q121" s="191"/>
      <c r="R121" s="192">
        <f>SUM(R122:R124)</f>
        <v>0</v>
      </c>
      <c r="S121" s="191"/>
      <c r="T121" s="193">
        <f>SUM(T122:T124)</f>
        <v>0</v>
      </c>
      <c r="AR121" s="194" t="s">
        <v>1900</v>
      </c>
      <c r="AT121" s="195" t="s">
        <v>1950</v>
      </c>
      <c r="AU121" s="195" t="s">
        <v>1900</v>
      </c>
      <c r="AY121" s="194" t="s">
        <v>2090</v>
      </c>
      <c r="BK121" s="196">
        <f>SUM(BK122:BK124)</f>
        <v>0</v>
      </c>
    </row>
    <row r="122" spans="2:65" s="1" customFormat="1" ht="22.5" customHeight="1">
      <c r="B122" s="41"/>
      <c r="C122" s="200" t="s">
        <v>2135</v>
      </c>
      <c r="D122" s="200" t="s">
        <v>2092</v>
      </c>
      <c r="E122" s="201" t="s">
        <v>1566</v>
      </c>
      <c r="F122" s="202" t="s">
        <v>1821</v>
      </c>
      <c r="G122" s="203" t="s">
        <v>2095</v>
      </c>
      <c r="H122" s="204">
        <v>2.312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1822</v>
      </c>
    </row>
    <row r="123" spans="2:51" s="12" customFormat="1" ht="13.5">
      <c r="B123" s="212"/>
      <c r="C123" s="213"/>
      <c r="D123" s="224" t="s">
        <v>2098</v>
      </c>
      <c r="E123" s="225" t="s">
        <v>1898</v>
      </c>
      <c r="F123" s="226" t="s">
        <v>1823</v>
      </c>
      <c r="G123" s="213"/>
      <c r="H123" s="227">
        <v>2.312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51" s="13" customFormat="1" ht="13.5">
      <c r="B124" s="242"/>
      <c r="C124" s="243"/>
      <c r="D124" s="224" t="s">
        <v>2098</v>
      </c>
      <c r="E124" s="244" t="s">
        <v>1898</v>
      </c>
      <c r="F124" s="245" t="s">
        <v>2392</v>
      </c>
      <c r="G124" s="243"/>
      <c r="H124" s="246">
        <v>2.312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2098</v>
      </c>
      <c r="AU124" s="252" t="s">
        <v>1961</v>
      </c>
      <c r="AV124" s="13" t="s">
        <v>2042</v>
      </c>
      <c r="AW124" s="13" t="s">
        <v>1882</v>
      </c>
      <c r="AX124" s="13" t="s">
        <v>1900</v>
      </c>
      <c r="AY124" s="252" t="s">
        <v>2090</v>
      </c>
    </row>
    <row r="125" spans="2:63" s="11" customFormat="1" ht="29.85" customHeight="1">
      <c r="B125" s="183"/>
      <c r="C125" s="184"/>
      <c r="D125" s="197" t="s">
        <v>1950</v>
      </c>
      <c r="E125" s="198" t="s">
        <v>2129</v>
      </c>
      <c r="F125" s="198" t="s">
        <v>2259</v>
      </c>
      <c r="G125" s="184"/>
      <c r="H125" s="184"/>
      <c r="I125" s="187"/>
      <c r="J125" s="199">
        <f>BK125</f>
        <v>0</v>
      </c>
      <c r="K125" s="184"/>
      <c r="L125" s="189"/>
      <c r="M125" s="190"/>
      <c r="N125" s="191"/>
      <c r="O125" s="191"/>
      <c r="P125" s="192">
        <f>SUM(P126:P184)</f>
        <v>0</v>
      </c>
      <c r="Q125" s="191"/>
      <c r="R125" s="192">
        <f>SUM(R126:R184)</f>
        <v>13.491471800000001</v>
      </c>
      <c r="S125" s="191"/>
      <c r="T125" s="193">
        <f>SUM(T126:T184)</f>
        <v>0</v>
      </c>
      <c r="AR125" s="194" t="s">
        <v>1900</v>
      </c>
      <c r="AT125" s="195" t="s">
        <v>1950</v>
      </c>
      <c r="AU125" s="195" t="s">
        <v>1900</v>
      </c>
      <c r="AY125" s="194" t="s">
        <v>2090</v>
      </c>
      <c r="BK125" s="196">
        <f>SUM(BK126:BK184)</f>
        <v>0</v>
      </c>
    </row>
    <row r="126" spans="2:65" s="1" customFormat="1" ht="22.5" customHeight="1">
      <c r="B126" s="41"/>
      <c r="C126" s="200" t="s">
        <v>1905</v>
      </c>
      <c r="D126" s="200" t="s">
        <v>2092</v>
      </c>
      <c r="E126" s="201" t="s">
        <v>2496</v>
      </c>
      <c r="F126" s="202" t="s">
        <v>2497</v>
      </c>
      <c r="G126" s="203" t="s">
        <v>2263</v>
      </c>
      <c r="H126" s="204">
        <v>2</v>
      </c>
      <c r="I126" s="205"/>
      <c r="J126" s="206">
        <f>ROUND(I126*H126,2)</f>
        <v>0</v>
      </c>
      <c r="K126" s="202" t="s">
        <v>2096</v>
      </c>
      <c r="L126" s="61"/>
      <c r="M126" s="207" t="s">
        <v>1898</v>
      </c>
      <c r="N126" s="208" t="s">
        <v>1922</v>
      </c>
      <c r="O126" s="42"/>
      <c r="P126" s="209">
        <f>O126*H126</f>
        <v>0</v>
      </c>
      <c r="Q126" s="209">
        <v>0.0008</v>
      </c>
      <c r="R126" s="209">
        <f>Q126*H126</f>
        <v>0.0016</v>
      </c>
      <c r="S126" s="209">
        <v>0</v>
      </c>
      <c r="T126" s="210">
        <f>S126*H126</f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1824</v>
      </c>
    </row>
    <row r="127" spans="2:65" s="1" customFormat="1" ht="22.5" customHeight="1">
      <c r="B127" s="41"/>
      <c r="C127" s="228" t="s">
        <v>2146</v>
      </c>
      <c r="D127" s="228" t="s">
        <v>2136</v>
      </c>
      <c r="E127" s="229" t="s">
        <v>1825</v>
      </c>
      <c r="F127" s="230" t="s">
        <v>1826</v>
      </c>
      <c r="G127" s="231" t="s">
        <v>2263</v>
      </c>
      <c r="H127" s="232">
        <v>2</v>
      </c>
      <c r="I127" s="233"/>
      <c r="J127" s="234">
        <f>ROUND(I127*H127,2)</f>
        <v>0</v>
      </c>
      <c r="K127" s="230" t="s">
        <v>1898</v>
      </c>
      <c r="L127" s="235"/>
      <c r="M127" s="236" t="s">
        <v>1898</v>
      </c>
      <c r="N127" s="237" t="s">
        <v>1922</v>
      </c>
      <c r="O127" s="42"/>
      <c r="P127" s="209">
        <f>O127*H127</f>
        <v>0</v>
      </c>
      <c r="Q127" s="209">
        <v>0.00504</v>
      </c>
      <c r="R127" s="209">
        <f>Q127*H127</f>
        <v>0.01008</v>
      </c>
      <c r="S127" s="209">
        <v>0</v>
      </c>
      <c r="T127" s="210">
        <f>S127*H127</f>
        <v>0</v>
      </c>
      <c r="AR127" s="24" t="s">
        <v>2129</v>
      </c>
      <c r="AT127" s="24" t="s">
        <v>2136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1827</v>
      </c>
    </row>
    <row r="128" spans="2:51" s="12" customFormat="1" ht="13.5">
      <c r="B128" s="212"/>
      <c r="C128" s="213"/>
      <c r="D128" s="224" t="s">
        <v>2098</v>
      </c>
      <c r="E128" s="225" t="s">
        <v>1898</v>
      </c>
      <c r="F128" s="226" t="s">
        <v>861</v>
      </c>
      <c r="G128" s="213"/>
      <c r="H128" s="227">
        <v>2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1951</v>
      </c>
      <c r="AY128" s="223" t="s">
        <v>2090</v>
      </c>
    </row>
    <row r="129" spans="2:51" s="13" customFormat="1" ht="13.5">
      <c r="B129" s="242"/>
      <c r="C129" s="243"/>
      <c r="D129" s="214" t="s">
        <v>2098</v>
      </c>
      <c r="E129" s="253" t="s">
        <v>1898</v>
      </c>
      <c r="F129" s="254" t="s">
        <v>2392</v>
      </c>
      <c r="G129" s="243"/>
      <c r="H129" s="255">
        <v>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2098</v>
      </c>
      <c r="AU129" s="252" t="s">
        <v>1961</v>
      </c>
      <c r="AV129" s="13" t="s">
        <v>2042</v>
      </c>
      <c r="AW129" s="13" t="s">
        <v>1882</v>
      </c>
      <c r="AX129" s="13" t="s">
        <v>1900</v>
      </c>
      <c r="AY129" s="252" t="s">
        <v>2090</v>
      </c>
    </row>
    <row r="130" spans="2:65" s="1" customFormat="1" ht="22.5" customHeight="1">
      <c r="B130" s="41"/>
      <c r="C130" s="200" t="s">
        <v>2151</v>
      </c>
      <c r="D130" s="200" t="s">
        <v>2092</v>
      </c>
      <c r="E130" s="201" t="s">
        <v>1828</v>
      </c>
      <c r="F130" s="202" t="s">
        <v>1829</v>
      </c>
      <c r="G130" s="203" t="s">
        <v>2106</v>
      </c>
      <c r="H130" s="204">
        <v>0.4</v>
      </c>
      <c r="I130" s="205"/>
      <c r="J130" s="206">
        <f>ROUND(I130*H130,2)</f>
        <v>0</v>
      </c>
      <c r="K130" s="202" t="s">
        <v>2096</v>
      </c>
      <c r="L130" s="61"/>
      <c r="M130" s="207" t="s">
        <v>1898</v>
      </c>
      <c r="N130" s="208" t="s">
        <v>1922</v>
      </c>
      <c r="O130" s="42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24" t="s">
        <v>2042</v>
      </c>
      <c r="AT130" s="24" t="s">
        <v>2092</v>
      </c>
      <c r="AU130" s="24" t="s">
        <v>1961</v>
      </c>
      <c r="AY130" s="24" t="s">
        <v>2090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24" t="s">
        <v>1900</v>
      </c>
      <c r="BK130" s="211">
        <f>ROUND(I130*H130,2)</f>
        <v>0</v>
      </c>
      <c r="BL130" s="24" t="s">
        <v>2042</v>
      </c>
      <c r="BM130" s="24" t="s">
        <v>1830</v>
      </c>
    </row>
    <row r="131" spans="2:51" s="12" customFormat="1" ht="13.5">
      <c r="B131" s="212"/>
      <c r="C131" s="213"/>
      <c r="D131" s="224" t="s">
        <v>2098</v>
      </c>
      <c r="E131" s="225" t="s">
        <v>1898</v>
      </c>
      <c r="F131" s="226" t="s">
        <v>1831</v>
      </c>
      <c r="G131" s="213"/>
      <c r="H131" s="227">
        <v>0.4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2098</v>
      </c>
      <c r="AU131" s="223" t="s">
        <v>1961</v>
      </c>
      <c r="AV131" s="12" t="s">
        <v>1961</v>
      </c>
      <c r="AW131" s="12" t="s">
        <v>1916</v>
      </c>
      <c r="AX131" s="12" t="s">
        <v>1951</v>
      </c>
      <c r="AY131" s="223" t="s">
        <v>2090</v>
      </c>
    </row>
    <row r="132" spans="2:51" s="13" customFormat="1" ht="13.5">
      <c r="B132" s="242"/>
      <c r="C132" s="243"/>
      <c r="D132" s="214" t="s">
        <v>2098</v>
      </c>
      <c r="E132" s="253" t="s">
        <v>1898</v>
      </c>
      <c r="F132" s="254" t="s">
        <v>2392</v>
      </c>
      <c r="G132" s="243"/>
      <c r="H132" s="255">
        <v>0.4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2098</v>
      </c>
      <c r="AU132" s="252" t="s">
        <v>1961</v>
      </c>
      <c r="AV132" s="13" t="s">
        <v>2042</v>
      </c>
      <c r="AW132" s="13" t="s">
        <v>1882</v>
      </c>
      <c r="AX132" s="13" t="s">
        <v>1900</v>
      </c>
      <c r="AY132" s="252" t="s">
        <v>2090</v>
      </c>
    </row>
    <row r="133" spans="2:65" s="1" customFormat="1" ht="22.5" customHeight="1">
      <c r="B133" s="41"/>
      <c r="C133" s="228" t="s">
        <v>2156</v>
      </c>
      <c r="D133" s="228" t="s">
        <v>2136</v>
      </c>
      <c r="E133" s="229" t="s">
        <v>1832</v>
      </c>
      <c r="F133" s="230" t="s">
        <v>1833</v>
      </c>
      <c r="G133" s="231" t="s">
        <v>2106</v>
      </c>
      <c r="H133" s="232">
        <v>0.44</v>
      </c>
      <c r="I133" s="233"/>
      <c r="J133" s="234">
        <f>ROUND(I133*H133,2)</f>
        <v>0</v>
      </c>
      <c r="K133" s="230" t="s">
        <v>2096</v>
      </c>
      <c r="L133" s="235"/>
      <c r="M133" s="236" t="s">
        <v>1898</v>
      </c>
      <c r="N133" s="237" t="s">
        <v>1922</v>
      </c>
      <c r="O133" s="42"/>
      <c r="P133" s="209">
        <f>O133*H133</f>
        <v>0</v>
      </c>
      <c r="Q133" s="209">
        <v>0.00147</v>
      </c>
      <c r="R133" s="209">
        <f>Q133*H133</f>
        <v>0.0006468</v>
      </c>
      <c r="S133" s="209">
        <v>0</v>
      </c>
      <c r="T133" s="210">
        <f>S133*H133</f>
        <v>0</v>
      </c>
      <c r="AR133" s="24" t="s">
        <v>2129</v>
      </c>
      <c r="AT133" s="24" t="s">
        <v>2136</v>
      </c>
      <c r="AU133" s="24" t="s">
        <v>1961</v>
      </c>
      <c r="AY133" s="24" t="s">
        <v>2090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24" t="s">
        <v>1900</v>
      </c>
      <c r="BK133" s="211">
        <f>ROUND(I133*H133,2)</f>
        <v>0</v>
      </c>
      <c r="BL133" s="24" t="s">
        <v>2042</v>
      </c>
      <c r="BM133" s="24" t="s">
        <v>1834</v>
      </c>
    </row>
    <row r="134" spans="2:51" s="12" customFormat="1" ht="13.5">
      <c r="B134" s="212"/>
      <c r="C134" s="213"/>
      <c r="D134" s="214" t="s">
        <v>2098</v>
      </c>
      <c r="E134" s="215" t="s">
        <v>1898</v>
      </c>
      <c r="F134" s="216" t="s">
        <v>1835</v>
      </c>
      <c r="G134" s="213"/>
      <c r="H134" s="217">
        <v>0.44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2098</v>
      </c>
      <c r="AU134" s="223" t="s">
        <v>1961</v>
      </c>
      <c r="AV134" s="12" t="s">
        <v>1961</v>
      </c>
      <c r="AW134" s="12" t="s">
        <v>1916</v>
      </c>
      <c r="AX134" s="12" t="s">
        <v>1900</v>
      </c>
      <c r="AY134" s="223" t="s">
        <v>2090</v>
      </c>
    </row>
    <row r="135" spans="2:65" s="1" customFormat="1" ht="22.5" customHeight="1">
      <c r="B135" s="41"/>
      <c r="C135" s="200" t="s">
        <v>2161</v>
      </c>
      <c r="D135" s="200" t="s">
        <v>2092</v>
      </c>
      <c r="E135" s="201" t="s">
        <v>1836</v>
      </c>
      <c r="F135" s="202" t="s">
        <v>1837</v>
      </c>
      <c r="G135" s="203" t="s">
        <v>2106</v>
      </c>
      <c r="H135" s="204">
        <v>2.5</v>
      </c>
      <c r="I135" s="205"/>
      <c r="J135" s="206">
        <f>ROUND(I135*H135,2)</f>
        <v>0</v>
      </c>
      <c r="K135" s="202" t="s">
        <v>2096</v>
      </c>
      <c r="L135" s="61"/>
      <c r="M135" s="207" t="s">
        <v>1898</v>
      </c>
      <c r="N135" s="208" t="s">
        <v>1922</v>
      </c>
      <c r="O135" s="42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AR135" s="24" t="s">
        <v>2042</v>
      </c>
      <c r="AT135" s="24" t="s">
        <v>2092</v>
      </c>
      <c r="AU135" s="24" t="s">
        <v>1961</v>
      </c>
      <c r="AY135" s="24" t="s">
        <v>2090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24" t="s">
        <v>1900</v>
      </c>
      <c r="BK135" s="211">
        <f>ROUND(I135*H135,2)</f>
        <v>0</v>
      </c>
      <c r="BL135" s="24" t="s">
        <v>2042</v>
      </c>
      <c r="BM135" s="24" t="s">
        <v>1838</v>
      </c>
    </row>
    <row r="136" spans="2:51" s="12" customFormat="1" ht="13.5">
      <c r="B136" s="212"/>
      <c r="C136" s="213"/>
      <c r="D136" s="224" t="s">
        <v>2098</v>
      </c>
      <c r="E136" s="225" t="s">
        <v>1898</v>
      </c>
      <c r="F136" s="226" t="s">
        <v>1839</v>
      </c>
      <c r="G136" s="213"/>
      <c r="H136" s="227">
        <v>2.5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2098</v>
      </c>
      <c r="AU136" s="223" t="s">
        <v>1961</v>
      </c>
      <c r="AV136" s="12" t="s">
        <v>1961</v>
      </c>
      <c r="AW136" s="12" t="s">
        <v>1916</v>
      </c>
      <c r="AX136" s="12" t="s">
        <v>1951</v>
      </c>
      <c r="AY136" s="223" t="s">
        <v>2090</v>
      </c>
    </row>
    <row r="137" spans="2:51" s="13" customFormat="1" ht="13.5">
      <c r="B137" s="242"/>
      <c r="C137" s="243"/>
      <c r="D137" s="214" t="s">
        <v>2098</v>
      </c>
      <c r="E137" s="253" t="s">
        <v>1898</v>
      </c>
      <c r="F137" s="254" t="s">
        <v>2392</v>
      </c>
      <c r="G137" s="243"/>
      <c r="H137" s="255">
        <v>2.5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2098</v>
      </c>
      <c r="AU137" s="252" t="s">
        <v>1961</v>
      </c>
      <c r="AV137" s="13" t="s">
        <v>2042</v>
      </c>
      <c r="AW137" s="13" t="s">
        <v>1882</v>
      </c>
      <c r="AX137" s="13" t="s">
        <v>1900</v>
      </c>
      <c r="AY137" s="252" t="s">
        <v>2090</v>
      </c>
    </row>
    <row r="138" spans="2:65" s="1" customFormat="1" ht="22.5" customHeight="1">
      <c r="B138" s="41"/>
      <c r="C138" s="228" t="s">
        <v>1886</v>
      </c>
      <c r="D138" s="228" t="s">
        <v>2136</v>
      </c>
      <c r="E138" s="229" t="s">
        <v>1840</v>
      </c>
      <c r="F138" s="230" t="s">
        <v>1841</v>
      </c>
      <c r="G138" s="231" t="s">
        <v>2106</v>
      </c>
      <c r="H138" s="232">
        <v>2.75</v>
      </c>
      <c r="I138" s="233"/>
      <c r="J138" s="234">
        <f>ROUND(I138*H138,2)</f>
        <v>0</v>
      </c>
      <c r="K138" s="230" t="s">
        <v>2096</v>
      </c>
      <c r="L138" s="235"/>
      <c r="M138" s="236" t="s">
        <v>1898</v>
      </c>
      <c r="N138" s="237" t="s">
        <v>1922</v>
      </c>
      <c r="O138" s="42"/>
      <c r="P138" s="209">
        <f>O138*H138</f>
        <v>0</v>
      </c>
      <c r="Q138" s="209">
        <v>0.0035</v>
      </c>
      <c r="R138" s="209">
        <f>Q138*H138</f>
        <v>0.009625</v>
      </c>
      <c r="S138" s="209">
        <v>0</v>
      </c>
      <c r="T138" s="210">
        <f>S138*H138</f>
        <v>0</v>
      </c>
      <c r="AR138" s="24" t="s">
        <v>2129</v>
      </c>
      <c r="AT138" s="24" t="s">
        <v>2136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1842</v>
      </c>
    </row>
    <row r="139" spans="2:51" s="12" customFormat="1" ht="13.5">
      <c r="B139" s="212"/>
      <c r="C139" s="213"/>
      <c r="D139" s="214" t="s">
        <v>2098</v>
      </c>
      <c r="E139" s="215" t="s">
        <v>1898</v>
      </c>
      <c r="F139" s="216" t="s">
        <v>1843</v>
      </c>
      <c r="G139" s="213"/>
      <c r="H139" s="217">
        <v>2.75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1916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00" t="s">
        <v>2171</v>
      </c>
      <c r="D140" s="200" t="s">
        <v>2092</v>
      </c>
      <c r="E140" s="201" t="s">
        <v>1844</v>
      </c>
      <c r="F140" s="202" t="s">
        <v>1845</v>
      </c>
      <c r="G140" s="203" t="s">
        <v>2263</v>
      </c>
      <c r="H140" s="204">
        <v>2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1846</v>
      </c>
    </row>
    <row r="141" spans="2:65" s="1" customFormat="1" ht="22.5" customHeight="1">
      <c r="B141" s="41"/>
      <c r="C141" s="228" t="s">
        <v>2176</v>
      </c>
      <c r="D141" s="228" t="s">
        <v>2136</v>
      </c>
      <c r="E141" s="229" t="s">
        <v>1847</v>
      </c>
      <c r="F141" s="230" t="s">
        <v>1848</v>
      </c>
      <c r="G141" s="231" t="s">
        <v>2263</v>
      </c>
      <c r="H141" s="232">
        <v>2</v>
      </c>
      <c r="I141" s="233"/>
      <c r="J141" s="234">
        <f>ROUND(I141*H141,2)</f>
        <v>0</v>
      </c>
      <c r="K141" s="230" t="s">
        <v>2096</v>
      </c>
      <c r="L141" s="235"/>
      <c r="M141" s="236" t="s">
        <v>1898</v>
      </c>
      <c r="N141" s="237" t="s">
        <v>1922</v>
      </c>
      <c r="O141" s="42"/>
      <c r="P141" s="209">
        <f>O141*H141</f>
        <v>0</v>
      </c>
      <c r="Q141" s="209">
        <v>0.00036</v>
      </c>
      <c r="R141" s="209">
        <f>Q141*H141</f>
        <v>0.00072</v>
      </c>
      <c r="S141" s="209">
        <v>0</v>
      </c>
      <c r="T141" s="210">
        <f>S141*H141</f>
        <v>0</v>
      </c>
      <c r="AR141" s="24" t="s">
        <v>2129</v>
      </c>
      <c r="AT141" s="24" t="s">
        <v>2136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1849</v>
      </c>
    </row>
    <row r="142" spans="2:51" s="12" customFormat="1" ht="13.5">
      <c r="B142" s="212"/>
      <c r="C142" s="213"/>
      <c r="D142" s="224" t="s">
        <v>2098</v>
      </c>
      <c r="E142" s="225" t="s">
        <v>1898</v>
      </c>
      <c r="F142" s="226" t="s">
        <v>861</v>
      </c>
      <c r="G142" s="213"/>
      <c r="H142" s="227">
        <v>2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2098</v>
      </c>
      <c r="AU142" s="223" t="s">
        <v>1961</v>
      </c>
      <c r="AV142" s="12" t="s">
        <v>1961</v>
      </c>
      <c r="AW142" s="12" t="s">
        <v>1916</v>
      </c>
      <c r="AX142" s="12" t="s">
        <v>1951</v>
      </c>
      <c r="AY142" s="223" t="s">
        <v>2090</v>
      </c>
    </row>
    <row r="143" spans="2:51" s="13" customFormat="1" ht="13.5">
      <c r="B143" s="242"/>
      <c r="C143" s="243"/>
      <c r="D143" s="214" t="s">
        <v>2098</v>
      </c>
      <c r="E143" s="253" t="s">
        <v>1898</v>
      </c>
      <c r="F143" s="254" t="s">
        <v>2392</v>
      </c>
      <c r="G143" s="243"/>
      <c r="H143" s="255">
        <v>2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2098</v>
      </c>
      <c r="AU143" s="252" t="s">
        <v>1961</v>
      </c>
      <c r="AV143" s="13" t="s">
        <v>2042</v>
      </c>
      <c r="AW143" s="13" t="s">
        <v>1882</v>
      </c>
      <c r="AX143" s="13" t="s">
        <v>1900</v>
      </c>
      <c r="AY143" s="252" t="s">
        <v>2090</v>
      </c>
    </row>
    <row r="144" spans="2:65" s="1" customFormat="1" ht="22.5" customHeight="1">
      <c r="B144" s="41"/>
      <c r="C144" s="200" t="s">
        <v>2181</v>
      </c>
      <c r="D144" s="200" t="s">
        <v>2092</v>
      </c>
      <c r="E144" s="201" t="s">
        <v>1850</v>
      </c>
      <c r="F144" s="202" t="s">
        <v>1851</v>
      </c>
      <c r="G144" s="203" t="s">
        <v>2263</v>
      </c>
      <c r="H144" s="204">
        <v>2</v>
      </c>
      <c r="I144" s="205"/>
      <c r="J144" s="206">
        <f>ROUND(I144*H144,2)</f>
        <v>0</v>
      </c>
      <c r="K144" s="202" t="s">
        <v>2096</v>
      </c>
      <c r="L144" s="61"/>
      <c r="M144" s="207" t="s">
        <v>1898</v>
      </c>
      <c r="N144" s="208" t="s">
        <v>1922</v>
      </c>
      <c r="O144" s="42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AR144" s="24" t="s">
        <v>2042</v>
      </c>
      <c r="AT144" s="24" t="s">
        <v>2092</v>
      </c>
      <c r="AU144" s="24" t="s">
        <v>1961</v>
      </c>
      <c r="AY144" s="24" t="s">
        <v>2090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24" t="s">
        <v>1900</v>
      </c>
      <c r="BK144" s="211">
        <f>ROUND(I144*H144,2)</f>
        <v>0</v>
      </c>
      <c r="BL144" s="24" t="s">
        <v>2042</v>
      </c>
      <c r="BM144" s="24" t="s">
        <v>1852</v>
      </c>
    </row>
    <row r="145" spans="2:65" s="1" customFormat="1" ht="22.5" customHeight="1">
      <c r="B145" s="41"/>
      <c r="C145" s="228" t="s">
        <v>2186</v>
      </c>
      <c r="D145" s="228" t="s">
        <v>2136</v>
      </c>
      <c r="E145" s="229" t="s">
        <v>1853</v>
      </c>
      <c r="F145" s="230" t="s">
        <v>1854</v>
      </c>
      <c r="G145" s="231" t="s">
        <v>2263</v>
      </c>
      <c r="H145" s="232">
        <v>2</v>
      </c>
      <c r="I145" s="233"/>
      <c r="J145" s="234">
        <f>ROUND(I145*H145,2)</f>
        <v>0</v>
      </c>
      <c r="K145" s="230" t="s">
        <v>2096</v>
      </c>
      <c r="L145" s="235"/>
      <c r="M145" s="236" t="s">
        <v>1898</v>
      </c>
      <c r="N145" s="237" t="s">
        <v>1922</v>
      </c>
      <c r="O145" s="42"/>
      <c r="P145" s="209">
        <f>O145*H145</f>
        <v>0</v>
      </c>
      <c r="Q145" s="209">
        <v>0.00198</v>
      </c>
      <c r="R145" s="209">
        <f>Q145*H145</f>
        <v>0.00396</v>
      </c>
      <c r="S145" s="209">
        <v>0</v>
      </c>
      <c r="T145" s="210">
        <f>S145*H145</f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1855</v>
      </c>
    </row>
    <row r="146" spans="2:51" s="12" customFormat="1" ht="13.5">
      <c r="B146" s="212"/>
      <c r="C146" s="213"/>
      <c r="D146" s="224" t="s">
        <v>2098</v>
      </c>
      <c r="E146" s="225" t="s">
        <v>1898</v>
      </c>
      <c r="F146" s="226" t="s">
        <v>861</v>
      </c>
      <c r="G146" s="213"/>
      <c r="H146" s="227">
        <v>2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2098</v>
      </c>
      <c r="AU146" s="223" t="s">
        <v>1961</v>
      </c>
      <c r="AV146" s="12" t="s">
        <v>1961</v>
      </c>
      <c r="AW146" s="12" t="s">
        <v>1916</v>
      </c>
      <c r="AX146" s="12" t="s">
        <v>1951</v>
      </c>
      <c r="AY146" s="223" t="s">
        <v>2090</v>
      </c>
    </row>
    <row r="147" spans="2:51" s="13" customFormat="1" ht="13.5">
      <c r="B147" s="242"/>
      <c r="C147" s="243"/>
      <c r="D147" s="214" t="s">
        <v>2098</v>
      </c>
      <c r="E147" s="253" t="s">
        <v>1898</v>
      </c>
      <c r="F147" s="254" t="s">
        <v>2392</v>
      </c>
      <c r="G147" s="243"/>
      <c r="H147" s="255">
        <v>2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2098</v>
      </c>
      <c r="AU147" s="252" t="s">
        <v>1961</v>
      </c>
      <c r="AV147" s="13" t="s">
        <v>2042</v>
      </c>
      <c r="AW147" s="13" t="s">
        <v>1882</v>
      </c>
      <c r="AX147" s="13" t="s">
        <v>1900</v>
      </c>
      <c r="AY147" s="252" t="s">
        <v>2090</v>
      </c>
    </row>
    <row r="148" spans="2:65" s="1" customFormat="1" ht="22.5" customHeight="1">
      <c r="B148" s="41"/>
      <c r="C148" s="200" t="s">
        <v>2189</v>
      </c>
      <c r="D148" s="200" t="s">
        <v>2092</v>
      </c>
      <c r="E148" s="201" t="s">
        <v>1856</v>
      </c>
      <c r="F148" s="202" t="s">
        <v>1857</v>
      </c>
      <c r="G148" s="203" t="s">
        <v>2263</v>
      </c>
      <c r="H148" s="204">
        <v>1</v>
      </c>
      <c r="I148" s="205"/>
      <c r="J148" s="206">
        <f>ROUND(I148*H148,2)</f>
        <v>0</v>
      </c>
      <c r="K148" s="202" t="s">
        <v>2096</v>
      </c>
      <c r="L148" s="61"/>
      <c r="M148" s="207" t="s">
        <v>1898</v>
      </c>
      <c r="N148" s="208" t="s">
        <v>1922</v>
      </c>
      <c r="O148" s="42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4" t="s">
        <v>1900</v>
      </c>
      <c r="BK148" s="211">
        <f>ROUND(I148*H148,2)</f>
        <v>0</v>
      </c>
      <c r="BL148" s="24" t="s">
        <v>2042</v>
      </c>
      <c r="BM148" s="24" t="s">
        <v>1858</v>
      </c>
    </row>
    <row r="149" spans="2:65" s="1" customFormat="1" ht="22.5" customHeight="1">
      <c r="B149" s="41"/>
      <c r="C149" s="228" t="s">
        <v>1885</v>
      </c>
      <c r="D149" s="228" t="s">
        <v>2136</v>
      </c>
      <c r="E149" s="229" t="s">
        <v>1859</v>
      </c>
      <c r="F149" s="230" t="s">
        <v>1860</v>
      </c>
      <c r="G149" s="231" t="s">
        <v>2263</v>
      </c>
      <c r="H149" s="232">
        <v>1</v>
      </c>
      <c r="I149" s="233"/>
      <c r="J149" s="234">
        <f>ROUND(I149*H149,2)</f>
        <v>0</v>
      </c>
      <c r="K149" s="230" t="s">
        <v>2096</v>
      </c>
      <c r="L149" s="235"/>
      <c r="M149" s="236" t="s">
        <v>1898</v>
      </c>
      <c r="N149" s="237" t="s">
        <v>1922</v>
      </c>
      <c r="O149" s="42"/>
      <c r="P149" s="209">
        <f>O149*H149</f>
        <v>0</v>
      </c>
      <c r="Q149" s="209">
        <v>0.0022</v>
      </c>
      <c r="R149" s="209">
        <f>Q149*H149</f>
        <v>0.0022</v>
      </c>
      <c r="S149" s="209">
        <v>0</v>
      </c>
      <c r="T149" s="210">
        <f>S149*H149</f>
        <v>0</v>
      </c>
      <c r="AR149" s="24" t="s">
        <v>2129</v>
      </c>
      <c r="AT149" s="24" t="s">
        <v>2136</v>
      </c>
      <c r="AU149" s="24" t="s">
        <v>1961</v>
      </c>
      <c r="AY149" s="24" t="s">
        <v>2090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24" t="s">
        <v>1900</v>
      </c>
      <c r="BK149" s="211">
        <f>ROUND(I149*H149,2)</f>
        <v>0</v>
      </c>
      <c r="BL149" s="24" t="s">
        <v>2042</v>
      </c>
      <c r="BM149" s="24" t="s">
        <v>1861</v>
      </c>
    </row>
    <row r="150" spans="2:51" s="12" customFormat="1" ht="13.5">
      <c r="B150" s="212"/>
      <c r="C150" s="213"/>
      <c r="D150" s="224" t="s">
        <v>2098</v>
      </c>
      <c r="E150" s="225" t="s">
        <v>1898</v>
      </c>
      <c r="F150" s="226" t="s">
        <v>2993</v>
      </c>
      <c r="G150" s="213"/>
      <c r="H150" s="227">
        <v>1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2098</v>
      </c>
      <c r="AU150" s="223" t="s">
        <v>1961</v>
      </c>
      <c r="AV150" s="12" t="s">
        <v>1961</v>
      </c>
      <c r="AW150" s="12" t="s">
        <v>1916</v>
      </c>
      <c r="AX150" s="12" t="s">
        <v>1951</v>
      </c>
      <c r="AY150" s="223" t="s">
        <v>2090</v>
      </c>
    </row>
    <row r="151" spans="2:51" s="13" customFormat="1" ht="13.5">
      <c r="B151" s="242"/>
      <c r="C151" s="243"/>
      <c r="D151" s="214" t="s">
        <v>2098</v>
      </c>
      <c r="E151" s="253" t="s">
        <v>1898</v>
      </c>
      <c r="F151" s="254" t="s">
        <v>2392</v>
      </c>
      <c r="G151" s="243"/>
      <c r="H151" s="255">
        <v>1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2098</v>
      </c>
      <c r="AU151" s="252" t="s">
        <v>1961</v>
      </c>
      <c r="AV151" s="13" t="s">
        <v>2042</v>
      </c>
      <c r="AW151" s="13" t="s">
        <v>1882</v>
      </c>
      <c r="AX151" s="13" t="s">
        <v>1900</v>
      </c>
      <c r="AY151" s="252" t="s">
        <v>2090</v>
      </c>
    </row>
    <row r="152" spans="2:65" s="1" customFormat="1" ht="22.5" customHeight="1">
      <c r="B152" s="41"/>
      <c r="C152" s="200" t="s">
        <v>2197</v>
      </c>
      <c r="D152" s="200" t="s">
        <v>2092</v>
      </c>
      <c r="E152" s="201" t="s">
        <v>2604</v>
      </c>
      <c r="F152" s="202" t="s">
        <v>2605</v>
      </c>
      <c r="G152" s="203" t="s">
        <v>2263</v>
      </c>
      <c r="H152" s="204">
        <v>2</v>
      </c>
      <c r="I152" s="205"/>
      <c r="J152" s="206">
        <f>ROUND(I152*H152,2)</f>
        <v>0</v>
      </c>
      <c r="K152" s="202" t="s">
        <v>2096</v>
      </c>
      <c r="L152" s="61"/>
      <c r="M152" s="207" t="s">
        <v>1898</v>
      </c>
      <c r="N152" s="208" t="s">
        <v>1922</v>
      </c>
      <c r="O152" s="42"/>
      <c r="P152" s="209">
        <f>O152*H152</f>
        <v>0</v>
      </c>
      <c r="Q152" s="209">
        <v>0.0008</v>
      </c>
      <c r="R152" s="209">
        <f>Q152*H152</f>
        <v>0.0016</v>
      </c>
      <c r="S152" s="209">
        <v>0</v>
      </c>
      <c r="T152" s="210">
        <f>S152*H152</f>
        <v>0</v>
      </c>
      <c r="AR152" s="24" t="s">
        <v>2042</v>
      </c>
      <c r="AT152" s="24" t="s">
        <v>2092</v>
      </c>
      <c r="AU152" s="24" t="s">
        <v>1961</v>
      </c>
      <c r="AY152" s="24" t="s">
        <v>2090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24" t="s">
        <v>1900</v>
      </c>
      <c r="BK152" s="211">
        <f>ROUND(I152*H152,2)</f>
        <v>0</v>
      </c>
      <c r="BL152" s="24" t="s">
        <v>2042</v>
      </c>
      <c r="BM152" s="24" t="s">
        <v>1862</v>
      </c>
    </row>
    <row r="153" spans="2:65" s="1" customFormat="1" ht="22.5" customHeight="1">
      <c r="B153" s="41"/>
      <c r="C153" s="228" t="s">
        <v>2201</v>
      </c>
      <c r="D153" s="228" t="s">
        <v>2136</v>
      </c>
      <c r="E153" s="229" t="s">
        <v>928</v>
      </c>
      <c r="F153" s="230" t="s">
        <v>929</v>
      </c>
      <c r="G153" s="231" t="s">
        <v>2263</v>
      </c>
      <c r="H153" s="232">
        <v>2</v>
      </c>
      <c r="I153" s="233"/>
      <c r="J153" s="234">
        <f>ROUND(I153*H153,2)</f>
        <v>0</v>
      </c>
      <c r="K153" s="230" t="s">
        <v>1898</v>
      </c>
      <c r="L153" s="235"/>
      <c r="M153" s="236" t="s">
        <v>1898</v>
      </c>
      <c r="N153" s="237" t="s">
        <v>1922</v>
      </c>
      <c r="O153" s="42"/>
      <c r="P153" s="209">
        <f>O153*H153</f>
        <v>0</v>
      </c>
      <c r="Q153" s="209">
        <v>0.01847</v>
      </c>
      <c r="R153" s="209">
        <f>Q153*H153</f>
        <v>0.03694</v>
      </c>
      <c r="S153" s="209">
        <v>0</v>
      </c>
      <c r="T153" s="210">
        <f>S153*H153</f>
        <v>0</v>
      </c>
      <c r="AR153" s="24" t="s">
        <v>2129</v>
      </c>
      <c r="AT153" s="24" t="s">
        <v>2136</v>
      </c>
      <c r="AU153" s="24" t="s">
        <v>1961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1863</v>
      </c>
    </row>
    <row r="154" spans="2:51" s="12" customFormat="1" ht="13.5">
      <c r="B154" s="212"/>
      <c r="C154" s="213"/>
      <c r="D154" s="224" t="s">
        <v>2098</v>
      </c>
      <c r="E154" s="225" t="s">
        <v>1898</v>
      </c>
      <c r="F154" s="226" t="s">
        <v>861</v>
      </c>
      <c r="G154" s="213"/>
      <c r="H154" s="227">
        <v>2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2098</v>
      </c>
      <c r="AU154" s="223" t="s">
        <v>1961</v>
      </c>
      <c r="AV154" s="12" t="s">
        <v>1961</v>
      </c>
      <c r="AW154" s="12" t="s">
        <v>1916</v>
      </c>
      <c r="AX154" s="12" t="s">
        <v>1951</v>
      </c>
      <c r="AY154" s="223" t="s">
        <v>2090</v>
      </c>
    </row>
    <row r="155" spans="2:51" s="13" customFormat="1" ht="13.5">
      <c r="B155" s="242"/>
      <c r="C155" s="243"/>
      <c r="D155" s="214" t="s">
        <v>2098</v>
      </c>
      <c r="E155" s="253" t="s">
        <v>1898</v>
      </c>
      <c r="F155" s="254" t="s">
        <v>2392</v>
      </c>
      <c r="G155" s="243"/>
      <c r="H155" s="255">
        <v>2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2098</v>
      </c>
      <c r="AU155" s="252" t="s">
        <v>1961</v>
      </c>
      <c r="AV155" s="13" t="s">
        <v>2042</v>
      </c>
      <c r="AW155" s="13" t="s">
        <v>1882</v>
      </c>
      <c r="AX155" s="13" t="s">
        <v>1900</v>
      </c>
      <c r="AY155" s="252" t="s">
        <v>2090</v>
      </c>
    </row>
    <row r="156" spans="2:65" s="1" customFormat="1" ht="22.5" customHeight="1">
      <c r="B156" s="41"/>
      <c r="C156" s="228" t="s">
        <v>2206</v>
      </c>
      <c r="D156" s="228" t="s">
        <v>2136</v>
      </c>
      <c r="E156" s="229" t="s">
        <v>2608</v>
      </c>
      <c r="F156" s="230" t="s">
        <v>2609</v>
      </c>
      <c r="G156" s="231" t="s">
        <v>2263</v>
      </c>
      <c r="H156" s="232">
        <v>2</v>
      </c>
      <c r="I156" s="233"/>
      <c r="J156" s="234">
        <f>ROUND(I156*H156,2)</f>
        <v>0</v>
      </c>
      <c r="K156" s="230" t="s">
        <v>1898</v>
      </c>
      <c r="L156" s="235"/>
      <c r="M156" s="236" t="s">
        <v>1898</v>
      </c>
      <c r="N156" s="237" t="s">
        <v>1922</v>
      </c>
      <c r="O156" s="42"/>
      <c r="P156" s="209">
        <f>O156*H156</f>
        <v>0</v>
      </c>
      <c r="Q156" s="209">
        <v>0.00105</v>
      </c>
      <c r="R156" s="209">
        <f>Q156*H156</f>
        <v>0.0021</v>
      </c>
      <c r="S156" s="209">
        <v>0</v>
      </c>
      <c r="T156" s="210">
        <f>S156*H156</f>
        <v>0</v>
      </c>
      <c r="AR156" s="24" t="s">
        <v>2129</v>
      </c>
      <c r="AT156" s="24" t="s">
        <v>2136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2042</v>
      </c>
      <c r="BM156" s="24" t="s">
        <v>1864</v>
      </c>
    </row>
    <row r="157" spans="2:51" s="12" customFormat="1" ht="13.5">
      <c r="B157" s="212"/>
      <c r="C157" s="213"/>
      <c r="D157" s="224" t="s">
        <v>2098</v>
      </c>
      <c r="E157" s="225" t="s">
        <v>1898</v>
      </c>
      <c r="F157" s="226" t="s">
        <v>861</v>
      </c>
      <c r="G157" s="213"/>
      <c r="H157" s="227">
        <v>2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2098</v>
      </c>
      <c r="AU157" s="223" t="s">
        <v>1961</v>
      </c>
      <c r="AV157" s="12" t="s">
        <v>1961</v>
      </c>
      <c r="AW157" s="12" t="s">
        <v>1916</v>
      </c>
      <c r="AX157" s="12" t="s">
        <v>1951</v>
      </c>
      <c r="AY157" s="223" t="s">
        <v>2090</v>
      </c>
    </row>
    <row r="158" spans="2:51" s="13" customFormat="1" ht="13.5">
      <c r="B158" s="242"/>
      <c r="C158" s="243"/>
      <c r="D158" s="214" t="s">
        <v>2098</v>
      </c>
      <c r="E158" s="253" t="s">
        <v>1898</v>
      </c>
      <c r="F158" s="254" t="s">
        <v>2392</v>
      </c>
      <c r="G158" s="243"/>
      <c r="H158" s="255">
        <v>2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2098</v>
      </c>
      <c r="AU158" s="252" t="s">
        <v>1961</v>
      </c>
      <c r="AV158" s="13" t="s">
        <v>2042</v>
      </c>
      <c r="AW158" s="13" t="s">
        <v>1882</v>
      </c>
      <c r="AX158" s="13" t="s">
        <v>1900</v>
      </c>
      <c r="AY158" s="252" t="s">
        <v>2090</v>
      </c>
    </row>
    <row r="159" spans="2:65" s="1" customFormat="1" ht="22.5" customHeight="1">
      <c r="B159" s="41"/>
      <c r="C159" s="200" t="s">
        <v>2210</v>
      </c>
      <c r="D159" s="200" t="s">
        <v>2092</v>
      </c>
      <c r="E159" s="201" t="s">
        <v>2879</v>
      </c>
      <c r="F159" s="202" t="s">
        <v>2880</v>
      </c>
      <c r="G159" s="203" t="s">
        <v>2263</v>
      </c>
      <c r="H159" s="204">
        <v>2</v>
      </c>
      <c r="I159" s="205"/>
      <c r="J159" s="206">
        <f>ROUND(I159*H159,2)</f>
        <v>0</v>
      </c>
      <c r="K159" s="202" t="s">
        <v>2096</v>
      </c>
      <c r="L159" s="61"/>
      <c r="M159" s="207" t="s">
        <v>1898</v>
      </c>
      <c r="N159" s="208" t="s">
        <v>1922</v>
      </c>
      <c r="O159" s="42"/>
      <c r="P159" s="209">
        <f>O159*H159</f>
        <v>0</v>
      </c>
      <c r="Q159" s="209">
        <v>0.0008</v>
      </c>
      <c r="R159" s="209">
        <f>Q159*H159</f>
        <v>0.0016</v>
      </c>
      <c r="S159" s="209">
        <v>0</v>
      </c>
      <c r="T159" s="210">
        <f>S159*H159</f>
        <v>0</v>
      </c>
      <c r="AR159" s="24" t="s">
        <v>2042</v>
      </c>
      <c r="AT159" s="24" t="s">
        <v>2092</v>
      </c>
      <c r="AU159" s="24" t="s">
        <v>1961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1865</v>
      </c>
    </row>
    <row r="160" spans="2:65" s="1" customFormat="1" ht="22.5" customHeight="1">
      <c r="B160" s="41"/>
      <c r="C160" s="228" t="s">
        <v>2215</v>
      </c>
      <c r="D160" s="228" t="s">
        <v>2136</v>
      </c>
      <c r="E160" s="229" t="s">
        <v>934</v>
      </c>
      <c r="F160" s="230" t="s">
        <v>935</v>
      </c>
      <c r="G160" s="231" t="s">
        <v>2263</v>
      </c>
      <c r="H160" s="232">
        <v>2</v>
      </c>
      <c r="I160" s="233"/>
      <c r="J160" s="234">
        <f>ROUND(I160*H160,2)</f>
        <v>0</v>
      </c>
      <c r="K160" s="230" t="s">
        <v>1898</v>
      </c>
      <c r="L160" s="235"/>
      <c r="M160" s="236" t="s">
        <v>1898</v>
      </c>
      <c r="N160" s="237" t="s">
        <v>1922</v>
      </c>
      <c r="O160" s="42"/>
      <c r="P160" s="209">
        <f>O160*H160</f>
        <v>0</v>
      </c>
      <c r="Q160" s="209">
        <v>0.0143</v>
      </c>
      <c r="R160" s="209">
        <f>Q160*H160</f>
        <v>0.0286</v>
      </c>
      <c r="S160" s="209">
        <v>0</v>
      </c>
      <c r="T160" s="210">
        <f>S160*H160</f>
        <v>0</v>
      </c>
      <c r="AR160" s="24" t="s">
        <v>2129</v>
      </c>
      <c r="AT160" s="24" t="s">
        <v>2136</v>
      </c>
      <c r="AU160" s="24" t="s">
        <v>1961</v>
      </c>
      <c r="AY160" s="24" t="s">
        <v>2090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1900</v>
      </c>
      <c r="BK160" s="211">
        <f>ROUND(I160*H160,2)</f>
        <v>0</v>
      </c>
      <c r="BL160" s="24" t="s">
        <v>2042</v>
      </c>
      <c r="BM160" s="24" t="s">
        <v>1866</v>
      </c>
    </row>
    <row r="161" spans="2:51" s="12" customFormat="1" ht="13.5">
      <c r="B161" s="212"/>
      <c r="C161" s="213"/>
      <c r="D161" s="224" t="s">
        <v>2098</v>
      </c>
      <c r="E161" s="225" t="s">
        <v>1898</v>
      </c>
      <c r="F161" s="226" t="s">
        <v>861</v>
      </c>
      <c r="G161" s="213"/>
      <c r="H161" s="227">
        <v>2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2098</v>
      </c>
      <c r="AU161" s="223" t="s">
        <v>1961</v>
      </c>
      <c r="AV161" s="12" t="s">
        <v>1961</v>
      </c>
      <c r="AW161" s="12" t="s">
        <v>1916</v>
      </c>
      <c r="AX161" s="12" t="s">
        <v>1951</v>
      </c>
      <c r="AY161" s="223" t="s">
        <v>2090</v>
      </c>
    </row>
    <row r="162" spans="2:51" s="13" customFormat="1" ht="13.5">
      <c r="B162" s="242"/>
      <c r="C162" s="243"/>
      <c r="D162" s="214" t="s">
        <v>2098</v>
      </c>
      <c r="E162" s="253" t="s">
        <v>1898</v>
      </c>
      <c r="F162" s="254" t="s">
        <v>2392</v>
      </c>
      <c r="G162" s="243"/>
      <c r="H162" s="255">
        <v>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2098</v>
      </c>
      <c r="AU162" s="252" t="s">
        <v>1961</v>
      </c>
      <c r="AV162" s="13" t="s">
        <v>2042</v>
      </c>
      <c r="AW162" s="13" t="s">
        <v>1882</v>
      </c>
      <c r="AX162" s="13" t="s">
        <v>1900</v>
      </c>
      <c r="AY162" s="252" t="s">
        <v>2090</v>
      </c>
    </row>
    <row r="163" spans="2:65" s="1" customFormat="1" ht="31.5" customHeight="1">
      <c r="B163" s="41"/>
      <c r="C163" s="200" t="s">
        <v>2220</v>
      </c>
      <c r="D163" s="200" t="s">
        <v>2092</v>
      </c>
      <c r="E163" s="201" t="s">
        <v>958</v>
      </c>
      <c r="F163" s="202" t="s">
        <v>959</v>
      </c>
      <c r="G163" s="203" t="s">
        <v>2095</v>
      </c>
      <c r="H163" s="204">
        <v>1.47</v>
      </c>
      <c r="I163" s="205"/>
      <c r="J163" s="206">
        <f>ROUND(I163*H163,2)</f>
        <v>0</v>
      </c>
      <c r="K163" s="202" t="s">
        <v>2096</v>
      </c>
      <c r="L163" s="61"/>
      <c r="M163" s="207" t="s">
        <v>1898</v>
      </c>
      <c r="N163" s="208" t="s">
        <v>1922</v>
      </c>
      <c r="O163" s="42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AR163" s="24" t="s">
        <v>2042</v>
      </c>
      <c r="AT163" s="24" t="s">
        <v>2092</v>
      </c>
      <c r="AU163" s="24" t="s">
        <v>1961</v>
      </c>
      <c r="AY163" s="24" t="s">
        <v>2090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4" t="s">
        <v>1900</v>
      </c>
      <c r="BK163" s="211">
        <f>ROUND(I163*H163,2)</f>
        <v>0</v>
      </c>
      <c r="BL163" s="24" t="s">
        <v>2042</v>
      </c>
      <c r="BM163" s="24" t="s">
        <v>1867</v>
      </c>
    </row>
    <row r="164" spans="2:51" s="12" customFormat="1" ht="13.5">
      <c r="B164" s="212"/>
      <c r="C164" s="213"/>
      <c r="D164" s="224" t="s">
        <v>2098</v>
      </c>
      <c r="E164" s="225" t="s">
        <v>1898</v>
      </c>
      <c r="F164" s="226" t="s">
        <v>1868</v>
      </c>
      <c r="G164" s="213"/>
      <c r="H164" s="227">
        <v>1.47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2098</v>
      </c>
      <c r="AU164" s="223" t="s">
        <v>1961</v>
      </c>
      <c r="AV164" s="12" t="s">
        <v>1961</v>
      </c>
      <c r="AW164" s="12" t="s">
        <v>1916</v>
      </c>
      <c r="AX164" s="12" t="s">
        <v>1951</v>
      </c>
      <c r="AY164" s="223" t="s">
        <v>2090</v>
      </c>
    </row>
    <row r="165" spans="2:51" s="13" customFormat="1" ht="13.5">
      <c r="B165" s="242"/>
      <c r="C165" s="243"/>
      <c r="D165" s="214" t="s">
        <v>2098</v>
      </c>
      <c r="E165" s="253" t="s">
        <v>1898</v>
      </c>
      <c r="F165" s="254" t="s">
        <v>2392</v>
      </c>
      <c r="G165" s="243"/>
      <c r="H165" s="255">
        <v>1.47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2098</v>
      </c>
      <c r="AU165" s="252" t="s">
        <v>1961</v>
      </c>
      <c r="AV165" s="13" t="s">
        <v>2042</v>
      </c>
      <c r="AW165" s="13" t="s">
        <v>1882</v>
      </c>
      <c r="AX165" s="13" t="s">
        <v>1900</v>
      </c>
      <c r="AY165" s="252" t="s">
        <v>2090</v>
      </c>
    </row>
    <row r="166" spans="2:65" s="1" customFormat="1" ht="22.5" customHeight="1">
      <c r="B166" s="41"/>
      <c r="C166" s="200" t="s">
        <v>2226</v>
      </c>
      <c r="D166" s="200" t="s">
        <v>2092</v>
      </c>
      <c r="E166" s="201" t="s">
        <v>1869</v>
      </c>
      <c r="F166" s="202" t="s">
        <v>1870</v>
      </c>
      <c r="G166" s="203" t="s">
        <v>2263</v>
      </c>
      <c r="H166" s="204">
        <v>1</v>
      </c>
      <c r="I166" s="205"/>
      <c r="J166" s="206">
        <f>ROUND(I166*H166,2)</f>
        <v>0</v>
      </c>
      <c r="K166" s="202" t="s">
        <v>2096</v>
      </c>
      <c r="L166" s="61"/>
      <c r="M166" s="207" t="s">
        <v>1898</v>
      </c>
      <c r="N166" s="208" t="s">
        <v>1922</v>
      </c>
      <c r="O166" s="42"/>
      <c r="P166" s="209">
        <f>O166*H166</f>
        <v>0</v>
      </c>
      <c r="Q166" s="209">
        <v>0.03903</v>
      </c>
      <c r="R166" s="209">
        <f>Q166*H166</f>
        <v>0.03903</v>
      </c>
      <c r="S166" s="209">
        <v>0</v>
      </c>
      <c r="T166" s="210">
        <f>S166*H166</f>
        <v>0</v>
      </c>
      <c r="AR166" s="24" t="s">
        <v>2042</v>
      </c>
      <c r="AT166" s="24" t="s">
        <v>2092</v>
      </c>
      <c r="AU166" s="24" t="s">
        <v>1961</v>
      </c>
      <c r="AY166" s="24" t="s">
        <v>2090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4" t="s">
        <v>1900</v>
      </c>
      <c r="BK166" s="211">
        <f>ROUND(I166*H166,2)</f>
        <v>0</v>
      </c>
      <c r="BL166" s="24" t="s">
        <v>2042</v>
      </c>
      <c r="BM166" s="24" t="s">
        <v>1871</v>
      </c>
    </row>
    <row r="167" spans="2:65" s="1" customFormat="1" ht="22.5" customHeight="1">
      <c r="B167" s="41"/>
      <c r="C167" s="228" t="s">
        <v>2230</v>
      </c>
      <c r="D167" s="228" t="s">
        <v>2136</v>
      </c>
      <c r="E167" s="229" t="s">
        <v>1872</v>
      </c>
      <c r="F167" s="230" t="s">
        <v>1873</v>
      </c>
      <c r="G167" s="231" t="s">
        <v>2263</v>
      </c>
      <c r="H167" s="232">
        <v>1</v>
      </c>
      <c r="I167" s="233"/>
      <c r="J167" s="234">
        <f>ROUND(I167*H167,2)</f>
        <v>0</v>
      </c>
      <c r="K167" s="230" t="s">
        <v>2096</v>
      </c>
      <c r="L167" s="235"/>
      <c r="M167" s="236" t="s">
        <v>1898</v>
      </c>
      <c r="N167" s="237" t="s">
        <v>1922</v>
      </c>
      <c r="O167" s="42"/>
      <c r="P167" s="209">
        <f>O167*H167</f>
        <v>0</v>
      </c>
      <c r="Q167" s="209">
        <v>3.185</v>
      </c>
      <c r="R167" s="209">
        <f>Q167*H167</f>
        <v>3.185</v>
      </c>
      <c r="S167" s="209">
        <v>0</v>
      </c>
      <c r="T167" s="210">
        <f>S167*H167</f>
        <v>0</v>
      </c>
      <c r="AR167" s="24" t="s">
        <v>2129</v>
      </c>
      <c r="AT167" s="24" t="s">
        <v>2136</v>
      </c>
      <c r="AU167" s="24" t="s">
        <v>1961</v>
      </c>
      <c r="AY167" s="24" t="s">
        <v>2090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1900</v>
      </c>
      <c r="BK167" s="211">
        <f>ROUND(I167*H167,2)</f>
        <v>0</v>
      </c>
      <c r="BL167" s="24" t="s">
        <v>2042</v>
      </c>
      <c r="BM167" s="24" t="s">
        <v>1874</v>
      </c>
    </row>
    <row r="168" spans="2:51" s="12" customFormat="1" ht="13.5">
      <c r="B168" s="212"/>
      <c r="C168" s="213"/>
      <c r="D168" s="224" t="s">
        <v>2098</v>
      </c>
      <c r="E168" s="225" t="s">
        <v>1898</v>
      </c>
      <c r="F168" s="226" t="s">
        <v>2993</v>
      </c>
      <c r="G168" s="213"/>
      <c r="H168" s="227">
        <v>1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2098</v>
      </c>
      <c r="AU168" s="223" t="s">
        <v>1961</v>
      </c>
      <c r="AV168" s="12" t="s">
        <v>1961</v>
      </c>
      <c r="AW168" s="12" t="s">
        <v>1916</v>
      </c>
      <c r="AX168" s="12" t="s">
        <v>1951</v>
      </c>
      <c r="AY168" s="223" t="s">
        <v>2090</v>
      </c>
    </row>
    <row r="169" spans="2:51" s="13" customFormat="1" ht="13.5">
      <c r="B169" s="242"/>
      <c r="C169" s="243"/>
      <c r="D169" s="214" t="s">
        <v>2098</v>
      </c>
      <c r="E169" s="253" t="s">
        <v>1898</v>
      </c>
      <c r="F169" s="254" t="s">
        <v>2392</v>
      </c>
      <c r="G169" s="243"/>
      <c r="H169" s="255">
        <v>1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2098</v>
      </c>
      <c r="AU169" s="252" t="s">
        <v>1961</v>
      </c>
      <c r="AV169" s="13" t="s">
        <v>2042</v>
      </c>
      <c r="AW169" s="13" t="s">
        <v>1882</v>
      </c>
      <c r="AX169" s="13" t="s">
        <v>1900</v>
      </c>
      <c r="AY169" s="252" t="s">
        <v>2090</v>
      </c>
    </row>
    <row r="170" spans="2:65" s="1" customFormat="1" ht="22.5" customHeight="1">
      <c r="B170" s="41"/>
      <c r="C170" s="200" t="s">
        <v>2235</v>
      </c>
      <c r="D170" s="200" t="s">
        <v>2092</v>
      </c>
      <c r="E170" s="201" t="s">
        <v>962</v>
      </c>
      <c r="F170" s="202" t="s">
        <v>963</v>
      </c>
      <c r="G170" s="203" t="s">
        <v>2263</v>
      </c>
      <c r="H170" s="204">
        <v>1</v>
      </c>
      <c r="I170" s="205"/>
      <c r="J170" s="206">
        <f>ROUND(I170*H170,2)</f>
        <v>0</v>
      </c>
      <c r="K170" s="202" t="s">
        <v>2096</v>
      </c>
      <c r="L170" s="61"/>
      <c r="M170" s="207" t="s">
        <v>1898</v>
      </c>
      <c r="N170" s="208" t="s">
        <v>1922</v>
      </c>
      <c r="O170" s="42"/>
      <c r="P170" s="209">
        <f>O170*H170</f>
        <v>0</v>
      </c>
      <c r="Q170" s="209">
        <v>0.00918</v>
      </c>
      <c r="R170" s="209">
        <f>Q170*H170</f>
        <v>0.00918</v>
      </c>
      <c r="S170" s="209">
        <v>0</v>
      </c>
      <c r="T170" s="210">
        <f>S170*H170</f>
        <v>0</v>
      </c>
      <c r="AR170" s="24" t="s">
        <v>2042</v>
      </c>
      <c r="AT170" s="24" t="s">
        <v>2092</v>
      </c>
      <c r="AU170" s="24" t="s">
        <v>1961</v>
      </c>
      <c r="AY170" s="24" t="s">
        <v>2090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4" t="s">
        <v>1900</v>
      </c>
      <c r="BK170" s="211">
        <f>ROUND(I170*H170,2)</f>
        <v>0</v>
      </c>
      <c r="BL170" s="24" t="s">
        <v>2042</v>
      </c>
      <c r="BM170" s="24" t="s">
        <v>1875</v>
      </c>
    </row>
    <row r="171" spans="2:65" s="1" customFormat="1" ht="22.5" customHeight="1">
      <c r="B171" s="41"/>
      <c r="C171" s="228" t="s">
        <v>2239</v>
      </c>
      <c r="D171" s="228" t="s">
        <v>2136</v>
      </c>
      <c r="E171" s="229" t="s">
        <v>967</v>
      </c>
      <c r="F171" s="230" t="s">
        <v>0</v>
      </c>
      <c r="G171" s="231" t="s">
        <v>2263</v>
      </c>
      <c r="H171" s="232">
        <v>1</v>
      </c>
      <c r="I171" s="233"/>
      <c r="J171" s="234">
        <f>ROUND(I171*H171,2)</f>
        <v>0</v>
      </c>
      <c r="K171" s="230" t="s">
        <v>1898</v>
      </c>
      <c r="L171" s="235"/>
      <c r="M171" s="236" t="s">
        <v>1898</v>
      </c>
      <c r="N171" s="237" t="s">
        <v>1922</v>
      </c>
      <c r="O171" s="42"/>
      <c r="P171" s="209">
        <f>O171*H171</f>
        <v>0</v>
      </c>
      <c r="Q171" s="209">
        <v>0</v>
      </c>
      <c r="R171" s="209">
        <f>Q171*H171</f>
        <v>0</v>
      </c>
      <c r="S171" s="209">
        <v>0</v>
      </c>
      <c r="T171" s="210">
        <f>S171*H171</f>
        <v>0</v>
      </c>
      <c r="AR171" s="24" t="s">
        <v>2129</v>
      </c>
      <c r="AT171" s="24" t="s">
        <v>2136</v>
      </c>
      <c r="AU171" s="24" t="s">
        <v>1961</v>
      </c>
      <c r="AY171" s="24" t="s">
        <v>2090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4" t="s">
        <v>1900</v>
      </c>
      <c r="BK171" s="211">
        <f>ROUND(I171*H171,2)</f>
        <v>0</v>
      </c>
      <c r="BL171" s="24" t="s">
        <v>2042</v>
      </c>
      <c r="BM171" s="24" t="s">
        <v>1</v>
      </c>
    </row>
    <row r="172" spans="2:51" s="12" customFormat="1" ht="13.5">
      <c r="B172" s="212"/>
      <c r="C172" s="213"/>
      <c r="D172" s="224" t="s">
        <v>2098</v>
      </c>
      <c r="E172" s="225" t="s">
        <v>1898</v>
      </c>
      <c r="F172" s="226" t="s">
        <v>2993</v>
      </c>
      <c r="G172" s="213"/>
      <c r="H172" s="227">
        <v>1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2098</v>
      </c>
      <c r="AU172" s="223" t="s">
        <v>1961</v>
      </c>
      <c r="AV172" s="12" t="s">
        <v>1961</v>
      </c>
      <c r="AW172" s="12" t="s">
        <v>1916</v>
      </c>
      <c r="AX172" s="12" t="s">
        <v>1951</v>
      </c>
      <c r="AY172" s="223" t="s">
        <v>2090</v>
      </c>
    </row>
    <row r="173" spans="2:51" s="13" customFormat="1" ht="13.5">
      <c r="B173" s="242"/>
      <c r="C173" s="243"/>
      <c r="D173" s="214" t="s">
        <v>2098</v>
      </c>
      <c r="E173" s="253" t="s">
        <v>1898</v>
      </c>
      <c r="F173" s="254" t="s">
        <v>2392</v>
      </c>
      <c r="G173" s="243"/>
      <c r="H173" s="255">
        <v>1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2098</v>
      </c>
      <c r="AU173" s="252" t="s">
        <v>1961</v>
      </c>
      <c r="AV173" s="13" t="s">
        <v>2042</v>
      </c>
      <c r="AW173" s="13" t="s">
        <v>1882</v>
      </c>
      <c r="AX173" s="13" t="s">
        <v>1900</v>
      </c>
      <c r="AY173" s="252" t="s">
        <v>2090</v>
      </c>
    </row>
    <row r="174" spans="2:65" s="1" customFormat="1" ht="22.5" customHeight="1">
      <c r="B174" s="41"/>
      <c r="C174" s="200" t="s">
        <v>2244</v>
      </c>
      <c r="D174" s="200" t="s">
        <v>2092</v>
      </c>
      <c r="E174" s="201" t="s">
        <v>1517</v>
      </c>
      <c r="F174" s="202" t="s">
        <v>1518</v>
      </c>
      <c r="G174" s="203" t="s">
        <v>2263</v>
      </c>
      <c r="H174" s="204">
        <v>1</v>
      </c>
      <c r="I174" s="205"/>
      <c r="J174" s="206">
        <f>ROUND(I174*H174,2)</f>
        <v>0</v>
      </c>
      <c r="K174" s="202" t="s">
        <v>2096</v>
      </c>
      <c r="L174" s="61"/>
      <c r="M174" s="207" t="s">
        <v>1898</v>
      </c>
      <c r="N174" s="208" t="s">
        <v>1922</v>
      </c>
      <c r="O174" s="42"/>
      <c r="P174" s="209">
        <f>O174*H174</f>
        <v>0</v>
      </c>
      <c r="Q174" s="209">
        <v>0.02753</v>
      </c>
      <c r="R174" s="209">
        <f>Q174*H174</f>
        <v>0.02753</v>
      </c>
      <c r="S174" s="209">
        <v>0</v>
      </c>
      <c r="T174" s="210">
        <f>S174*H174</f>
        <v>0</v>
      </c>
      <c r="AR174" s="24" t="s">
        <v>2042</v>
      </c>
      <c r="AT174" s="24" t="s">
        <v>2092</v>
      </c>
      <c r="AU174" s="24" t="s">
        <v>1961</v>
      </c>
      <c r="AY174" s="24" t="s">
        <v>2090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24" t="s">
        <v>1900</v>
      </c>
      <c r="BK174" s="211">
        <f>ROUND(I174*H174,2)</f>
        <v>0</v>
      </c>
      <c r="BL174" s="24" t="s">
        <v>2042</v>
      </c>
      <c r="BM174" s="24" t="s">
        <v>2</v>
      </c>
    </row>
    <row r="175" spans="2:65" s="1" customFormat="1" ht="22.5" customHeight="1">
      <c r="B175" s="41"/>
      <c r="C175" s="228" t="s">
        <v>2249</v>
      </c>
      <c r="D175" s="228" t="s">
        <v>2136</v>
      </c>
      <c r="E175" s="229" t="s">
        <v>3</v>
      </c>
      <c r="F175" s="230" t="s">
        <v>4</v>
      </c>
      <c r="G175" s="231" t="s">
        <v>2263</v>
      </c>
      <c r="H175" s="232">
        <v>1</v>
      </c>
      <c r="I175" s="233"/>
      <c r="J175" s="234">
        <f>ROUND(I175*H175,2)</f>
        <v>0</v>
      </c>
      <c r="K175" s="230" t="s">
        <v>2096</v>
      </c>
      <c r="L175" s="235"/>
      <c r="M175" s="236" t="s">
        <v>1898</v>
      </c>
      <c r="N175" s="237" t="s">
        <v>1922</v>
      </c>
      <c r="O175" s="42"/>
      <c r="P175" s="209">
        <f>O175*H175</f>
        <v>0</v>
      </c>
      <c r="Q175" s="209">
        <v>10.11</v>
      </c>
      <c r="R175" s="209">
        <f>Q175*H175</f>
        <v>10.11</v>
      </c>
      <c r="S175" s="209">
        <v>0</v>
      </c>
      <c r="T175" s="210">
        <f>S175*H175</f>
        <v>0</v>
      </c>
      <c r="AR175" s="24" t="s">
        <v>2129</v>
      </c>
      <c r="AT175" s="24" t="s">
        <v>2136</v>
      </c>
      <c r="AU175" s="24" t="s">
        <v>1961</v>
      </c>
      <c r="AY175" s="24" t="s">
        <v>2090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24" t="s">
        <v>1900</v>
      </c>
      <c r="BK175" s="211">
        <f>ROUND(I175*H175,2)</f>
        <v>0</v>
      </c>
      <c r="BL175" s="24" t="s">
        <v>2042</v>
      </c>
      <c r="BM175" s="24" t="s">
        <v>5</v>
      </c>
    </row>
    <row r="176" spans="2:51" s="12" customFormat="1" ht="13.5">
      <c r="B176" s="212"/>
      <c r="C176" s="213"/>
      <c r="D176" s="224" t="s">
        <v>2098</v>
      </c>
      <c r="E176" s="225" t="s">
        <v>1898</v>
      </c>
      <c r="F176" s="226" t="s">
        <v>2993</v>
      </c>
      <c r="G176" s="213"/>
      <c r="H176" s="227">
        <v>1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2098</v>
      </c>
      <c r="AU176" s="223" t="s">
        <v>1961</v>
      </c>
      <c r="AV176" s="12" t="s">
        <v>1961</v>
      </c>
      <c r="AW176" s="12" t="s">
        <v>1916</v>
      </c>
      <c r="AX176" s="12" t="s">
        <v>1951</v>
      </c>
      <c r="AY176" s="223" t="s">
        <v>2090</v>
      </c>
    </row>
    <row r="177" spans="2:51" s="13" customFormat="1" ht="13.5">
      <c r="B177" s="242"/>
      <c r="C177" s="243"/>
      <c r="D177" s="214" t="s">
        <v>2098</v>
      </c>
      <c r="E177" s="253" t="s">
        <v>1898</v>
      </c>
      <c r="F177" s="254" t="s">
        <v>2392</v>
      </c>
      <c r="G177" s="243"/>
      <c r="H177" s="255">
        <v>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2098</v>
      </c>
      <c r="AU177" s="252" t="s">
        <v>1961</v>
      </c>
      <c r="AV177" s="13" t="s">
        <v>2042</v>
      </c>
      <c r="AW177" s="13" t="s">
        <v>1882</v>
      </c>
      <c r="AX177" s="13" t="s">
        <v>1900</v>
      </c>
      <c r="AY177" s="252" t="s">
        <v>2090</v>
      </c>
    </row>
    <row r="178" spans="2:65" s="1" customFormat="1" ht="22.5" customHeight="1">
      <c r="B178" s="41"/>
      <c r="C178" s="200" t="s">
        <v>2254</v>
      </c>
      <c r="D178" s="200" t="s">
        <v>2092</v>
      </c>
      <c r="E178" s="201" t="s">
        <v>1551</v>
      </c>
      <c r="F178" s="202" t="s">
        <v>1552</v>
      </c>
      <c r="G178" s="203" t="s">
        <v>2263</v>
      </c>
      <c r="H178" s="204">
        <v>3</v>
      </c>
      <c r="I178" s="205"/>
      <c r="J178" s="206">
        <f>ROUND(I178*H178,2)</f>
        <v>0</v>
      </c>
      <c r="K178" s="202" t="s">
        <v>2096</v>
      </c>
      <c r="L178" s="61"/>
      <c r="M178" s="207" t="s">
        <v>1898</v>
      </c>
      <c r="N178" s="208" t="s">
        <v>1922</v>
      </c>
      <c r="O178" s="42"/>
      <c r="P178" s="209">
        <f>O178*H178</f>
        <v>0</v>
      </c>
      <c r="Q178" s="209">
        <v>0.00702</v>
      </c>
      <c r="R178" s="209">
        <f>Q178*H178</f>
        <v>0.021060000000000002</v>
      </c>
      <c r="S178" s="209">
        <v>0</v>
      </c>
      <c r="T178" s="210">
        <f>S178*H178</f>
        <v>0</v>
      </c>
      <c r="AR178" s="24" t="s">
        <v>2042</v>
      </c>
      <c r="AT178" s="24" t="s">
        <v>2092</v>
      </c>
      <c r="AU178" s="24" t="s">
        <v>1961</v>
      </c>
      <c r="AY178" s="24" t="s">
        <v>2090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24" t="s">
        <v>1900</v>
      </c>
      <c r="BK178" s="211">
        <f>ROUND(I178*H178,2)</f>
        <v>0</v>
      </c>
      <c r="BL178" s="24" t="s">
        <v>2042</v>
      </c>
      <c r="BM178" s="24" t="s">
        <v>6</v>
      </c>
    </row>
    <row r="179" spans="2:65" s="1" customFormat="1" ht="31.5" customHeight="1">
      <c r="B179" s="41"/>
      <c r="C179" s="228" t="s">
        <v>2260</v>
      </c>
      <c r="D179" s="228" t="s">
        <v>2136</v>
      </c>
      <c r="E179" s="229" t="s">
        <v>970</v>
      </c>
      <c r="F179" s="230" t="s">
        <v>7</v>
      </c>
      <c r="G179" s="231" t="s">
        <v>2263</v>
      </c>
      <c r="H179" s="232">
        <v>1</v>
      </c>
      <c r="I179" s="233"/>
      <c r="J179" s="234">
        <f>ROUND(I179*H179,2)</f>
        <v>0</v>
      </c>
      <c r="K179" s="230" t="s">
        <v>1898</v>
      </c>
      <c r="L179" s="235"/>
      <c r="M179" s="236" t="s">
        <v>1898</v>
      </c>
      <c r="N179" s="237" t="s">
        <v>1922</v>
      </c>
      <c r="O179" s="42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AR179" s="24" t="s">
        <v>2129</v>
      </c>
      <c r="AT179" s="24" t="s">
        <v>2136</v>
      </c>
      <c r="AU179" s="24" t="s">
        <v>1961</v>
      </c>
      <c r="AY179" s="24" t="s">
        <v>2090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4" t="s">
        <v>1900</v>
      </c>
      <c r="BK179" s="211">
        <f>ROUND(I179*H179,2)</f>
        <v>0</v>
      </c>
      <c r="BL179" s="24" t="s">
        <v>2042</v>
      </c>
      <c r="BM179" s="24" t="s">
        <v>8</v>
      </c>
    </row>
    <row r="180" spans="2:51" s="12" customFormat="1" ht="13.5">
      <c r="B180" s="212"/>
      <c r="C180" s="213"/>
      <c r="D180" s="224" t="s">
        <v>2098</v>
      </c>
      <c r="E180" s="225" t="s">
        <v>1898</v>
      </c>
      <c r="F180" s="226" t="s">
        <v>2993</v>
      </c>
      <c r="G180" s="213"/>
      <c r="H180" s="227">
        <v>1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2098</v>
      </c>
      <c r="AU180" s="223" t="s">
        <v>1961</v>
      </c>
      <c r="AV180" s="12" t="s">
        <v>1961</v>
      </c>
      <c r="AW180" s="12" t="s">
        <v>1916</v>
      </c>
      <c r="AX180" s="12" t="s">
        <v>1951</v>
      </c>
      <c r="AY180" s="223" t="s">
        <v>2090</v>
      </c>
    </row>
    <row r="181" spans="2:51" s="13" customFormat="1" ht="13.5">
      <c r="B181" s="242"/>
      <c r="C181" s="243"/>
      <c r="D181" s="214" t="s">
        <v>2098</v>
      </c>
      <c r="E181" s="253" t="s">
        <v>1898</v>
      </c>
      <c r="F181" s="254" t="s">
        <v>2392</v>
      </c>
      <c r="G181" s="243"/>
      <c r="H181" s="255">
        <v>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2098</v>
      </c>
      <c r="AU181" s="252" t="s">
        <v>1961</v>
      </c>
      <c r="AV181" s="13" t="s">
        <v>2042</v>
      </c>
      <c r="AW181" s="13" t="s">
        <v>1882</v>
      </c>
      <c r="AX181" s="13" t="s">
        <v>1900</v>
      </c>
      <c r="AY181" s="252" t="s">
        <v>2090</v>
      </c>
    </row>
    <row r="182" spans="2:65" s="1" customFormat="1" ht="31.5" customHeight="1">
      <c r="B182" s="41"/>
      <c r="C182" s="228" t="s">
        <v>2266</v>
      </c>
      <c r="D182" s="228" t="s">
        <v>2136</v>
      </c>
      <c r="E182" s="229" t="s">
        <v>945</v>
      </c>
      <c r="F182" s="230" t="s">
        <v>9</v>
      </c>
      <c r="G182" s="231" t="s">
        <v>2263</v>
      </c>
      <c r="H182" s="232">
        <v>2</v>
      </c>
      <c r="I182" s="233"/>
      <c r="J182" s="234">
        <f>ROUND(I182*H182,2)</f>
        <v>0</v>
      </c>
      <c r="K182" s="230" t="s">
        <v>1898</v>
      </c>
      <c r="L182" s="235"/>
      <c r="M182" s="236" t="s">
        <v>1898</v>
      </c>
      <c r="N182" s="237" t="s">
        <v>1922</v>
      </c>
      <c r="O182" s="42"/>
      <c r="P182" s="209">
        <f>O182*H182</f>
        <v>0</v>
      </c>
      <c r="Q182" s="209">
        <v>0</v>
      </c>
      <c r="R182" s="209">
        <f>Q182*H182</f>
        <v>0</v>
      </c>
      <c r="S182" s="209">
        <v>0</v>
      </c>
      <c r="T182" s="210">
        <f>S182*H182</f>
        <v>0</v>
      </c>
      <c r="AR182" s="24" t="s">
        <v>2129</v>
      </c>
      <c r="AT182" s="24" t="s">
        <v>2136</v>
      </c>
      <c r="AU182" s="24" t="s">
        <v>1961</v>
      </c>
      <c r="AY182" s="24" t="s">
        <v>2090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4" t="s">
        <v>1900</v>
      </c>
      <c r="BK182" s="211">
        <f>ROUND(I182*H182,2)</f>
        <v>0</v>
      </c>
      <c r="BL182" s="24" t="s">
        <v>2042</v>
      </c>
      <c r="BM182" s="24" t="s">
        <v>10</v>
      </c>
    </row>
    <row r="183" spans="2:51" s="12" customFormat="1" ht="13.5">
      <c r="B183" s="212"/>
      <c r="C183" s="213"/>
      <c r="D183" s="224" t="s">
        <v>2098</v>
      </c>
      <c r="E183" s="225" t="s">
        <v>1898</v>
      </c>
      <c r="F183" s="226" t="s">
        <v>861</v>
      </c>
      <c r="G183" s="213"/>
      <c r="H183" s="227">
        <v>2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2098</v>
      </c>
      <c r="AU183" s="223" t="s">
        <v>1961</v>
      </c>
      <c r="AV183" s="12" t="s">
        <v>1961</v>
      </c>
      <c r="AW183" s="12" t="s">
        <v>1916</v>
      </c>
      <c r="AX183" s="12" t="s">
        <v>1951</v>
      </c>
      <c r="AY183" s="223" t="s">
        <v>2090</v>
      </c>
    </row>
    <row r="184" spans="2:51" s="13" customFormat="1" ht="13.5">
      <c r="B184" s="242"/>
      <c r="C184" s="243"/>
      <c r="D184" s="224" t="s">
        <v>2098</v>
      </c>
      <c r="E184" s="244" t="s">
        <v>1898</v>
      </c>
      <c r="F184" s="245" t="s">
        <v>2392</v>
      </c>
      <c r="G184" s="243"/>
      <c r="H184" s="246">
        <v>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2098</v>
      </c>
      <c r="AU184" s="252" t="s">
        <v>1961</v>
      </c>
      <c r="AV184" s="13" t="s">
        <v>2042</v>
      </c>
      <c r="AW184" s="13" t="s">
        <v>1882</v>
      </c>
      <c r="AX184" s="13" t="s">
        <v>1900</v>
      </c>
      <c r="AY184" s="252" t="s">
        <v>2090</v>
      </c>
    </row>
    <row r="185" spans="2:63" s="11" customFormat="1" ht="29.85" customHeight="1">
      <c r="B185" s="183"/>
      <c r="C185" s="184"/>
      <c r="D185" s="197" t="s">
        <v>1950</v>
      </c>
      <c r="E185" s="198" t="s">
        <v>2135</v>
      </c>
      <c r="F185" s="198" t="s">
        <v>982</v>
      </c>
      <c r="G185" s="184"/>
      <c r="H185" s="184"/>
      <c r="I185" s="187"/>
      <c r="J185" s="199">
        <f>BK185</f>
        <v>0</v>
      </c>
      <c r="K185" s="184"/>
      <c r="L185" s="189"/>
      <c r="M185" s="190"/>
      <c r="N185" s="191"/>
      <c r="O185" s="191"/>
      <c r="P185" s="192">
        <f>SUM(P186:P203)</f>
        <v>0</v>
      </c>
      <c r="Q185" s="191"/>
      <c r="R185" s="192">
        <f>SUM(R186:R203)</f>
        <v>0.0008879999999999999</v>
      </c>
      <c r="S185" s="191"/>
      <c r="T185" s="193">
        <f>SUM(T186:T203)</f>
        <v>0.0456</v>
      </c>
      <c r="AR185" s="194" t="s">
        <v>1900</v>
      </c>
      <c r="AT185" s="195" t="s">
        <v>1950</v>
      </c>
      <c r="AU185" s="195" t="s">
        <v>1900</v>
      </c>
      <c r="AY185" s="194" t="s">
        <v>2090</v>
      </c>
      <c r="BK185" s="196">
        <f>SUM(BK186:BK203)</f>
        <v>0</v>
      </c>
    </row>
    <row r="186" spans="2:65" s="1" customFormat="1" ht="22.5" customHeight="1">
      <c r="B186" s="41"/>
      <c r="C186" s="200" t="s">
        <v>2271</v>
      </c>
      <c r="D186" s="200" t="s">
        <v>2092</v>
      </c>
      <c r="E186" s="201" t="s">
        <v>11</v>
      </c>
      <c r="F186" s="202" t="s">
        <v>12</v>
      </c>
      <c r="G186" s="203" t="s">
        <v>2106</v>
      </c>
      <c r="H186" s="204">
        <v>0.15</v>
      </c>
      <c r="I186" s="205"/>
      <c r="J186" s="206">
        <f>ROUND(I186*H186,2)</f>
        <v>0</v>
      </c>
      <c r="K186" s="202" t="s">
        <v>2096</v>
      </c>
      <c r="L186" s="61"/>
      <c r="M186" s="207" t="s">
        <v>1898</v>
      </c>
      <c r="N186" s="208" t="s">
        <v>1922</v>
      </c>
      <c r="O186" s="42"/>
      <c r="P186" s="209">
        <f>O186*H186</f>
        <v>0</v>
      </c>
      <c r="Q186" s="209">
        <v>0.00107</v>
      </c>
      <c r="R186" s="209">
        <f>Q186*H186</f>
        <v>0.0001605</v>
      </c>
      <c r="S186" s="209">
        <v>0.038</v>
      </c>
      <c r="T186" s="210">
        <f>S186*H186</f>
        <v>0.005699999999999999</v>
      </c>
      <c r="AR186" s="24" t="s">
        <v>2042</v>
      </c>
      <c r="AT186" s="24" t="s">
        <v>2092</v>
      </c>
      <c r="AU186" s="24" t="s">
        <v>1961</v>
      </c>
      <c r="AY186" s="24" t="s">
        <v>2090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1900</v>
      </c>
      <c r="BK186" s="211">
        <f>ROUND(I186*H186,2)</f>
        <v>0</v>
      </c>
      <c r="BL186" s="24" t="s">
        <v>2042</v>
      </c>
      <c r="BM186" s="24" t="s">
        <v>13</v>
      </c>
    </row>
    <row r="187" spans="2:51" s="12" customFormat="1" ht="13.5">
      <c r="B187" s="212"/>
      <c r="C187" s="213"/>
      <c r="D187" s="224" t="s">
        <v>2098</v>
      </c>
      <c r="E187" s="225" t="s">
        <v>1898</v>
      </c>
      <c r="F187" s="226" t="s">
        <v>14</v>
      </c>
      <c r="G187" s="213"/>
      <c r="H187" s="227">
        <v>0.15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2098</v>
      </c>
      <c r="AU187" s="223" t="s">
        <v>1961</v>
      </c>
      <c r="AV187" s="12" t="s">
        <v>1961</v>
      </c>
      <c r="AW187" s="12" t="s">
        <v>1916</v>
      </c>
      <c r="AX187" s="12" t="s">
        <v>1951</v>
      </c>
      <c r="AY187" s="223" t="s">
        <v>2090</v>
      </c>
    </row>
    <row r="188" spans="2:51" s="13" customFormat="1" ht="13.5">
      <c r="B188" s="242"/>
      <c r="C188" s="243"/>
      <c r="D188" s="214" t="s">
        <v>2098</v>
      </c>
      <c r="E188" s="253" t="s">
        <v>1898</v>
      </c>
      <c r="F188" s="254" t="s">
        <v>2392</v>
      </c>
      <c r="G188" s="243"/>
      <c r="H188" s="255">
        <v>0.15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2098</v>
      </c>
      <c r="AU188" s="252" t="s">
        <v>1961</v>
      </c>
      <c r="AV188" s="13" t="s">
        <v>2042</v>
      </c>
      <c r="AW188" s="13" t="s">
        <v>1882</v>
      </c>
      <c r="AX188" s="13" t="s">
        <v>1900</v>
      </c>
      <c r="AY188" s="252" t="s">
        <v>2090</v>
      </c>
    </row>
    <row r="189" spans="2:65" s="1" customFormat="1" ht="22.5" customHeight="1">
      <c r="B189" s="41"/>
      <c r="C189" s="200" t="s">
        <v>2275</v>
      </c>
      <c r="D189" s="200" t="s">
        <v>2092</v>
      </c>
      <c r="E189" s="201" t="s">
        <v>991</v>
      </c>
      <c r="F189" s="202" t="s">
        <v>992</v>
      </c>
      <c r="G189" s="203" t="s">
        <v>2106</v>
      </c>
      <c r="H189" s="204">
        <v>0.15</v>
      </c>
      <c r="I189" s="205"/>
      <c r="J189" s="206">
        <f>ROUND(I189*H189,2)</f>
        <v>0</v>
      </c>
      <c r="K189" s="202" t="s">
        <v>2096</v>
      </c>
      <c r="L189" s="61"/>
      <c r="M189" s="207" t="s">
        <v>1898</v>
      </c>
      <c r="N189" s="208" t="s">
        <v>1922</v>
      </c>
      <c r="O189" s="42"/>
      <c r="P189" s="209">
        <f>O189*H189</f>
        <v>0</v>
      </c>
      <c r="Q189" s="209">
        <v>0.00122</v>
      </c>
      <c r="R189" s="209">
        <f>Q189*H189</f>
        <v>0.00018299999999999998</v>
      </c>
      <c r="S189" s="209">
        <v>0.07</v>
      </c>
      <c r="T189" s="210">
        <f>S189*H189</f>
        <v>0.0105</v>
      </c>
      <c r="AR189" s="24" t="s">
        <v>2042</v>
      </c>
      <c r="AT189" s="24" t="s">
        <v>2092</v>
      </c>
      <c r="AU189" s="24" t="s">
        <v>1961</v>
      </c>
      <c r="AY189" s="24" t="s">
        <v>2090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24" t="s">
        <v>1900</v>
      </c>
      <c r="BK189" s="211">
        <f>ROUND(I189*H189,2)</f>
        <v>0</v>
      </c>
      <c r="BL189" s="24" t="s">
        <v>2042</v>
      </c>
      <c r="BM189" s="24" t="s">
        <v>15</v>
      </c>
    </row>
    <row r="190" spans="2:51" s="12" customFormat="1" ht="13.5">
      <c r="B190" s="212"/>
      <c r="C190" s="213"/>
      <c r="D190" s="224" t="s">
        <v>2098</v>
      </c>
      <c r="E190" s="225" t="s">
        <v>1898</v>
      </c>
      <c r="F190" s="226" t="s">
        <v>16</v>
      </c>
      <c r="G190" s="213"/>
      <c r="H190" s="227">
        <v>0.15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2098</v>
      </c>
      <c r="AU190" s="223" t="s">
        <v>1961</v>
      </c>
      <c r="AV190" s="12" t="s">
        <v>1961</v>
      </c>
      <c r="AW190" s="12" t="s">
        <v>1916</v>
      </c>
      <c r="AX190" s="12" t="s">
        <v>1951</v>
      </c>
      <c r="AY190" s="223" t="s">
        <v>2090</v>
      </c>
    </row>
    <row r="191" spans="2:51" s="13" customFormat="1" ht="13.5">
      <c r="B191" s="242"/>
      <c r="C191" s="243"/>
      <c r="D191" s="214" t="s">
        <v>2098</v>
      </c>
      <c r="E191" s="253" t="s">
        <v>1898</v>
      </c>
      <c r="F191" s="254" t="s">
        <v>2392</v>
      </c>
      <c r="G191" s="243"/>
      <c r="H191" s="255">
        <v>0.15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2098</v>
      </c>
      <c r="AU191" s="252" t="s">
        <v>1961</v>
      </c>
      <c r="AV191" s="13" t="s">
        <v>2042</v>
      </c>
      <c r="AW191" s="13" t="s">
        <v>1882</v>
      </c>
      <c r="AX191" s="13" t="s">
        <v>1900</v>
      </c>
      <c r="AY191" s="252" t="s">
        <v>2090</v>
      </c>
    </row>
    <row r="192" spans="2:65" s="1" customFormat="1" ht="22.5" customHeight="1">
      <c r="B192" s="41"/>
      <c r="C192" s="200" t="s">
        <v>2279</v>
      </c>
      <c r="D192" s="200" t="s">
        <v>2092</v>
      </c>
      <c r="E192" s="201" t="s">
        <v>995</v>
      </c>
      <c r="F192" s="202" t="s">
        <v>996</v>
      </c>
      <c r="G192" s="203" t="s">
        <v>2106</v>
      </c>
      <c r="H192" s="204">
        <v>0.15</v>
      </c>
      <c r="I192" s="205"/>
      <c r="J192" s="206">
        <f>ROUND(I192*H192,2)</f>
        <v>0</v>
      </c>
      <c r="K192" s="202" t="s">
        <v>2096</v>
      </c>
      <c r="L192" s="61"/>
      <c r="M192" s="207" t="s">
        <v>1898</v>
      </c>
      <c r="N192" s="208" t="s">
        <v>1922</v>
      </c>
      <c r="O192" s="42"/>
      <c r="P192" s="209">
        <f>O192*H192</f>
        <v>0</v>
      </c>
      <c r="Q192" s="209">
        <v>0.00363</v>
      </c>
      <c r="R192" s="209">
        <f>Q192*H192</f>
        <v>0.0005445</v>
      </c>
      <c r="S192" s="209">
        <v>0.196</v>
      </c>
      <c r="T192" s="210">
        <f>S192*H192</f>
        <v>0.0294</v>
      </c>
      <c r="AR192" s="24" t="s">
        <v>2042</v>
      </c>
      <c r="AT192" s="24" t="s">
        <v>2092</v>
      </c>
      <c r="AU192" s="24" t="s">
        <v>1961</v>
      </c>
      <c r="AY192" s="24" t="s">
        <v>2090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24" t="s">
        <v>1900</v>
      </c>
      <c r="BK192" s="211">
        <f>ROUND(I192*H192,2)</f>
        <v>0</v>
      </c>
      <c r="BL192" s="24" t="s">
        <v>2042</v>
      </c>
      <c r="BM192" s="24" t="s">
        <v>17</v>
      </c>
    </row>
    <row r="193" spans="2:51" s="12" customFormat="1" ht="13.5">
      <c r="B193" s="212"/>
      <c r="C193" s="213"/>
      <c r="D193" s="224" t="s">
        <v>2098</v>
      </c>
      <c r="E193" s="225" t="s">
        <v>1898</v>
      </c>
      <c r="F193" s="226" t="s">
        <v>18</v>
      </c>
      <c r="G193" s="213"/>
      <c r="H193" s="227">
        <v>0.15</v>
      </c>
      <c r="I193" s="218"/>
      <c r="J193" s="213"/>
      <c r="K193" s="213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2098</v>
      </c>
      <c r="AU193" s="223" t="s">
        <v>1961</v>
      </c>
      <c r="AV193" s="12" t="s">
        <v>1961</v>
      </c>
      <c r="AW193" s="12" t="s">
        <v>1916</v>
      </c>
      <c r="AX193" s="12" t="s">
        <v>1951</v>
      </c>
      <c r="AY193" s="223" t="s">
        <v>2090</v>
      </c>
    </row>
    <row r="194" spans="2:51" s="13" customFormat="1" ht="13.5">
      <c r="B194" s="242"/>
      <c r="C194" s="243"/>
      <c r="D194" s="214" t="s">
        <v>2098</v>
      </c>
      <c r="E194" s="253" t="s">
        <v>1898</v>
      </c>
      <c r="F194" s="254" t="s">
        <v>2392</v>
      </c>
      <c r="G194" s="243"/>
      <c r="H194" s="255">
        <v>0.15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2098</v>
      </c>
      <c r="AU194" s="252" t="s">
        <v>1961</v>
      </c>
      <c r="AV194" s="13" t="s">
        <v>2042</v>
      </c>
      <c r="AW194" s="13" t="s">
        <v>1882</v>
      </c>
      <c r="AX194" s="13" t="s">
        <v>1900</v>
      </c>
      <c r="AY194" s="252" t="s">
        <v>2090</v>
      </c>
    </row>
    <row r="195" spans="2:65" s="1" customFormat="1" ht="31.5" customHeight="1">
      <c r="B195" s="41"/>
      <c r="C195" s="200" t="s">
        <v>2283</v>
      </c>
      <c r="D195" s="200" t="s">
        <v>2092</v>
      </c>
      <c r="E195" s="201" t="s">
        <v>1004</v>
      </c>
      <c r="F195" s="202" t="s">
        <v>19</v>
      </c>
      <c r="G195" s="203" t="s">
        <v>20</v>
      </c>
      <c r="H195" s="204">
        <v>1</v>
      </c>
      <c r="I195" s="205"/>
      <c r="J195" s="206">
        <f>ROUND(I195*H195,2)</f>
        <v>0</v>
      </c>
      <c r="K195" s="202" t="s">
        <v>1898</v>
      </c>
      <c r="L195" s="61"/>
      <c r="M195" s="207" t="s">
        <v>1898</v>
      </c>
      <c r="N195" s="208" t="s">
        <v>1922</v>
      </c>
      <c r="O195" s="42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AR195" s="24" t="s">
        <v>2042</v>
      </c>
      <c r="AT195" s="24" t="s">
        <v>2092</v>
      </c>
      <c r="AU195" s="24" t="s">
        <v>1961</v>
      </c>
      <c r="AY195" s="24" t="s">
        <v>2090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24" t="s">
        <v>1900</v>
      </c>
      <c r="BK195" s="211">
        <f>ROUND(I195*H195,2)</f>
        <v>0</v>
      </c>
      <c r="BL195" s="24" t="s">
        <v>2042</v>
      </c>
      <c r="BM195" s="24" t="s">
        <v>21</v>
      </c>
    </row>
    <row r="196" spans="2:51" s="12" customFormat="1" ht="13.5">
      <c r="B196" s="212"/>
      <c r="C196" s="213"/>
      <c r="D196" s="224" t="s">
        <v>2098</v>
      </c>
      <c r="E196" s="225" t="s">
        <v>1898</v>
      </c>
      <c r="F196" s="226" t="s">
        <v>2993</v>
      </c>
      <c r="G196" s="213"/>
      <c r="H196" s="227">
        <v>1</v>
      </c>
      <c r="I196" s="218"/>
      <c r="J196" s="213"/>
      <c r="K196" s="213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2098</v>
      </c>
      <c r="AU196" s="223" t="s">
        <v>1961</v>
      </c>
      <c r="AV196" s="12" t="s">
        <v>1961</v>
      </c>
      <c r="AW196" s="12" t="s">
        <v>1916</v>
      </c>
      <c r="AX196" s="12" t="s">
        <v>1951</v>
      </c>
      <c r="AY196" s="223" t="s">
        <v>2090</v>
      </c>
    </row>
    <row r="197" spans="2:51" s="13" customFormat="1" ht="13.5">
      <c r="B197" s="242"/>
      <c r="C197" s="243"/>
      <c r="D197" s="214" t="s">
        <v>2098</v>
      </c>
      <c r="E197" s="253" t="s">
        <v>1898</v>
      </c>
      <c r="F197" s="254" t="s">
        <v>2392</v>
      </c>
      <c r="G197" s="243"/>
      <c r="H197" s="255">
        <v>1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2098</v>
      </c>
      <c r="AU197" s="252" t="s">
        <v>1961</v>
      </c>
      <c r="AV197" s="13" t="s">
        <v>2042</v>
      </c>
      <c r="AW197" s="13" t="s">
        <v>1882</v>
      </c>
      <c r="AX197" s="13" t="s">
        <v>1900</v>
      </c>
      <c r="AY197" s="252" t="s">
        <v>2090</v>
      </c>
    </row>
    <row r="198" spans="2:65" s="1" customFormat="1" ht="31.5" customHeight="1">
      <c r="B198" s="41"/>
      <c r="C198" s="200" t="s">
        <v>2287</v>
      </c>
      <c r="D198" s="200" t="s">
        <v>2092</v>
      </c>
      <c r="E198" s="201" t="s">
        <v>1007</v>
      </c>
      <c r="F198" s="202" t="s">
        <v>22</v>
      </c>
      <c r="G198" s="203" t="s">
        <v>20</v>
      </c>
      <c r="H198" s="204">
        <v>1</v>
      </c>
      <c r="I198" s="205"/>
      <c r="J198" s="206">
        <f>ROUND(I198*H198,2)</f>
        <v>0</v>
      </c>
      <c r="K198" s="202" t="s">
        <v>1898</v>
      </c>
      <c r="L198" s="61"/>
      <c r="M198" s="207" t="s">
        <v>1898</v>
      </c>
      <c r="N198" s="208" t="s">
        <v>1922</v>
      </c>
      <c r="O198" s="42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AR198" s="24" t="s">
        <v>2042</v>
      </c>
      <c r="AT198" s="24" t="s">
        <v>2092</v>
      </c>
      <c r="AU198" s="24" t="s">
        <v>1961</v>
      </c>
      <c r="AY198" s="24" t="s">
        <v>2090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24" t="s">
        <v>1900</v>
      </c>
      <c r="BK198" s="211">
        <f>ROUND(I198*H198,2)</f>
        <v>0</v>
      </c>
      <c r="BL198" s="24" t="s">
        <v>2042</v>
      </c>
      <c r="BM198" s="24" t="s">
        <v>23</v>
      </c>
    </row>
    <row r="199" spans="2:51" s="12" customFormat="1" ht="13.5">
      <c r="B199" s="212"/>
      <c r="C199" s="213"/>
      <c r="D199" s="224" t="s">
        <v>2098</v>
      </c>
      <c r="E199" s="225" t="s">
        <v>1898</v>
      </c>
      <c r="F199" s="226" t="s">
        <v>2993</v>
      </c>
      <c r="G199" s="213"/>
      <c r="H199" s="227">
        <v>1</v>
      </c>
      <c r="I199" s="218"/>
      <c r="J199" s="213"/>
      <c r="K199" s="213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2098</v>
      </c>
      <c r="AU199" s="223" t="s">
        <v>1961</v>
      </c>
      <c r="AV199" s="12" t="s">
        <v>1961</v>
      </c>
      <c r="AW199" s="12" t="s">
        <v>1916</v>
      </c>
      <c r="AX199" s="12" t="s">
        <v>1951</v>
      </c>
      <c r="AY199" s="223" t="s">
        <v>2090</v>
      </c>
    </row>
    <row r="200" spans="2:51" s="13" customFormat="1" ht="13.5">
      <c r="B200" s="242"/>
      <c r="C200" s="243"/>
      <c r="D200" s="214" t="s">
        <v>2098</v>
      </c>
      <c r="E200" s="253" t="s">
        <v>1898</v>
      </c>
      <c r="F200" s="254" t="s">
        <v>2392</v>
      </c>
      <c r="G200" s="243"/>
      <c r="H200" s="255">
        <v>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2098</v>
      </c>
      <c r="AU200" s="252" t="s">
        <v>1961</v>
      </c>
      <c r="AV200" s="13" t="s">
        <v>2042</v>
      </c>
      <c r="AW200" s="13" t="s">
        <v>1882</v>
      </c>
      <c r="AX200" s="13" t="s">
        <v>1900</v>
      </c>
      <c r="AY200" s="252" t="s">
        <v>2090</v>
      </c>
    </row>
    <row r="201" spans="2:65" s="1" customFormat="1" ht="22.5" customHeight="1">
      <c r="B201" s="41"/>
      <c r="C201" s="200" t="s">
        <v>2291</v>
      </c>
      <c r="D201" s="200" t="s">
        <v>2092</v>
      </c>
      <c r="E201" s="201" t="s">
        <v>1010</v>
      </c>
      <c r="F201" s="202" t="s">
        <v>24</v>
      </c>
      <c r="G201" s="203" t="s">
        <v>2263</v>
      </c>
      <c r="H201" s="204">
        <v>1</v>
      </c>
      <c r="I201" s="205"/>
      <c r="J201" s="206">
        <f>ROUND(I201*H201,2)</f>
        <v>0</v>
      </c>
      <c r="K201" s="202" t="s">
        <v>1898</v>
      </c>
      <c r="L201" s="61"/>
      <c r="M201" s="207" t="s">
        <v>1898</v>
      </c>
      <c r="N201" s="208" t="s">
        <v>1922</v>
      </c>
      <c r="O201" s="42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AR201" s="24" t="s">
        <v>2042</v>
      </c>
      <c r="AT201" s="24" t="s">
        <v>2092</v>
      </c>
      <c r="AU201" s="24" t="s">
        <v>1961</v>
      </c>
      <c r="AY201" s="24" t="s">
        <v>2090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4" t="s">
        <v>1900</v>
      </c>
      <c r="BK201" s="211">
        <f>ROUND(I201*H201,2)</f>
        <v>0</v>
      </c>
      <c r="BL201" s="24" t="s">
        <v>2042</v>
      </c>
      <c r="BM201" s="24" t="s">
        <v>25</v>
      </c>
    </row>
    <row r="202" spans="2:65" s="1" customFormat="1" ht="22.5" customHeight="1">
      <c r="B202" s="41"/>
      <c r="C202" s="200" t="s">
        <v>2296</v>
      </c>
      <c r="D202" s="200" t="s">
        <v>2092</v>
      </c>
      <c r="E202" s="201" t="s">
        <v>1013</v>
      </c>
      <c r="F202" s="202" t="s">
        <v>26</v>
      </c>
      <c r="G202" s="203" t="s">
        <v>2263</v>
      </c>
      <c r="H202" s="204">
        <v>1</v>
      </c>
      <c r="I202" s="205"/>
      <c r="J202" s="206">
        <f>ROUND(I202*H202,2)</f>
        <v>0</v>
      </c>
      <c r="K202" s="202" t="s">
        <v>1898</v>
      </c>
      <c r="L202" s="61"/>
      <c r="M202" s="207" t="s">
        <v>1898</v>
      </c>
      <c r="N202" s="208" t="s">
        <v>1922</v>
      </c>
      <c r="O202" s="42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AR202" s="24" t="s">
        <v>2042</v>
      </c>
      <c r="AT202" s="24" t="s">
        <v>2092</v>
      </c>
      <c r="AU202" s="24" t="s">
        <v>1961</v>
      </c>
      <c r="AY202" s="24" t="s">
        <v>2090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24" t="s">
        <v>1900</v>
      </c>
      <c r="BK202" s="211">
        <f>ROUND(I202*H202,2)</f>
        <v>0</v>
      </c>
      <c r="BL202" s="24" t="s">
        <v>2042</v>
      </c>
      <c r="BM202" s="24" t="s">
        <v>27</v>
      </c>
    </row>
    <row r="203" spans="2:65" s="1" customFormat="1" ht="22.5" customHeight="1">
      <c r="B203" s="41"/>
      <c r="C203" s="200" t="s">
        <v>2301</v>
      </c>
      <c r="D203" s="200" t="s">
        <v>2092</v>
      </c>
      <c r="E203" s="201" t="s">
        <v>1016</v>
      </c>
      <c r="F203" s="202" t="s">
        <v>28</v>
      </c>
      <c r="G203" s="203" t="s">
        <v>2263</v>
      </c>
      <c r="H203" s="204">
        <v>1</v>
      </c>
      <c r="I203" s="205"/>
      <c r="J203" s="206">
        <f>ROUND(I203*H203,2)</f>
        <v>0</v>
      </c>
      <c r="K203" s="202" t="s">
        <v>1898</v>
      </c>
      <c r="L203" s="61"/>
      <c r="M203" s="207" t="s">
        <v>1898</v>
      </c>
      <c r="N203" s="208" t="s">
        <v>1922</v>
      </c>
      <c r="O203" s="42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AR203" s="24" t="s">
        <v>2042</v>
      </c>
      <c r="AT203" s="24" t="s">
        <v>2092</v>
      </c>
      <c r="AU203" s="24" t="s">
        <v>1961</v>
      </c>
      <c r="AY203" s="24" t="s">
        <v>2090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24" t="s">
        <v>1900</v>
      </c>
      <c r="BK203" s="211">
        <f>ROUND(I203*H203,2)</f>
        <v>0</v>
      </c>
      <c r="BL203" s="24" t="s">
        <v>2042</v>
      </c>
      <c r="BM203" s="24" t="s">
        <v>29</v>
      </c>
    </row>
    <row r="204" spans="2:63" s="11" customFormat="1" ht="29.85" customHeight="1">
      <c r="B204" s="183"/>
      <c r="C204" s="184"/>
      <c r="D204" s="197" t="s">
        <v>1950</v>
      </c>
      <c r="E204" s="198" t="s">
        <v>1019</v>
      </c>
      <c r="F204" s="198" t="s">
        <v>2345</v>
      </c>
      <c r="G204" s="184"/>
      <c r="H204" s="184"/>
      <c r="I204" s="187"/>
      <c r="J204" s="199">
        <f>BK204</f>
        <v>0</v>
      </c>
      <c r="K204" s="184"/>
      <c r="L204" s="189"/>
      <c r="M204" s="190"/>
      <c r="N204" s="191"/>
      <c r="O204" s="191"/>
      <c r="P204" s="192">
        <f>P205</f>
        <v>0</v>
      </c>
      <c r="Q204" s="191"/>
      <c r="R204" s="192">
        <f>R205</f>
        <v>0</v>
      </c>
      <c r="S204" s="191"/>
      <c r="T204" s="193">
        <f>T205</f>
        <v>0</v>
      </c>
      <c r="AR204" s="194" t="s">
        <v>1900</v>
      </c>
      <c r="AT204" s="195" t="s">
        <v>1950</v>
      </c>
      <c r="AU204" s="195" t="s">
        <v>1900</v>
      </c>
      <c r="AY204" s="194" t="s">
        <v>2090</v>
      </c>
      <c r="BK204" s="196">
        <f>BK205</f>
        <v>0</v>
      </c>
    </row>
    <row r="205" spans="2:65" s="1" customFormat="1" ht="22.5" customHeight="1">
      <c r="B205" s="41"/>
      <c r="C205" s="200" t="s">
        <v>2305</v>
      </c>
      <c r="D205" s="200" t="s">
        <v>2092</v>
      </c>
      <c r="E205" s="201" t="s">
        <v>1020</v>
      </c>
      <c r="F205" s="202" t="s">
        <v>1021</v>
      </c>
      <c r="G205" s="203" t="s">
        <v>2125</v>
      </c>
      <c r="H205" s="204">
        <v>13.492</v>
      </c>
      <c r="I205" s="205"/>
      <c r="J205" s="206">
        <f>ROUND(I205*H205,2)</f>
        <v>0</v>
      </c>
      <c r="K205" s="202" t="s">
        <v>2096</v>
      </c>
      <c r="L205" s="61"/>
      <c r="M205" s="207" t="s">
        <v>1898</v>
      </c>
      <c r="N205" s="208" t="s">
        <v>1922</v>
      </c>
      <c r="O205" s="42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AR205" s="24" t="s">
        <v>2042</v>
      </c>
      <c r="AT205" s="24" t="s">
        <v>2092</v>
      </c>
      <c r="AU205" s="24" t="s">
        <v>1961</v>
      </c>
      <c r="AY205" s="24" t="s">
        <v>2090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4" t="s">
        <v>1900</v>
      </c>
      <c r="BK205" s="211">
        <f>ROUND(I205*H205,2)</f>
        <v>0</v>
      </c>
      <c r="BL205" s="24" t="s">
        <v>2042</v>
      </c>
      <c r="BM205" s="24" t="s">
        <v>30</v>
      </c>
    </row>
    <row r="206" spans="2:63" s="11" customFormat="1" ht="37.35" customHeight="1">
      <c r="B206" s="183"/>
      <c r="C206" s="184"/>
      <c r="D206" s="185" t="s">
        <v>1950</v>
      </c>
      <c r="E206" s="186" t="s">
        <v>2728</v>
      </c>
      <c r="F206" s="186" t="s">
        <v>2729</v>
      </c>
      <c r="G206" s="184"/>
      <c r="H206" s="184"/>
      <c r="I206" s="187"/>
      <c r="J206" s="188">
        <f>BK206</f>
        <v>0</v>
      </c>
      <c r="K206" s="184"/>
      <c r="L206" s="189"/>
      <c r="M206" s="190"/>
      <c r="N206" s="191"/>
      <c r="O206" s="191"/>
      <c r="P206" s="192">
        <f>P207</f>
        <v>0</v>
      </c>
      <c r="Q206" s="191"/>
      <c r="R206" s="192">
        <f>R207</f>
        <v>0.264748</v>
      </c>
      <c r="S206" s="191"/>
      <c r="T206" s="193">
        <f>T207</f>
        <v>0</v>
      </c>
      <c r="AR206" s="194" t="s">
        <v>1961</v>
      </c>
      <c r="AT206" s="195" t="s">
        <v>1950</v>
      </c>
      <c r="AU206" s="195" t="s">
        <v>1951</v>
      </c>
      <c r="AY206" s="194" t="s">
        <v>2090</v>
      </c>
      <c r="BK206" s="196">
        <f>BK207</f>
        <v>0</v>
      </c>
    </row>
    <row r="207" spans="2:63" s="11" customFormat="1" ht="19.9" customHeight="1">
      <c r="B207" s="183"/>
      <c r="C207" s="184"/>
      <c r="D207" s="197" t="s">
        <v>1950</v>
      </c>
      <c r="E207" s="198" t="s">
        <v>1023</v>
      </c>
      <c r="F207" s="198" t="s">
        <v>1024</v>
      </c>
      <c r="G207" s="184"/>
      <c r="H207" s="184"/>
      <c r="I207" s="187"/>
      <c r="J207" s="199">
        <f>BK207</f>
        <v>0</v>
      </c>
      <c r="K207" s="184"/>
      <c r="L207" s="189"/>
      <c r="M207" s="190"/>
      <c r="N207" s="191"/>
      <c r="O207" s="191"/>
      <c r="P207" s="192">
        <f>SUM(P208:P219)</f>
        <v>0</v>
      </c>
      <c r="Q207" s="191"/>
      <c r="R207" s="192">
        <f>SUM(R208:R219)</f>
        <v>0.264748</v>
      </c>
      <c r="S207" s="191"/>
      <c r="T207" s="193">
        <f>SUM(T208:T219)</f>
        <v>0</v>
      </c>
      <c r="AR207" s="194" t="s">
        <v>1961</v>
      </c>
      <c r="AT207" s="195" t="s">
        <v>1950</v>
      </c>
      <c r="AU207" s="195" t="s">
        <v>1900</v>
      </c>
      <c r="AY207" s="194" t="s">
        <v>2090</v>
      </c>
      <c r="BK207" s="196">
        <f>SUM(BK208:BK219)</f>
        <v>0</v>
      </c>
    </row>
    <row r="208" spans="2:65" s="1" customFormat="1" ht="22.5" customHeight="1">
      <c r="B208" s="41"/>
      <c r="C208" s="200" t="s">
        <v>2310</v>
      </c>
      <c r="D208" s="200" t="s">
        <v>2092</v>
      </c>
      <c r="E208" s="201" t="s">
        <v>1025</v>
      </c>
      <c r="F208" s="202" t="s">
        <v>1026</v>
      </c>
      <c r="G208" s="203" t="s">
        <v>2132</v>
      </c>
      <c r="H208" s="204">
        <v>43.06</v>
      </c>
      <c r="I208" s="205"/>
      <c r="J208" s="206">
        <f>ROUND(I208*H208,2)</f>
        <v>0</v>
      </c>
      <c r="K208" s="202" t="s">
        <v>2096</v>
      </c>
      <c r="L208" s="61"/>
      <c r="M208" s="207" t="s">
        <v>1898</v>
      </c>
      <c r="N208" s="208" t="s">
        <v>1922</v>
      </c>
      <c r="O208" s="42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AR208" s="24" t="s">
        <v>2171</v>
      </c>
      <c r="AT208" s="24" t="s">
        <v>2092</v>
      </c>
      <c r="AU208" s="24" t="s">
        <v>1961</v>
      </c>
      <c r="AY208" s="24" t="s">
        <v>2090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24" t="s">
        <v>1900</v>
      </c>
      <c r="BK208" s="211">
        <f>ROUND(I208*H208,2)</f>
        <v>0</v>
      </c>
      <c r="BL208" s="24" t="s">
        <v>2171</v>
      </c>
      <c r="BM208" s="24" t="s">
        <v>31</v>
      </c>
    </row>
    <row r="209" spans="2:51" s="12" customFormat="1" ht="13.5">
      <c r="B209" s="212"/>
      <c r="C209" s="213"/>
      <c r="D209" s="224" t="s">
        <v>2098</v>
      </c>
      <c r="E209" s="225" t="s">
        <v>1898</v>
      </c>
      <c r="F209" s="226" t="s">
        <v>32</v>
      </c>
      <c r="G209" s="213"/>
      <c r="H209" s="227">
        <v>43.06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2098</v>
      </c>
      <c r="AU209" s="223" t="s">
        <v>1961</v>
      </c>
      <c r="AV209" s="12" t="s">
        <v>1961</v>
      </c>
      <c r="AW209" s="12" t="s">
        <v>1916</v>
      </c>
      <c r="AX209" s="12" t="s">
        <v>1951</v>
      </c>
      <c r="AY209" s="223" t="s">
        <v>2090</v>
      </c>
    </row>
    <row r="210" spans="2:51" s="13" customFormat="1" ht="13.5">
      <c r="B210" s="242"/>
      <c r="C210" s="243"/>
      <c r="D210" s="214" t="s">
        <v>2098</v>
      </c>
      <c r="E210" s="253" t="s">
        <v>1898</v>
      </c>
      <c r="F210" s="254" t="s">
        <v>2392</v>
      </c>
      <c r="G210" s="243"/>
      <c r="H210" s="255">
        <v>43.06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2098</v>
      </c>
      <c r="AU210" s="252" t="s">
        <v>1961</v>
      </c>
      <c r="AV210" s="13" t="s">
        <v>2042</v>
      </c>
      <c r="AW210" s="13" t="s">
        <v>1882</v>
      </c>
      <c r="AX210" s="13" t="s">
        <v>1900</v>
      </c>
      <c r="AY210" s="252" t="s">
        <v>2090</v>
      </c>
    </row>
    <row r="211" spans="2:65" s="1" customFormat="1" ht="22.5" customHeight="1">
      <c r="B211" s="41"/>
      <c r="C211" s="228" t="s">
        <v>2314</v>
      </c>
      <c r="D211" s="228" t="s">
        <v>2136</v>
      </c>
      <c r="E211" s="229" t="s">
        <v>1031</v>
      </c>
      <c r="F211" s="230" t="s">
        <v>1032</v>
      </c>
      <c r="G211" s="231" t="s">
        <v>2125</v>
      </c>
      <c r="H211" s="232">
        <v>0.015</v>
      </c>
      <c r="I211" s="233"/>
      <c r="J211" s="234">
        <f>ROUND(I211*H211,2)</f>
        <v>0</v>
      </c>
      <c r="K211" s="230" t="s">
        <v>2096</v>
      </c>
      <c r="L211" s="235"/>
      <c r="M211" s="236" t="s">
        <v>1898</v>
      </c>
      <c r="N211" s="237" t="s">
        <v>1922</v>
      </c>
      <c r="O211" s="42"/>
      <c r="P211" s="209">
        <f>O211*H211</f>
        <v>0</v>
      </c>
      <c r="Q211" s="209">
        <v>1</v>
      </c>
      <c r="R211" s="209">
        <f>Q211*H211</f>
        <v>0.015</v>
      </c>
      <c r="S211" s="209">
        <v>0</v>
      </c>
      <c r="T211" s="210">
        <f>S211*H211</f>
        <v>0</v>
      </c>
      <c r="AR211" s="24" t="s">
        <v>2244</v>
      </c>
      <c r="AT211" s="24" t="s">
        <v>2136</v>
      </c>
      <c r="AU211" s="24" t="s">
        <v>1961</v>
      </c>
      <c r="AY211" s="24" t="s">
        <v>2090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24" t="s">
        <v>1900</v>
      </c>
      <c r="BK211" s="211">
        <f>ROUND(I211*H211,2)</f>
        <v>0</v>
      </c>
      <c r="BL211" s="24" t="s">
        <v>2171</v>
      </c>
      <c r="BM211" s="24" t="s">
        <v>33</v>
      </c>
    </row>
    <row r="212" spans="2:47" s="1" customFormat="1" ht="27">
      <c r="B212" s="41"/>
      <c r="C212" s="63"/>
      <c r="D212" s="224" t="s">
        <v>2431</v>
      </c>
      <c r="E212" s="63"/>
      <c r="F212" s="256" t="s">
        <v>1034</v>
      </c>
      <c r="G212" s="63"/>
      <c r="H212" s="63"/>
      <c r="I212" s="170"/>
      <c r="J212" s="63"/>
      <c r="K212" s="63"/>
      <c r="L212" s="61"/>
      <c r="M212" s="257"/>
      <c r="N212" s="42"/>
      <c r="O212" s="42"/>
      <c r="P212" s="42"/>
      <c r="Q212" s="42"/>
      <c r="R212" s="42"/>
      <c r="S212" s="42"/>
      <c r="T212" s="78"/>
      <c r="AT212" s="24" t="s">
        <v>2431</v>
      </c>
      <c r="AU212" s="24" t="s">
        <v>1961</v>
      </c>
    </row>
    <row r="213" spans="2:51" s="12" customFormat="1" ht="13.5">
      <c r="B213" s="212"/>
      <c r="C213" s="213"/>
      <c r="D213" s="214" t="s">
        <v>2098</v>
      </c>
      <c r="E213" s="215" t="s">
        <v>1898</v>
      </c>
      <c r="F213" s="216" t="s">
        <v>34</v>
      </c>
      <c r="G213" s="213"/>
      <c r="H213" s="217">
        <v>0.015071</v>
      </c>
      <c r="I213" s="218"/>
      <c r="J213" s="213"/>
      <c r="K213" s="213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2098</v>
      </c>
      <c r="AU213" s="223" t="s">
        <v>1961</v>
      </c>
      <c r="AV213" s="12" t="s">
        <v>1961</v>
      </c>
      <c r="AW213" s="12" t="s">
        <v>1916</v>
      </c>
      <c r="AX213" s="12" t="s">
        <v>1900</v>
      </c>
      <c r="AY213" s="223" t="s">
        <v>2090</v>
      </c>
    </row>
    <row r="214" spans="2:65" s="1" customFormat="1" ht="22.5" customHeight="1">
      <c r="B214" s="41"/>
      <c r="C214" s="200" t="s">
        <v>2319</v>
      </c>
      <c r="D214" s="200" t="s">
        <v>2092</v>
      </c>
      <c r="E214" s="201" t="s">
        <v>1036</v>
      </c>
      <c r="F214" s="202" t="s">
        <v>1037</v>
      </c>
      <c r="G214" s="203" t="s">
        <v>2132</v>
      </c>
      <c r="H214" s="204">
        <v>43.06</v>
      </c>
      <c r="I214" s="205"/>
      <c r="J214" s="206">
        <f>ROUND(I214*H214,2)</f>
        <v>0</v>
      </c>
      <c r="K214" s="202" t="s">
        <v>2096</v>
      </c>
      <c r="L214" s="61"/>
      <c r="M214" s="207" t="s">
        <v>1898</v>
      </c>
      <c r="N214" s="208" t="s">
        <v>1922</v>
      </c>
      <c r="O214" s="42"/>
      <c r="P214" s="209">
        <f>O214*H214</f>
        <v>0</v>
      </c>
      <c r="Q214" s="209">
        <v>0.0004</v>
      </c>
      <c r="R214" s="209">
        <f>Q214*H214</f>
        <v>0.017224000000000003</v>
      </c>
      <c r="S214" s="209">
        <v>0</v>
      </c>
      <c r="T214" s="210">
        <f>S214*H214</f>
        <v>0</v>
      </c>
      <c r="AR214" s="24" t="s">
        <v>2171</v>
      </c>
      <c r="AT214" s="24" t="s">
        <v>2092</v>
      </c>
      <c r="AU214" s="24" t="s">
        <v>1961</v>
      </c>
      <c r="AY214" s="24" t="s">
        <v>2090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24" t="s">
        <v>1900</v>
      </c>
      <c r="BK214" s="211">
        <f>ROUND(I214*H214,2)</f>
        <v>0</v>
      </c>
      <c r="BL214" s="24" t="s">
        <v>2171</v>
      </c>
      <c r="BM214" s="24" t="s">
        <v>35</v>
      </c>
    </row>
    <row r="215" spans="2:51" s="12" customFormat="1" ht="13.5">
      <c r="B215" s="212"/>
      <c r="C215" s="213"/>
      <c r="D215" s="224" t="s">
        <v>2098</v>
      </c>
      <c r="E215" s="225" t="s">
        <v>1898</v>
      </c>
      <c r="F215" s="226" t="s">
        <v>32</v>
      </c>
      <c r="G215" s="213"/>
      <c r="H215" s="227">
        <v>43.06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2098</v>
      </c>
      <c r="AU215" s="223" t="s">
        <v>1961</v>
      </c>
      <c r="AV215" s="12" t="s">
        <v>1961</v>
      </c>
      <c r="AW215" s="12" t="s">
        <v>1916</v>
      </c>
      <c r="AX215" s="12" t="s">
        <v>1951</v>
      </c>
      <c r="AY215" s="223" t="s">
        <v>2090</v>
      </c>
    </row>
    <row r="216" spans="2:51" s="13" customFormat="1" ht="13.5">
      <c r="B216" s="242"/>
      <c r="C216" s="243"/>
      <c r="D216" s="214" t="s">
        <v>2098</v>
      </c>
      <c r="E216" s="253" t="s">
        <v>1898</v>
      </c>
      <c r="F216" s="254" t="s">
        <v>2392</v>
      </c>
      <c r="G216" s="243"/>
      <c r="H216" s="255">
        <v>43.06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2098</v>
      </c>
      <c r="AU216" s="252" t="s">
        <v>1961</v>
      </c>
      <c r="AV216" s="13" t="s">
        <v>2042</v>
      </c>
      <c r="AW216" s="13" t="s">
        <v>1882</v>
      </c>
      <c r="AX216" s="13" t="s">
        <v>1900</v>
      </c>
      <c r="AY216" s="252" t="s">
        <v>2090</v>
      </c>
    </row>
    <row r="217" spans="2:65" s="1" customFormat="1" ht="22.5" customHeight="1">
      <c r="B217" s="41"/>
      <c r="C217" s="228" t="s">
        <v>2324</v>
      </c>
      <c r="D217" s="228" t="s">
        <v>2136</v>
      </c>
      <c r="E217" s="229" t="s">
        <v>1039</v>
      </c>
      <c r="F217" s="230" t="s">
        <v>1040</v>
      </c>
      <c r="G217" s="231" t="s">
        <v>2132</v>
      </c>
      <c r="H217" s="232">
        <v>51.672</v>
      </c>
      <c r="I217" s="233"/>
      <c r="J217" s="234">
        <f>ROUND(I217*H217,2)</f>
        <v>0</v>
      </c>
      <c r="K217" s="230" t="s">
        <v>2096</v>
      </c>
      <c r="L217" s="235"/>
      <c r="M217" s="236" t="s">
        <v>1898</v>
      </c>
      <c r="N217" s="237" t="s">
        <v>1922</v>
      </c>
      <c r="O217" s="42"/>
      <c r="P217" s="209">
        <f>O217*H217</f>
        <v>0</v>
      </c>
      <c r="Q217" s="209">
        <v>0.0045</v>
      </c>
      <c r="R217" s="209">
        <f>Q217*H217</f>
        <v>0.23252399999999998</v>
      </c>
      <c r="S217" s="209">
        <v>0</v>
      </c>
      <c r="T217" s="210">
        <f>S217*H217</f>
        <v>0</v>
      </c>
      <c r="AR217" s="24" t="s">
        <v>2244</v>
      </c>
      <c r="AT217" s="24" t="s">
        <v>2136</v>
      </c>
      <c r="AU217" s="24" t="s">
        <v>1961</v>
      </c>
      <c r="AY217" s="24" t="s">
        <v>2090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4" t="s">
        <v>1900</v>
      </c>
      <c r="BK217" s="211">
        <f>ROUND(I217*H217,2)</f>
        <v>0</v>
      </c>
      <c r="BL217" s="24" t="s">
        <v>2171</v>
      </c>
      <c r="BM217" s="24" t="s">
        <v>36</v>
      </c>
    </row>
    <row r="218" spans="2:51" s="12" customFormat="1" ht="13.5">
      <c r="B218" s="212"/>
      <c r="C218" s="213"/>
      <c r="D218" s="214" t="s">
        <v>2098</v>
      </c>
      <c r="E218" s="215" t="s">
        <v>1898</v>
      </c>
      <c r="F218" s="216" t="s">
        <v>37</v>
      </c>
      <c r="G218" s="213"/>
      <c r="H218" s="217">
        <v>51.672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2098</v>
      </c>
      <c r="AU218" s="223" t="s">
        <v>1961</v>
      </c>
      <c r="AV218" s="12" t="s">
        <v>1961</v>
      </c>
      <c r="AW218" s="12" t="s">
        <v>1916</v>
      </c>
      <c r="AX218" s="12" t="s">
        <v>1900</v>
      </c>
      <c r="AY218" s="223" t="s">
        <v>2090</v>
      </c>
    </row>
    <row r="219" spans="2:65" s="1" customFormat="1" ht="22.5" customHeight="1">
      <c r="B219" s="41"/>
      <c r="C219" s="200" t="s">
        <v>2329</v>
      </c>
      <c r="D219" s="200" t="s">
        <v>2092</v>
      </c>
      <c r="E219" s="201" t="s">
        <v>1043</v>
      </c>
      <c r="F219" s="202" t="s">
        <v>1044</v>
      </c>
      <c r="G219" s="203" t="s">
        <v>1045</v>
      </c>
      <c r="H219" s="276"/>
      <c r="I219" s="205"/>
      <c r="J219" s="206">
        <f>ROUND(I219*H219,2)</f>
        <v>0</v>
      </c>
      <c r="K219" s="202" t="s">
        <v>2096</v>
      </c>
      <c r="L219" s="61"/>
      <c r="M219" s="207" t="s">
        <v>1898</v>
      </c>
      <c r="N219" s="208" t="s">
        <v>1922</v>
      </c>
      <c r="O219" s="42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AR219" s="24" t="s">
        <v>2171</v>
      </c>
      <c r="AT219" s="24" t="s">
        <v>2092</v>
      </c>
      <c r="AU219" s="24" t="s">
        <v>1961</v>
      </c>
      <c r="AY219" s="24" t="s">
        <v>2090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24" t="s">
        <v>1900</v>
      </c>
      <c r="BK219" s="211">
        <f>ROUND(I219*H219,2)</f>
        <v>0</v>
      </c>
      <c r="BL219" s="24" t="s">
        <v>2171</v>
      </c>
      <c r="BM219" s="24" t="s">
        <v>38</v>
      </c>
    </row>
    <row r="220" spans="2:63" s="11" customFormat="1" ht="37.35" customHeight="1">
      <c r="B220" s="183"/>
      <c r="C220" s="184"/>
      <c r="D220" s="185" t="s">
        <v>1950</v>
      </c>
      <c r="E220" s="186" t="s">
        <v>2136</v>
      </c>
      <c r="F220" s="186" t="s">
        <v>2907</v>
      </c>
      <c r="G220" s="184"/>
      <c r="H220" s="184"/>
      <c r="I220" s="187"/>
      <c r="J220" s="188">
        <f>BK220</f>
        <v>0</v>
      </c>
      <c r="K220" s="184"/>
      <c r="L220" s="189"/>
      <c r="M220" s="190"/>
      <c r="N220" s="191"/>
      <c r="O220" s="191"/>
      <c r="P220" s="192">
        <f>P221+P282+P292</f>
        <v>0</v>
      </c>
      <c r="Q220" s="191"/>
      <c r="R220" s="192">
        <f>R221+R282+R292</f>
        <v>27.57305652</v>
      </c>
      <c r="S220" s="191"/>
      <c r="T220" s="193">
        <f>T221+T282+T292</f>
        <v>0</v>
      </c>
      <c r="AR220" s="194" t="s">
        <v>2039</v>
      </c>
      <c r="AT220" s="195" t="s">
        <v>1950</v>
      </c>
      <c r="AU220" s="195" t="s">
        <v>1951</v>
      </c>
      <c r="AY220" s="194" t="s">
        <v>2090</v>
      </c>
      <c r="BK220" s="196">
        <f>BK221+BK282+BK292</f>
        <v>0</v>
      </c>
    </row>
    <row r="221" spans="2:63" s="11" customFormat="1" ht="19.9" customHeight="1">
      <c r="B221" s="183"/>
      <c r="C221" s="184"/>
      <c r="D221" s="197" t="s">
        <v>1950</v>
      </c>
      <c r="E221" s="198" t="s">
        <v>1099</v>
      </c>
      <c r="F221" s="198" t="s">
        <v>1100</v>
      </c>
      <c r="G221" s="184"/>
      <c r="H221" s="184"/>
      <c r="I221" s="187"/>
      <c r="J221" s="199">
        <f>BK221</f>
        <v>0</v>
      </c>
      <c r="K221" s="184"/>
      <c r="L221" s="189"/>
      <c r="M221" s="190"/>
      <c r="N221" s="191"/>
      <c r="O221" s="191"/>
      <c r="P221" s="192">
        <f>SUM(P222:P281)</f>
        <v>0</v>
      </c>
      <c r="Q221" s="191"/>
      <c r="R221" s="192">
        <f>SUM(R222:R281)</f>
        <v>27.57252052</v>
      </c>
      <c r="S221" s="191"/>
      <c r="T221" s="193">
        <f>SUM(T222:T281)</f>
        <v>0</v>
      </c>
      <c r="AR221" s="194" t="s">
        <v>1900</v>
      </c>
      <c r="AT221" s="195" t="s">
        <v>1950</v>
      </c>
      <c r="AU221" s="195" t="s">
        <v>1900</v>
      </c>
      <c r="AY221" s="194" t="s">
        <v>2090</v>
      </c>
      <c r="BK221" s="196">
        <f>SUM(BK222:BK281)</f>
        <v>0</v>
      </c>
    </row>
    <row r="222" spans="2:65" s="1" customFormat="1" ht="22.5" customHeight="1">
      <c r="B222" s="41"/>
      <c r="C222" s="200" t="s">
        <v>2334</v>
      </c>
      <c r="D222" s="200" t="s">
        <v>2092</v>
      </c>
      <c r="E222" s="201" t="s">
        <v>1102</v>
      </c>
      <c r="F222" s="202" t="s">
        <v>1103</v>
      </c>
      <c r="G222" s="203" t="s">
        <v>2132</v>
      </c>
      <c r="H222" s="204">
        <v>2.64</v>
      </c>
      <c r="I222" s="205"/>
      <c r="J222" s="206">
        <f>ROUND(I222*H222,2)</f>
        <v>0</v>
      </c>
      <c r="K222" s="202" t="s">
        <v>2096</v>
      </c>
      <c r="L222" s="61"/>
      <c r="M222" s="207" t="s">
        <v>1898</v>
      </c>
      <c r="N222" s="208" t="s">
        <v>1922</v>
      </c>
      <c r="O222" s="42"/>
      <c r="P222" s="209">
        <f>O222*H222</f>
        <v>0</v>
      </c>
      <c r="Q222" s="209">
        <v>0.21172</v>
      </c>
      <c r="R222" s="209">
        <f>Q222*H222</f>
        <v>0.5589408</v>
      </c>
      <c r="S222" s="209">
        <v>0</v>
      </c>
      <c r="T222" s="210">
        <f>S222*H222</f>
        <v>0</v>
      </c>
      <c r="AR222" s="24" t="s">
        <v>2042</v>
      </c>
      <c r="AT222" s="24" t="s">
        <v>2092</v>
      </c>
      <c r="AU222" s="24" t="s">
        <v>1961</v>
      </c>
      <c r="AY222" s="24" t="s">
        <v>2090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24" t="s">
        <v>1900</v>
      </c>
      <c r="BK222" s="211">
        <f>ROUND(I222*H222,2)</f>
        <v>0</v>
      </c>
      <c r="BL222" s="24" t="s">
        <v>2042</v>
      </c>
      <c r="BM222" s="24" t="s">
        <v>39</v>
      </c>
    </row>
    <row r="223" spans="2:51" s="12" customFormat="1" ht="13.5">
      <c r="B223" s="212"/>
      <c r="C223" s="213"/>
      <c r="D223" s="214" t="s">
        <v>2098</v>
      </c>
      <c r="E223" s="215" t="s">
        <v>1898</v>
      </c>
      <c r="F223" s="216" t="s">
        <v>1105</v>
      </c>
      <c r="G223" s="213"/>
      <c r="H223" s="217">
        <v>2.64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2098</v>
      </c>
      <c r="AU223" s="223" t="s">
        <v>1961</v>
      </c>
      <c r="AV223" s="12" t="s">
        <v>1961</v>
      </c>
      <c r="AW223" s="12" t="s">
        <v>1916</v>
      </c>
      <c r="AX223" s="12" t="s">
        <v>1951</v>
      </c>
      <c r="AY223" s="223" t="s">
        <v>2090</v>
      </c>
    </row>
    <row r="224" spans="2:65" s="1" customFormat="1" ht="22.5" customHeight="1">
      <c r="B224" s="41"/>
      <c r="C224" s="200" t="s">
        <v>2339</v>
      </c>
      <c r="D224" s="200" t="s">
        <v>2092</v>
      </c>
      <c r="E224" s="201" t="s">
        <v>1107</v>
      </c>
      <c r="F224" s="202" t="s">
        <v>1108</v>
      </c>
      <c r="G224" s="203" t="s">
        <v>2095</v>
      </c>
      <c r="H224" s="204">
        <v>3.319</v>
      </c>
      <c r="I224" s="205"/>
      <c r="J224" s="206">
        <f>ROUND(I224*H224,2)</f>
        <v>0</v>
      </c>
      <c r="K224" s="202" t="s">
        <v>2096</v>
      </c>
      <c r="L224" s="61"/>
      <c r="M224" s="207" t="s">
        <v>1898</v>
      </c>
      <c r="N224" s="208" t="s">
        <v>1922</v>
      </c>
      <c r="O224" s="42"/>
      <c r="P224" s="209">
        <f>O224*H224</f>
        <v>0</v>
      </c>
      <c r="Q224" s="209">
        <v>1.76882</v>
      </c>
      <c r="R224" s="209">
        <f>Q224*H224</f>
        <v>5.87071358</v>
      </c>
      <c r="S224" s="209">
        <v>0</v>
      </c>
      <c r="T224" s="210">
        <f>S224*H224</f>
        <v>0</v>
      </c>
      <c r="AR224" s="24" t="s">
        <v>2042</v>
      </c>
      <c r="AT224" s="24" t="s">
        <v>2092</v>
      </c>
      <c r="AU224" s="24" t="s">
        <v>1961</v>
      </c>
      <c r="AY224" s="24" t="s">
        <v>2090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24" t="s">
        <v>1900</v>
      </c>
      <c r="BK224" s="211">
        <f>ROUND(I224*H224,2)</f>
        <v>0</v>
      </c>
      <c r="BL224" s="24" t="s">
        <v>2042</v>
      </c>
      <c r="BM224" s="24" t="s">
        <v>40</v>
      </c>
    </row>
    <row r="225" spans="2:51" s="12" customFormat="1" ht="13.5">
      <c r="B225" s="212"/>
      <c r="C225" s="213"/>
      <c r="D225" s="224" t="s">
        <v>2098</v>
      </c>
      <c r="E225" s="225" t="s">
        <v>1898</v>
      </c>
      <c r="F225" s="226" t="s">
        <v>1110</v>
      </c>
      <c r="G225" s="213"/>
      <c r="H225" s="227">
        <v>4.355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2098</v>
      </c>
      <c r="AU225" s="223" t="s">
        <v>1961</v>
      </c>
      <c r="AV225" s="12" t="s">
        <v>1961</v>
      </c>
      <c r="AW225" s="12" t="s">
        <v>1916</v>
      </c>
      <c r="AX225" s="12" t="s">
        <v>1951</v>
      </c>
      <c r="AY225" s="223" t="s">
        <v>2090</v>
      </c>
    </row>
    <row r="226" spans="2:51" s="12" customFormat="1" ht="13.5">
      <c r="B226" s="212"/>
      <c r="C226" s="213"/>
      <c r="D226" s="214" t="s">
        <v>2098</v>
      </c>
      <c r="E226" s="215" t="s">
        <v>1898</v>
      </c>
      <c r="F226" s="216" t="s">
        <v>1111</v>
      </c>
      <c r="G226" s="213"/>
      <c r="H226" s="217">
        <v>-1.036</v>
      </c>
      <c r="I226" s="218"/>
      <c r="J226" s="213"/>
      <c r="K226" s="213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2098</v>
      </c>
      <c r="AU226" s="223" t="s">
        <v>1961</v>
      </c>
      <c r="AV226" s="12" t="s">
        <v>1961</v>
      </c>
      <c r="AW226" s="12" t="s">
        <v>1916</v>
      </c>
      <c r="AX226" s="12" t="s">
        <v>1951</v>
      </c>
      <c r="AY226" s="223" t="s">
        <v>2090</v>
      </c>
    </row>
    <row r="227" spans="2:65" s="1" customFormat="1" ht="22.5" customHeight="1">
      <c r="B227" s="41"/>
      <c r="C227" s="200" t="s">
        <v>2346</v>
      </c>
      <c r="D227" s="200" t="s">
        <v>2092</v>
      </c>
      <c r="E227" s="201" t="s">
        <v>1113</v>
      </c>
      <c r="F227" s="202" t="s">
        <v>1114</v>
      </c>
      <c r="G227" s="203" t="s">
        <v>2132</v>
      </c>
      <c r="H227" s="204">
        <v>12.974</v>
      </c>
      <c r="I227" s="205"/>
      <c r="J227" s="206">
        <f>ROUND(I227*H227,2)</f>
        <v>0</v>
      </c>
      <c r="K227" s="202" t="s">
        <v>2096</v>
      </c>
      <c r="L227" s="61"/>
      <c r="M227" s="207" t="s">
        <v>1898</v>
      </c>
      <c r="N227" s="208" t="s">
        <v>1922</v>
      </c>
      <c r="O227" s="42"/>
      <c r="P227" s="209">
        <f>O227*H227</f>
        <v>0</v>
      </c>
      <c r="Q227" s="209">
        <v>0.0027</v>
      </c>
      <c r="R227" s="209">
        <f>Q227*H227</f>
        <v>0.0350298</v>
      </c>
      <c r="S227" s="209">
        <v>0</v>
      </c>
      <c r="T227" s="210">
        <f>S227*H227</f>
        <v>0</v>
      </c>
      <c r="AR227" s="24" t="s">
        <v>2042</v>
      </c>
      <c r="AT227" s="24" t="s">
        <v>2092</v>
      </c>
      <c r="AU227" s="24" t="s">
        <v>1961</v>
      </c>
      <c r="AY227" s="24" t="s">
        <v>2090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24" t="s">
        <v>1900</v>
      </c>
      <c r="BK227" s="211">
        <f>ROUND(I227*H227,2)</f>
        <v>0</v>
      </c>
      <c r="BL227" s="24" t="s">
        <v>2042</v>
      </c>
      <c r="BM227" s="24" t="s">
        <v>41</v>
      </c>
    </row>
    <row r="228" spans="2:51" s="12" customFormat="1" ht="13.5">
      <c r="B228" s="212"/>
      <c r="C228" s="213"/>
      <c r="D228" s="224" t="s">
        <v>2098</v>
      </c>
      <c r="E228" s="225" t="s">
        <v>1898</v>
      </c>
      <c r="F228" s="226" t="s">
        <v>1116</v>
      </c>
      <c r="G228" s="213"/>
      <c r="H228" s="227">
        <v>15.466</v>
      </c>
      <c r="I228" s="218"/>
      <c r="J228" s="213"/>
      <c r="K228" s="213"/>
      <c r="L228" s="219"/>
      <c r="M228" s="220"/>
      <c r="N228" s="221"/>
      <c r="O228" s="221"/>
      <c r="P228" s="221"/>
      <c r="Q228" s="221"/>
      <c r="R228" s="221"/>
      <c r="S228" s="221"/>
      <c r="T228" s="222"/>
      <c r="AT228" s="223" t="s">
        <v>2098</v>
      </c>
      <c r="AU228" s="223" t="s">
        <v>1961</v>
      </c>
      <c r="AV228" s="12" t="s">
        <v>1961</v>
      </c>
      <c r="AW228" s="12" t="s">
        <v>1916</v>
      </c>
      <c r="AX228" s="12" t="s">
        <v>1951</v>
      </c>
      <c r="AY228" s="223" t="s">
        <v>2090</v>
      </c>
    </row>
    <row r="229" spans="2:51" s="12" customFormat="1" ht="13.5">
      <c r="B229" s="212"/>
      <c r="C229" s="213"/>
      <c r="D229" s="214" t="s">
        <v>2098</v>
      </c>
      <c r="E229" s="215" t="s">
        <v>1898</v>
      </c>
      <c r="F229" s="216" t="s">
        <v>1117</v>
      </c>
      <c r="G229" s="213"/>
      <c r="H229" s="217">
        <v>-2.492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2098</v>
      </c>
      <c r="AU229" s="223" t="s">
        <v>1961</v>
      </c>
      <c r="AV229" s="12" t="s">
        <v>1961</v>
      </c>
      <c r="AW229" s="12" t="s">
        <v>1916</v>
      </c>
      <c r="AX229" s="12" t="s">
        <v>1951</v>
      </c>
      <c r="AY229" s="223" t="s">
        <v>2090</v>
      </c>
    </row>
    <row r="230" spans="2:65" s="1" customFormat="1" ht="22.5" customHeight="1">
      <c r="B230" s="41"/>
      <c r="C230" s="200" t="s">
        <v>2611</v>
      </c>
      <c r="D230" s="200" t="s">
        <v>2092</v>
      </c>
      <c r="E230" s="201" t="s">
        <v>1119</v>
      </c>
      <c r="F230" s="202" t="s">
        <v>1120</v>
      </c>
      <c r="G230" s="203" t="s">
        <v>2125</v>
      </c>
      <c r="H230" s="204">
        <v>6.465</v>
      </c>
      <c r="I230" s="205"/>
      <c r="J230" s="206">
        <f>ROUND(I230*H230,2)</f>
        <v>0</v>
      </c>
      <c r="K230" s="202" t="s">
        <v>2096</v>
      </c>
      <c r="L230" s="61"/>
      <c r="M230" s="207" t="s">
        <v>1898</v>
      </c>
      <c r="N230" s="208" t="s">
        <v>1922</v>
      </c>
      <c r="O230" s="42"/>
      <c r="P230" s="209">
        <f>O230*H230</f>
        <v>0</v>
      </c>
      <c r="Q230" s="209">
        <v>0</v>
      </c>
      <c r="R230" s="209">
        <f>Q230*H230</f>
        <v>0</v>
      </c>
      <c r="S230" s="209">
        <v>0</v>
      </c>
      <c r="T230" s="210">
        <f>S230*H230</f>
        <v>0</v>
      </c>
      <c r="AR230" s="24" t="s">
        <v>2042</v>
      </c>
      <c r="AT230" s="24" t="s">
        <v>2092</v>
      </c>
      <c r="AU230" s="24" t="s">
        <v>1961</v>
      </c>
      <c r="AY230" s="24" t="s">
        <v>2090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24" t="s">
        <v>1900</v>
      </c>
      <c r="BK230" s="211">
        <f>ROUND(I230*H230,2)</f>
        <v>0</v>
      </c>
      <c r="BL230" s="24" t="s">
        <v>2042</v>
      </c>
      <c r="BM230" s="24" t="s">
        <v>42</v>
      </c>
    </row>
    <row r="231" spans="2:65" s="1" customFormat="1" ht="22.5" customHeight="1">
      <c r="B231" s="41"/>
      <c r="C231" s="200" t="s">
        <v>2616</v>
      </c>
      <c r="D231" s="200" t="s">
        <v>2092</v>
      </c>
      <c r="E231" s="201" t="s">
        <v>1122</v>
      </c>
      <c r="F231" s="202" t="s">
        <v>1123</v>
      </c>
      <c r="G231" s="203" t="s">
        <v>2263</v>
      </c>
      <c r="H231" s="204">
        <v>1</v>
      </c>
      <c r="I231" s="205"/>
      <c r="J231" s="206">
        <f>ROUND(I231*H231,2)</f>
        <v>0</v>
      </c>
      <c r="K231" s="202" t="s">
        <v>2096</v>
      </c>
      <c r="L231" s="61"/>
      <c r="M231" s="207" t="s">
        <v>1898</v>
      </c>
      <c r="N231" s="208" t="s">
        <v>1922</v>
      </c>
      <c r="O231" s="42"/>
      <c r="P231" s="209">
        <f>O231*H231</f>
        <v>0</v>
      </c>
      <c r="Q231" s="209">
        <v>0</v>
      </c>
      <c r="R231" s="209">
        <f>Q231*H231</f>
        <v>0</v>
      </c>
      <c r="S231" s="209">
        <v>0</v>
      </c>
      <c r="T231" s="210">
        <f>S231*H231</f>
        <v>0</v>
      </c>
      <c r="AR231" s="24" t="s">
        <v>2171</v>
      </c>
      <c r="AT231" s="24" t="s">
        <v>2092</v>
      </c>
      <c r="AU231" s="24" t="s">
        <v>1961</v>
      </c>
      <c r="AY231" s="24" t="s">
        <v>2090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24" t="s">
        <v>1900</v>
      </c>
      <c r="BK231" s="211">
        <f>ROUND(I231*H231,2)</f>
        <v>0</v>
      </c>
      <c r="BL231" s="24" t="s">
        <v>2171</v>
      </c>
      <c r="BM231" s="24" t="s">
        <v>43</v>
      </c>
    </row>
    <row r="232" spans="2:65" s="1" customFormat="1" ht="22.5" customHeight="1">
      <c r="B232" s="41"/>
      <c r="C232" s="200" t="s">
        <v>2620</v>
      </c>
      <c r="D232" s="200" t="s">
        <v>2092</v>
      </c>
      <c r="E232" s="201" t="s">
        <v>1126</v>
      </c>
      <c r="F232" s="202" t="s">
        <v>1127</v>
      </c>
      <c r="G232" s="203" t="s">
        <v>2263</v>
      </c>
      <c r="H232" s="204">
        <v>1</v>
      </c>
      <c r="I232" s="205"/>
      <c r="J232" s="206">
        <f>ROUND(I232*H232,2)</f>
        <v>0</v>
      </c>
      <c r="K232" s="202" t="s">
        <v>2096</v>
      </c>
      <c r="L232" s="61"/>
      <c r="M232" s="207" t="s">
        <v>1898</v>
      </c>
      <c r="N232" s="208" t="s">
        <v>1922</v>
      </c>
      <c r="O232" s="42"/>
      <c r="P232" s="209">
        <f>O232*H232</f>
        <v>0</v>
      </c>
      <c r="Q232" s="209">
        <v>0</v>
      </c>
      <c r="R232" s="209">
        <f>Q232*H232</f>
        <v>0</v>
      </c>
      <c r="S232" s="209">
        <v>0</v>
      </c>
      <c r="T232" s="210">
        <f>S232*H232</f>
        <v>0</v>
      </c>
      <c r="AR232" s="24" t="s">
        <v>2171</v>
      </c>
      <c r="AT232" s="24" t="s">
        <v>2092</v>
      </c>
      <c r="AU232" s="24" t="s">
        <v>1961</v>
      </c>
      <c r="AY232" s="24" t="s">
        <v>2090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4" t="s">
        <v>1900</v>
      </c>
      <c r="BK232" s="211">
        <f>ROUND(I232*H232,2)</f>
        <v>0</v>
      </c>
      <c r="BL232" s="24" t="s">
        <v>2171</v>
      </c>
      <c r="BM232" s="24" t="s">
        <v>44</v>
      </c>
    </row>
    <row r="233" spans="2:65" s="1" customFormat="1" ht="31.5" customHeight="1">
      <c r="B233" s="41"/>
      <c r="C233" s="228" t="s">
        <v>2624</v>
      </c>
      <c r="D233" s="228" t="s">
        <v>2136</v>
      </c>
      <c r="E233" s="229" t="s">
        <v>1130</v>
      </c>
      <c r="F233" s="230" t="s">
        <v>1131</v>
      </c>
      <c r="G233" s="231" t="s">
        <v>2263</v>
      </c>
      <c r="H233" s="232">
        <v>1</v>
      </c>
      <c r="I233" s="233"/>
      <c r="J233" s="234">
        <f>ROUND(I233*H233,2)</f>
        <v>0</v>
      </c>
      <c r="K233" s="230" t="s">
        <v>1898</v>
      </c>
      <c r="L233" s="235"/>
      <c r="M233" s="236" t="s">
        <v>1898</v>
      </c>
      <c r="N233" s="237" t="s">
        <v>1922</v>
      </c>
      <c r="O233" s="42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AR233" s="24" t="s">
        <v>2244</v>
      </c>
      <c r="AT233" s="24" t="s">
        <v>2136</v>
      </c>
      <c r="AU233" s="24" t="s">
        <v>1961</v>
      </c>
      <c r="AY233" s="24" t="s">
        <v>2090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24" t="s">
        <v>1900</v>
      </c>
      <c r="BK233" s="211">
        <f>ROUND(I233*H233,2)</f>
        <v>0</v>
      </c>
      <c r="BL233" s="24" t="s">
        <v>2171</v>
      </c>
      <c r="BM233" s="24" t="s">
        <v>45</v>
      </c>
    </row>
    <row r="234" spans="2:51" s="12" customFormat="1" ht="13.5">
      <c r="B234" s="212"/>
      <c r="C234" s="213"/>
      <c r="D234" s="214" t="s">
        <v>2098</v>
      </c>
      <c r="E234" s="215" t="s">
        <v>1898</v>
      </c>
      <c r="F234" s="216" t="s">
        <v>2993</v>
      </c>
      <c r="G234" s="213"/>
      <c r="H234" s="217">
        <v>1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2098</v>
      </c>
      <c r="AU234" s="223" t="s">
        <v>1961</v>
      </c>
      <c r="AV234" s="12" t="s">
        <v>1961</v>
      </c>
      <c r="AW234" s="12" t="s">
        <v>1916</v>
      </c>
      <c r="AX234" s="12" t="s">
        <v>1951</v>
      </c>
      <c r="AY234" s="223" t="s">
        <v>2090</v>
      </c>
    </row>
    <row r="235" spans="2:65" s="1" customFormat="1" ht="22.5" customHeight="1">
      <c r="B235" s="41"/>
      <c r="C235" s="200" t="s">
        <v>2628</v>
      </c>
      <c r="D235" s="200" t="s">
        <v>2092</v>
      </c>
      <c r="E235" s="201" t="s">
        <v>1138</v>
      </c>
      <c r="F235" s="202" t="s">
        <v>1139</v>
      </c>
      <c r="G235" s="203" t="s">
        <v>2263</v>
      </c>
      <c r="H235" s="204">
        <v>1</v>
      </c>
      <c r="I235" s="205"/>
      <c r="J235" s="206">
        <f>ROUND(I235*H235,2)</f>
        <v>0</v>
      </c>
      <c r="K235" s="202" t="s">
        <v>2096</v>
      </c>
      <c r="L235" s="61"/>
      <c r="M235" s="207" t="s">
        <v>1898</v>
      </c>
      <c r="N235" s="208" t="s">
        <v>1922</v>
      </c>
      <c r="O235" s="42"/>
      <c r="P235" s="209">
        <f>O235*H235</f>
        <v>0</v>
      </c>
      <c r="Q235" s="209">
        <v>0</v>
      </c>
      <c r="R235" s="209">
        <f>Q235*H235</f>
        <v>0</v>
      </c>
      <c r="S235" s="209">
        <v>0</v>
      </c>
      <c r="T235" s="210">
        <f>S235*H235</f>
        <v>0</v>
      </c>
      <c r="AR235" s="24" t="s">
        <v>2171</v>
      </c>
      <c r="AT235" s="24" t="s">
        <v>2092</v>
      </c>
      <c r="AU235" s="24" t="s">
        <v>1961</v>
      </c>
      <c r="AY235" s="24" t="s">
        <v>2090</v>
      </c>
      <c r="BE235" s="211">
        <f>IF(N235="základní",J235,0)</f>
        <v>0</v>
      </c>
      <c r="BF235" s="211">
        <f>IF(N235="snížená",J235,0)</f>
        <v>0</v>
      </c>
      <c r="BG235" s="211">
        <f>IF(N235="zákl. přenesená",J235,0)</f>
        <v>0</v>
      </c>
      <c r="BH235" s="211">
        <f>IF(N235="sníž. přenesená",J235,0)</f>
        <v>0</v>
      </c>
      <c r="BI235" s="211">
        <f>IF(N235="nulová",J235,0)</f>
        <v>0</v>
      </c>
      <c r="BJ235" s="24" t="s">
        <v>1900</v>
      </c>
      <c r="BK235" s="211">
        <f>ROUND(I235*H235,2)</f>
        <v>0</v>
      </c>
      <c r="BL235" s="24" t="s">
        <v>2171</v>
      </c>
      <c r="BM235" s="24" t="s">
        <v>46</v>
      </c>
    </row>
    <row r="236" spans="2:65" s="1" customFormat="1" ht="22.5" customHeight="1">
      <c r="B236" s="41"/>
      <c r="C236" s="228" t="s">
        <v>2633</v>
      </c>
      <c r="D236" s="228" t="s">
        <v>2136</v>
      </c>
      <c r="E236" s="229" t="s">
        <v>1142</v>
      </c>
      <c r="F236" s="230" t="s">
        <v>1143</v>
      </c>
      <c r="G236" s="231" t="s">
        <v>2263</v>
      </c>
      <c r="H236" s="232">
        <v>1</v>
      </c>
      <c r="I236" s="233"/>
      <c r="J236" s="234">
        <f>ROUND(I236*H236,2)</f>
        <v>0</v>
      </c>
      <c r="K236" s="230" t="s">
        <v>1898</v>
      </c>
      <c r="L236" s="235"/>
      <c r="M236" s="236" t="s">
        <v>1898</v>
      </c>
      <c r="N236" s="237" t="s">
        <v>1922</v>
      </c>
      <c r="O236" s="42"/>
      <c r="P236" s="209">
        <f>O236*H236</f>
        <v>0</v>
      </c>
      <c r="Q236" s="209">
        <v>0</v>
      </c>
      <c r="R236" s="209">
        <f>Q236*H236</f>
        <v>0</v>
      </c>
      <c r="S236" s="209">
        <v>0</v>
      </c>
      <c r="T236" s="210">
        <f>S236*H236</f>
        <v>0</v>
      </c>
      <c r="AR236" s="24" t="s">
        <v>2244</v>
      </c>
      <c r="AT236" s="24" t="s">
        <v>2136</v>
      </c>
      <c r="AU236" s="24" t="s">
        <v>1961</v>
      </c>
      <c r="AY236" s="24" t="s">
        <v>2090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4" t="s">
        <v>1900</v>
      </c>
      <c r="BK236" s="211">
        <f>ROUND(I236*H236,2)</f>
        <v>0</v>
      </c>
      <c r="BL236" s="24" t="s">
        <v>2171</v>
      </c>
      <c r="BM236" s="24" t="s">
        <v>47</v>
      </c>
    </row>
    <row r="237" spans="2:51" s="12" customFormat="1" ht="13.5">
      <c r="B237" s="212"/>
      <c r="C237" s="213"/>
      <c r="D237" s="214" t="s">
        <v>2098</v>
      </c>
      <c r="E237" s="215" t="s">
        <v>1898</v>
      </c>
      <c r="F237" s="216" t="s">
        <v>2993</v>
      </c>
      <c r="G237" s="213"/>
      <c r="H237" s="217">
        <v>1</v>
      </c>
      <c r="I237" s="218"/>
      <c r="J237" s="213"/>
      <c r="K237" s="213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2098</v>
      </c>
      <c r="AU237" s="223" t="s">
        <v>1961</v>
      </c>
      <c r="AV237" s="12" t="s">
        <v>1961</v>
      </c>
      <c r="AW237" s="12" t="s">
        <v>1916</v>
      </c>
      <c r="AX237" s="12" t="s">
        <v>1951</v>
      </c>
      <c r="AY237" s="223" t="s">
        <v>2090</v>
      </c>
    </row>
    <row r="238" spans="2:65" s="1" customFormat="1" ht="22.5" customHeight="1">
      <c r="B238" s="41"/>
      <c r="C238" s="200" t="s">
        <v>2637</v>
      </c>
      <c r="D238" s="200" t="s">
        <v>2092</v>
      </c>
      <c r="E238" s="201" t="s">
        <v>1146</v>
      </c>
      <c r="F238" s="202" t="s">
        <v>1147</v>
      </c>
      <c r="G238" s="203" t="s">
        <v>2263</v>
      </c>
      <c r="H238" s="204">
        <v>1</v>
      </c>
      <c r="I238" s="205"/>
      <c r="J238" s="206">
        <f>ROUND(I238*H238,2)</f>
        <v>0</v>
      </c>
      <c r="K238" s="202" t="s">
        <v>2096</v>
      </c>
      <c r="L238" s="61"/>
      <c r="M238" s="207" t="s">
        <v>1898</v>
      </c>
      <c r="N238" s="208" t="s">
        <v>1922</v>
      </c>
      <c r="O238" s="42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AR238" s="24" t="s">
        <v>2171</v>
      </c>
      <c r="AT238" s="24" t="s">
        <v>2092</v>
      </c>
      <c r="AU238" s="24" t="s">
        <v>1961</v>
      </c>
      <c r="AY238" s="24" t="s">
        <v>2090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24" t="s">
        <v>1900</v>
      </c>
      <c r="BK238" s="211">
        <f>ROUND(I238*H238,2)</f>
        <v>0</v>
      </c>
      <c r="BL238" s="24" t="s">
        <v>2171</v>
      </c>
      <c r="BM238" s="24" t="s">
        <v>48</v>
      </c>
    </row>
    <row r="239" spans="2:65" s="1" customFormat="1" ht="22.5" customHeight="1">
      <c r="B239" s="41"/>
      <c r="C239" s="228" t="s">
        <v>2641</v>
      </c>
      <c r="D239" s="228" t="s">
        <v>2136</v>
      </c>
      <c r="E239" s="229" t="s">
        <v>1150</v>
      </c>
      <c r="F239" s="230" t="s">
        <v>1151</v>
      </c>
      <c r="G239" s="231" t="s">
        <v>2263</v>
      </c>
      <c r="H239" s="232">
        <v>1</v>
      </c>
      <c r="I239" s="233"/>
      <c r="J239" s="234">
        <f>ROUND(I239*H239,2)</f>
        <v>0</v>
      </c>
      <c r="K239" s="230" t="s">
        <v>1898</v>
      </c>
      <c r="L239" s="235"/>
      <c r="M239" s="236" t="s">
        <v>1898</v>
      </c>
      <c r="N239" s="237" t="s">
        <v>1922</v>
      </c>
      <c r="O239" s="42"/>
      <c r="P239" s="209">
        <f>O239*H239</f>
        <v>0</v>
      </c>
      <c r="Q239" s="209">
        <v>0</v>
      </c>
      <c r="R239" s="209">
        <f>Q239*H239</f>
        <v>0</v>
      </c>
      <c r="S239" s="209">
        <v>0</v>
      </c>
      <c r="T239" s="210">
        <f>S239*H239</f>
        <v>0</v>
      </c>
      <c r="AR239" s="24" t="s">
        <v>2244</v>
      </c>
      <c r="AT239" s="24" t="s">
        <v>2136</v>
      </c>
      <c r="AU239" s="24" t="s">
        <v>1961</v>
      </c>
      <c r="AY239" s="24" t="s">
        <v>2090</v>
      </c>
      <c r="BE239" s="211">
        <f>IF(N239="základní",J239,0)</f>
        <v>0</v>
      </c>
      <c r="BF239" s="211">
        <f>IF(N239="snížená",J239,0)</f>
        <v>0</v>
      </c>
      <c r="BG239" s="211">
        <f>IF(N239="zákl. přenesená",J239,0)</f>
        <v>0</v>
      </c>
      <c r="BH239" s="211">
        <f>IF(N239="sníž. přenesená",J239,0)</f>
        <v>0</v>
      </c>
      <c r="BI239" s="211">
        <f>IF(N239="nulová",J239,0)</f>
        <v>0</v>
      </c>
      <c r="BJ239" s="24" t="s">
        <v>1900</v>
      </c>
      <c r="BK239" s="211">
        <f>ROUND(I239*H239,2)</f>
        <v>0</v>
      </c>
      <c r="BL239" s="24" t="s">
        <v>2171</v>
      </c>
      <c r="BM239" s="24" t="s">
        <v>49</v>
      </c>
    </row>
    <row r="240" spans="2:65" s="1" customFormat="1" ht="22.5" customHeight="1">
      <c r="B240" s="41"/>
      <c r="C240" s="200" t="s">
        <v>2645</v>
      </c>
      <c r="D240" s="200" t="s">
        <v>2092</v>
      </c>
      <c r="E240" s="201" t="s">
        <v>1134</v>
      </c>
      <c r="F240" s="202" t="s">
        <v>1135</v>
      </c>
      <c r="G240" s="203" t="s">
        <v>2263</v>
      </c>
      <c r="H240" s="204">
        <v>1</v>
      </c>
      <c r="I240" s="205"/>
      <c r="J240" s="206">
        <f>ROUND(I240*H240,2)</f>
        <v>0</v>
      </c>
      <c r="K240" s="202" t="s">
        <v>1898</v>
      </c>
      <c r="L240" s="61"/>
      <c r="M240" s="207" t="s">
        <v>1898</v>
      </c>
      <c r="N240" s="208" t="s">
        <v>1922</v>
      </c>
      <c r="O240" s="42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AR240" s="24" t="s">
        <v>2171</v>
      </c>
      <c r="AT240" s="24" t="s">
        <v>2092</v>
      </c>
      <c r="AU240" s="24" t="s">
        <v>1961</v>
      </c>
      <c r="AY240" s="24" t="s">
        <v>2090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24" t="s">
        <v>1900</v>
      </c>
      <c r="BK240" s="211">
        <f>ROUND(I240*H240,2)</f>
        <v>0</v>
      </c>
      <c r="BL240" s="24" t="s">
        <v>2171</v>
      </c>
      <c r="BM240" s="24" t="s">
        <v>50</v>
      </c>
    </row>
    <row r="241" spans="2:65" s="1" customFormat="1" ht="22.5" customHeight="1">
      <c r="B241" s="41"/>
      <c r="C241" s="200" t="s">
        <v>2649</v>
      </c>
      <c r="D241" s="200" t="s">
        <v>2092</v>
      </c>
      <c r="E241" s="201" t="s">
        <v>1154</v>
      </c>
      <c r="F241" s="202" t="s">
        <v>1155</v>
      </c>
      <c r="G241" s="203" t="s">
        <v>2263</v>
      </c>
      <c r="H241" s="204">
        <v>1</v>
      </c>
      <c r="I241" s="205"/>
      <c r="J241" s="206">
        <f>ROUND(I241*H241,2)</f>
        <v>0</v>
      </c>
      <c r="K241" s="202" t="s">
        <v>1898</v>
      </c>
      <c r="L241" s="61"/>
      <c r="M241" s="207" t="s">
        <v>1898</v>
      </c>
      <c r="N241" s="208" t="s">
        <v>1922</v>
      </c>
      <c r="O241" s="42"/>
      <c r="P241" s="209">
        <f>O241*H241</f>
        <v>0</v>
      </c>
      <c r="Q241" s="209">
        <v>0</v>
      </c>
      <c r="R241" s="209">
        <f>Q241*H241</f>
        <v>0</v>
      </c>
      <c r="S241" s="209">
        <v>0</v>
      </c>
      <c r="T241" s="210">
        <f>S241*H241</f>
        <v>0</v>
      </c>
      <c r="AR241" s="24" t="s">
        <v>2171</v>
      </c>
      <c r="AT241" s="24" t="s">
        <v>2092</v>
      </c>
      <c r="AU241" s="24" t="s">
        <v>1961</v>
      </c>
      <c r="AY241" s="24" t="s">
        <v>2090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24" t="s">
        <v>1900</v>
      </c>
      <c r="BK241" s="211">
        <f>ROUND(I241*H241,2)</f>
        <v>0</v>
      </c>
      <c r="BL241" s="24" t="s">
        <v>2171</v>
      </c>
      <c r="BM241" s="24" t="s">
        <v>51</v>
      </c>
    </row>
    <row r="242" spans="2:65" s="1" customFormat="1" ht="22.5" customHeight="1">
      <c r="B242" s="41"/>
      <c r="C242" s="200" t="s">
        <v>2653</v>
      </c>
      <c r="D242" s="200" t="s">
        <v>2092</v>
      </c>
      <c r="E242" s="201" t="s">
        <v>1158</v>
      </c>
      <c r="F242" s="202" t="s">
        <v>1159</v>
      </c>
      <c r="G242" s="203" t="s">
        <v>2106</v>
      </c>
      <c r="H242" s="204">
        <v>5.4</v>
      </c>
      <c r="I242" s="205"/>
      <c r="J242" s="206">
        <f>ROUND(I242*H242,2)</f>
        <v>0</v>
      </c>
      <c r="K242" s="202" t="s">
        <v>2096</v>
      </c>
      <c r="L242" s="61"/>
      <c r="M242" s="207" t="s">
        <v>1898</v>
      </c>
      <c r="N242" s="208" t="s">
        <v>1922</v>
      </c>
      <c r="O242" s="42"/>
      <c r="P242" s="209">
        <f>O242*H242</f>
        <v>0</v>
      </c>
      <c r="Q242" s="209">
        <v>0</v>
      </c>
      <c r="R242" s="209">
        <f>Q242*H242</f>
        <v>0</v>
      </c>
      <c r="S242" s="209">
        <v>0</v>
      </c>
      <c r="T242" s="210">
        <f>S242*H242</f>
        <v>0</v>
      </c>
      <c r="AR242" s="24" t="s">
        <v>2171</v>
      </c>
      <c r="AT242" s="24" t="s">
        <v>2092</v>
      </c>
      <c r="AU242" s="24" t="s">
        <v>1961</v>
      </c>
      <c r="AY242" s="24" t="s">
        <v>2090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24" t="s">
        <v>1900</v>
      </c>
      <c r="BK242" s="211">
        <f>ROUND(I242*H242,2)</f>
        <v>0</v>
      </c>
      <c r="BL242" s="24" t="s">
        <v>2171</v>
      </c>
      <c r="BM242" s="24" t="s">
        <v>52</v>
      </c>
    </row>
    <row r="243" spans="2:51" s="12" customFormat="1" ht="13.5">
      <c r="B243" s="212"/>
      <c r="C243" s="213"/>
      <c r="D243" s="214" t="s">
        <v>2098</v>
      </c>
      <c r="E243" s="215" t="s">
        <v>1898</v>
      </c>
      <c r="F243" s="216" t="s">
        <v>1161</v>
      </c>
      <c r="G243" s="213"/>
      <c r="H243" s="217">
        <v>5.4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2098</v>
      </c>
      <c r="AU243" s="223" t="s">
        <v>1961</v>
      </c>
      <c r="AV243" s="12" t="s">
        <v>1961</v>
      </c>
      <c r="AW243" s="12" t="s">
        <v>1916</v>
      </c>
      <c r="AX243" s="12" t="s">
        <v>1951</v>
      </c>
      <c r="AY243" s="223" t="s">
        <v>2090</v>
      </c>
    </row>
    <row r="244" spans="2:65" s="1" customFormat="1" ht="22.5" customHeight="1">
      <c r="B244" s="41"/>
      <c r="C244" s="228" t="s">
        <v>2657</v>
      </c>
      <c r="D244" s="228" t="s">
        <v>2136</v>
      </c>
      <c r="E244" s="229" t="s">
        <v>1163</v>
      </c>
      <c r="F244" s="230" t="s">
        <v>1164</v>
      </c>
      <c r="G244" s="231" t="s">
        <v>2106</v>
      </c>
      <c r="H244" s="232">
        <v>5.67</v>
      </c>
      <c r="I244" s="233"/>
      <c r="J244" s="234">
        <f>ROUND(I244*H244,2)</f>
        <v>0</v>
      </c>
      <c r="K244" s="230" t="s">
        <v>2096</v>
      </c>
      <c r="L244" s="235"/>
      <c r="M244" s="236" t="s">
        <v>1898</v>
      </c>
      <c r="N244" s="237" t="s">
        <v>1922</v>
      </c>
      <c r="O244" s="42"/>
      <c r="P244" s="209">
        <f>O244*H244</f>
        <v>0</v>
      </c>
      <c r="Q244" s="209">
        <v>0.00069</v>
      </c>
      <c r="R244" s="209">
        <f>Q244*H244</f>
        <v>0.0039123</v>
      </c>
      <c r="S244" s="209">
        <v>0</v>
      </c>
      <c r="T244" s="210">
        <f>S244*H244</f>
        <v>0</v>
      </c>
      <c r="AR244" s="24" t="s">
        <v>2244</v>
      </c>
      <c r="AT244" s="24" t="s">
        <v>2136</v>
      </c>
      <c r="AU244" s="24" t="s">
        <v>1961</v>
      </c>
      <c r="AY244" s="24" t="s">
        <v>2090</v>
      </c>
      <c r="BE244" s="211">
        <f>IF(N244="základní",J244,0)</f>
        <v>0</v>
      </c>
      <c r="BF244" s="211">
        <f>IF(N244="snížená",J244,0)</f>
        <v>0</v>
      </c>
      <c r="BG244" s="211">
        <f>IF(N244="zákl. přenesená",J244,0)</f>
        <v>0</v>
      </c>
      <c r="BH244" s="211">
        <f>IF(N244="sníž. přenesená",J244,0)</f>
        <v>0</v>
      </c>
      <c r="BI244" s="211">
        <f>IF(N244="nulová",J244,0)</f>
        <v>0</v>
      </c>
      <c r="BJ244" s="24" t="s">
        <v>1900</v>
      </c>
      <c r="BK244" s="211">
        <f>ROUND(I244*H244,2)</f>
        <v>0</v>
      </c>
      <c r="BL244" s="24" t="s">
        <v>2171</v>
      </c>
      <c r="BM244" s="24" t="s">
        <v>53</v>
      </c>
    </row>
    <row r="245" spans="2:47" s="1" customFormat="1" ht="27">
      <c r="B245" s="41"/>
      <c r="C245" s="63"/>
      <c r="D245" s="224" t="s">
        <v>2431</v>
      </c>
      <c r="E245" s="63"/>
      <c r="F245" s="256" t="s">
        <v>1166</v>
      </c>
      <c r="G245" s="63"/>
      <c r="H245" s="63"/>
      <c r="I245" s="170"/>
      <c r="J245" s="63"/>
      <c r="K245" s="63"/>
      <c r="L245" s="61"/>
      <c r="M245" s="257"/>
      <c r="N245" s="42"/>
      <c r="O245" s="42"/>
      <c r="P245" s="42"/>
      <c r="Q245" s="42"/>
      <c r="R245" s="42"/>
      <c r="S245" s="42"/>
      <c r="T245" s="78"/>
      <c r="AT245" s="24" t="s">
        <v>2431</v>
      </c>
      <c r="AU245" s="24" t="s">
        <v>1961</v>
      </c>
    </row>
    <row r="246" spans="2:51" s="12" customFormat="1" ht="13.5">
      <c r="B246" s="212"/>
      <c r="C246" s="213"/>
      <c r="D246" s="214" t="s">
        <v>2098</v>
      </c>
      <c r="E246" s="213"/>
      <c r="F246" s="216" t="s">
        <v>1167</v>
      </c>
      <c r="G246" s="213"/>
      <c r="H246" s="217">
        <v>5.67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2098</v>
      </c>
      <c r="AU246" s="223" t="s">
        <v>1961</v>
      </c>
      <c r="AV246" s="12" t="s">
        <v>1961</v>
      </c>
      <c r="AW246" s="12" t="s">
        <v>1882</v>
      </c>
      <c r="AX246" s="12" t="s">
        <v>1900</v>
      </c>
      <c r="AY246" s="223" t="s">
        <v>2090</v>
      </c>
    </row>
    <row r="247" spans="2:65" s="1" customFormat="1" ht="22.5" customHeight="1">
      <c r="B247" s="41"/>
      <c r="C247" s="200" t="s">
        <v>2661</v>
      </c>
      <c r="D247" s="200" t="s">
        <v>2092</v>
      </c>
      <c r="E247" s="201" t="s">
        <v>1169</v>
      </c>
      <c r="F247" s="202" t="s">
        <v>1170</v>
      </c>
      <c r="G247" s="203" t="s">
        <v>2106</v>
      </c>
      <c r="H247" s="204">
        <v>80</v>
      </c>
      <c r="I247" s="205"/>
      <c r="J247" s="206">
        <f>ROUND(I247*H247,2)</f>
        <v>0</v>
      </c>
      <c r="K247" s="202" t="s">
        <v>2096</v>
      </c>
      <c r="L247" s="61"/>
      <c r="M247" s="207" t="s">
        <v>1898</v>
      </c>
      <c r="N247" s="208" t="s">
        <v>1922</v>
      </c>
      <c r="O247" s="42"/>
      <c r="P247" s="209">
        <f>O247*H247</f>
        <v>0</v>
      </c>
      <c r="Q247" s="209">
        <v>0</v>
      </c>
      <c r="R247" s="209">
        <f>Q247*H247</f>
        <v>0</v>
      </c>
      <c r="S247" s="209">
        <v>0</v>
      </c>
      <c r="T247" s="210">
        <f>S247*H247</f>
        <v>0</v>
      </c>
      <c r="AR247" s="24" t="s">
        <v>2171</v>
      </c>
      <c r="AT247" s="24" t="s">
        <v>2092</v>
      </c>
      <c r="AU247" s="24" t="s">
        <v>1961</v>
      </c>
      <c r="AY247" s="24" t="s">
        <v>2090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24" t="s">
        <v>1900</v>
      </c>
      <c r="BK247" s="211">
        <f>ROUND(I247*H247,2)</f>
        <v>0</v>
      </c>
      <c r="BL247" s="24" t="s">
        <v>2171</v>
      </c>
      <c r="BM247" s="24" t="s">
        <v>54</v>
      </c>
    </row>
    <row r="248" spans="2:51" s="12" customFormat="1" ht="13.5">
      <c r="B248" s="212"/>
      <c r="C248" s="213"/>
      <c r="D248" s="214" t="s">
        <v>2098</v>
      </c>
      <c r="E248" s="215" t="s">
        <v>1898</v>
      </c>
      <c r="F248" s="216" t="s">
        <v>55</v>
      </c>
      <c r="G248" s="213"/>
      <c r="H248" s="217">
        <v>80</v>
      </c>
      <c r="I248" s="218"/>
      <c r="J248" s="213"/>
      <c r="K248" s="213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2098</v>
      </c>
      <c r="AU248" s="223" t="s">
        <v>1961</v>
      </c>
      <c r="AV248" s="12" t="s">
        <v>1961</v>
      </c>
      <c r="AW248" s="12" t="s">
        <v>1916</v>
      </c>
      <c r="AX248" s="12" t="s">
        <v>1951</v>
      </c>
      <c r="AY248" s="223" t="s">
        <v>2090</v>
      </c>
    </row>
    <row r="249" spans="2:65" s="1" customFormat="1" ht="22.5" customHeight="1">
      <c r="B249" s="41"/>
      <c r="C249" s="228" t="s">
        <v>2665</v>
      </c>
      <c r="D249" s="228" t="s">
        <v>2136</v>
      </c>
      <c r="E249" s="229" t="s">
        <v>1174</v>
      </c>
      <c r="F249" s="230" t="s">
        <v>1175</v>
      </c>
      <c r="G249" s="231" t="s">
        <v>2139</v>
      </c>
      <c r="H249" s="232">
        <v>82</v>
      </c>
      <c r="I249" s="233"/>
      <c r="J249" s="234">
        <f>ROUND(I249*H249,2)</f>
        <v>0</v>
      </c>
      <c r="K249" s="230" t="s">
        <v>2096</v>
      </c>
      <c r="L249" s="235"/>
      <c r="M249" s="236" t="s">
        <v>1898</v>
      </c>
      <c r="N249" s="237" t="s">
        <v>1922</v>
      </c>
      <c r="O249" s="42"/>
      <c r="P249" s="209">
        <f>O249*H249</f>
        <v>0</v>
      </c>
      <c r="Q249" s="209">
        <v>0.001</v>
      </c>
      <c r="R249" s="209">
        <f>Q249*H249</f>
        <v>0.082</v>
      </c>
      <c r="S249" s="209">
        <v>0</v>
      </c>
      <c r="T249" s="210">
        <f>S249*H249</f>
        <v>0</v>
      </c>
      <c r="AR249" s="24" t="s">
        <v>2244</v>
      </c>
      <c r="AT249" s="24" t="s">
        <v>2136</v>
      </c>
      <c r="AU249" s="24" t="s">
        <v>1961</v>
      </c>
      <c r="AY249" s="24" t="s">
        <v>2090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24" t="s">
        <v>1900</v>
      </c>
      <c r="BK249" s="211">
        <f>ROUND(I249*H249,2)</f>
        <v>0</v>
      </c>
      <c r="BL249" s="24" t="s">
        <v>2171</v>
      </c>
      <c r="BM249" s="24" t="s">
        <v>56</v>
      </c>
    </row>
    <row r="250" spans="2:51" s="12" customFormat="1" ht="13.5">
      <c r="B250" s="212"/>
      <c r="C250" s="213"/>
      <c r="D250" s="214" t="s">
        <v>2098</v>
      </c>
      <c r="E250" s="213"/>
      <c r="F250" s="216" t="s">
        <v>57</v>
      </c>
      <c r="G250" s="213"/>
      <c r="H250" s="217">
        <v>82</v>
      </c>
      <c r="I250" s="218"/>
      <c r="J250" s="213"/>
      <c r="K250" s="213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2098</v>
      </c>
      <c r="AU250" s="223" t="s">
        <v>1961</v>
      </c>
      <c r="AV250" s="12" t="s">
        <v>1961</v>
      </c>
      <c r="AW250" s="12" t="s">
        <v>1882</v>
      </c>
      <c r="AX250" s="12" t="s">
        <v>1900</v>
      </c>
      <c r="AY250" s="223" t="s">
        <v>2090</v>
      </c>
    </row>
    <row r="251" spans="2:65" s="1" customFormat="1" ht="22.5" customHeight="1">
      <c r="B251" s="41"/>
      <c r="C251" s="200" t="s">
        <v>2669</v>
      </c>
      <c r="D251" s="200" t="s">
        <v>2092</v>
      </c>
      <c r="E251" s="201" t="s">
        <v>1179</v>
      </c>
      <c r="F251" s="202" t="s">
        <v>1180</v>
      </c>
      <c r="G251" s="203" t="s">
        <v>2106</v>
      </c>
      <c r="H251" s="204">
        <v>30</v>
      </c>
      <c r="I251" s="205"/>
      <c r="J251" s="206">
        <f>ROUND(I251*H251,2)</f>
        <v>0</v>
      </c>
      <c r="K251" s="202" t="s">
        <v>2096</v>
      </c>
      <c r="L251" s="61"/>
      <c r="M251" s="207" t="s">
        <v>1898</v>
      </c>
      <c r="N251" s="208" t="s">
        <v>1922</v>
      </c>
      <c r="O251" s="42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AR251" s="24" t="s">
        <v>2171</v>
      </c>
      <c r="AT251" s="24" t="s">
        <v>2092</v>
      </c>
      <c r="AU251" s="24" t="s">
        <v>1961</v>
      </c>
      <c r="AY251" s="24" t="s">
        <v>2090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24" t="s">
        <v>1900</v>
      </c>
      <c r="BK251" s="211">
        <f>ROUND(I251*H251,2)</f>
        <v>0</v>
      </c>
      <c r="BL251" s="24" t="s">
        <v>2171</v>
      </c>
      <c r="BM251" s="24" t="s">
        <v>58</v>
      </c>
    </row>
    <row r="252" spans="2:51" s="12" customFormat="1" ht="13.5">
      <c r="B252" s="212"/>
      <c r="C252" s="213"/>
      <c r="D252" s="214" t="s">
        <v>2098</v>
      </c>
      <c r="E252" s="215" t="s">
        <v>1898</v>
      </c>
      <c r="F252" s="216" t="s">
        <v>1182</v>
      </c>
      <c r="G252" s="213"/>
      <c r="H252" s="217">
        <v>30</v>
      </c>
      <c r="I252" s="218"/>
      <c r="J252" s="213"/>
      <c r="K252" s="213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2098</v>
      </c>
      <c r="AU252" s="223" t="s">
        <v>1961</v>
      </c>
      <c r="AV252" s="12" t="s">
        <v>1961</v>
      </c>
      <c r="AW252" s="12" t="s">
        <v>1916</v>
      </c>
      <c r="AX252" s="12" t="s">
        <v>1951</v>
      </c>
      <c r="AY252" s="223" t="s">
        <v>2090</v>
      </c>
    </row>
    <row r="253" spans="2:65" s="1" customFormat="1" ht="22.5" customHeight="1">
      <c r="B253" s="41"/>
      <c r="C253" s="228" t="s">
        <v>2673</v>
      </c>
      <c r="D253" s="228" t="s">
        <v>2136</v>
      </c>
      <c r="E253" s="229" t="s">
        <v>1184</v>
      </c>
      <c r="F253" s="230" t="s">
        <v>1185</v>
      </c>
      <c r="G253" s="231" t="s">
        <v>2106</v>
      </c>
      <c r="H253" s="232">
        <v>31.5</v>
      </c>
      <c r="I253" s="233"/>
      <c r="J253" s="234">
        <f>ROUND(I253*H253,2)</f>
        <v>0</v>
      </c>
      <c r="K253" s="230" t="s">
        <v>2096</v>
      </c>
      <c r="L253" s="235"/>
      <c r="M253" s="236" t="s">
        <v>1898</v>
      </c>
      <c r="N253" s="237" t="s">
        <v>1922</v>
      </c>
      <c r="O253" s="42"/>
      <c r="P253" s="209">
        <f>O253*H253</f>
        <v>0</v>
      </c>
      <c r="Q253" s="209">
        <v>0.000634</v>
      </c>
      <c r="R253" s="209">
        <f>Q253*H253</f>
        <v>0.019971</v>
      </c>
      <c r="S253" s="209">
        <v>0</v>
      </c>
      <c r="T253" s="210">
        <f>S253*H253</f>
        <v>0</v>
      </c>
      <c r="AR253" s="24" t="s">
        <v>2244</v>
      </c>
      <c r="AT253" s="24" t="s">
        <v>2136</v>
      </c>
      <c r="AU253" s="24" t="s">
        <v>1961</v>
      </c>
      <c r="AY253" s="24" t="s">
        <v>2090</v>
      </c>
      <c r="BE253" s="211">
        <f>IF(N253="základní",J253,0)</f>
        <v>0</v>
      </c>
      <c r="BF253" s="211">
        <f>IF(N253="snížená",J253,0)</f>
        <v>0</v>
      </c>
      <c r="BG253" s="211">
        <f>IF(N253="zákl. přenesená",J253,0)</f>
        <v>0</v>
      </c>
      <c r="BH253" s="211">
        <f>IF(N253="sníž. přenesená",J253,0)</f>
        <v>0</v>
      </c>
      <c r="BI253" s="211">
        <f>IF(N253="nulová",J253,0)</f>
        <v>0</v>
      </c>
      <c r="BJ253" s="24" t="s">
        <v>1900</v>
      </c>
      <c r="BK253" s="211">
        <f>ROUND(I253*H253,2)</f>
        <v>0</v>
      </c>
      <c r="BL253" s="24" t="s">
        <v>2171</v>
      </c>
      <c r="BM253" s="24" t="s">
        <v>59</v>
      </c>
    </row>
    <row r="254" spans="2:47" s="1" customFormat="1" ht="27">
      <c r="B254" s="41"/>
      <c r="C254" s="63"/>
      <c r="D254" s="224" t="s">
        <v>2431</v>
      </c>
      <c r="E254" s="63"/>
      <c r="F254" s="256" t="s">
        <v>1187</v>
      </c>
      <c r="G254" s="63"/>
      <c r="H254" s="63"/>
      <c r="I254" s="170"/>
      <c r="J254" s="63"/>
      <c r="K254" s="63"/>
      <c r="L254" s="61"/>
      <c r="M254" s="257"/>
      <c r="N254" s="42"/>
      <c r="O254" s="42"/>
      <c r="P254" s="42"/>
      <c r="Q254" s="42"/>
      <c r="R254" s="42"/>
      <c r="S254" s="42"/>
      <c r="T254" s="78"/>
      <c r="AT254" s="24" t="s">
        <v>2431</v>
      </c>
      <c r="AU254" s="24" t="s">
        <v>1961</v>
      </c>
    </row>
    <row r="255" spans="2:51" s="12" customFormat="1" ht="13.5">
      <c r="B255" s="212"/>
      <c r="C255" s="213"/>
      <c r="D255" s="214" t="s">
        <v>2098</v>
      </c>
      <c r="E255" s="213"/>
      <c r="F255" s="216" t="s">
        <v>1188</v>
      </c>
      <c r="G255" s="213"/>
      <c r="H255" s="217">
        <v>31.5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2098</v>
      </c>
      <c r="AU255" s="223" t="s">
        <v>1961</v>
      </c>
      <c r="AV255" s="12" t="s">
        <v>1961</v>
      </c>
      <c r="AW255" s="12" t="s">
        <v>1882</v>
      </c>
      <c r="AX255" s="12" t="s">
        <v>1900</v>
      </c>
      <c r="AY255" s="223" t="s">
        <v>2090</v>
      </c>
    </row>
    <row r="256" spans="2:65" s="1" customFormat="1" ht="22.5" customHeight="1">
      <c r="B256" s="41"/>
      <c r="C256" s="200" t="s">
        <v>2679</v>
      </c>
      <c r="D256" s="200" t="s">
        <v>2092</v>
      </c>
      <c r="E256" s="201" t="s">
        <v>1190</v>
      </c>
      <c r="F256" s="202" t="s">
        <v>1191</v>
      </c>
      <c r="G256" s="203" t="s">
        <v>2263</v>
      </c>
      <c r="H256" s="204">
        <v>3</v>
      </c>
      <c r="I256" s="205"/>
      <c r="J256" s="206">
        <f>ROUND(I256*H256,2)</f>
        <v>0</v>
      </c>
      <c r="K256" s="202" t="s">
        <v>2096</v>
      </c>
      <c r="L256" s="61"/>
      <c r="M256" s="207" t="s">
        <v>1898</v>
      </c>
      <c r="N256" s="208" t="s">
        <v>1922</v>
      </c>
      <c r="O256" s="42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AR256" s="24" t="s">
        <v>2171</v>
      </c>
      <c r="AT256" s="24" t="s">
        <v>2092</v>
      </c>
      <c r="AU256" s="24" t="s">
        <v>1961</v>
      </c>
      <c r="AY256" s="24" t="s">
        <v>2090</v>
      </c>
      <c r="BE256" s="211">
        <f>IF(N256="základní",J256,0)</f>
        <v>0</v>
      </c>
      <c r="BF256" s="211">
        <f>IF(N256="snížená",J256,0)</f>
        <v>0</v>
      </c>
      <c r="BG256" s="211">
        <f>IF(N256="zákl. přenesená",J256,0)</f>
        <v>0</v>
      </c>
      <c r="BH256" s="211">
        <f>IF(N256="sníž. přenesená",J256,0)</f>
        <v>0</v>
      </c>
      <c r="BI256" s="211">
        <f>IF(N256="nulová",J256,0)</f>
        <v>0</v>
      </c>
      <c r="BJ256" s="24" t="s">
        <v>1900</v>
      </c>
      <c r="BK256" s="211">
        <f>ROUND(I256*H256,2)</f>
        <v>0</v>
      </c>
      <c r="BL256" s="24" t="s">
        <v>2171</v>
      </c>
      <c r="BM256" s="24" t="s">
        <v>60</v>
      </c>
    </row>
    <row r="257" spans="2:65" s="1" customFormat="1" ht="22.5" customHeight="1">
      <c r="B257" s="41"/>
      <c r="C257" s="228" t="s">
        <v>2684</v>
      </c>
      <c r="D257" s="228" t="s">
        <v>2136</v>
      </c>
      <c r="E257" s="229" t="s">
        <v>1194</v>
      </c>
      <c r="F257" s="230" t="s">
        <v>1195</v>
      </c>
      <c r="G257" s="231" t="s">
        <v>2263</v>
      </c>
      <c r="H257" s="232">
        <v>3</v>
      </c>
      <c r="I257" s="233"/>
      <c r="J257" s="234">
        <f>ROUND(I257*H257,2)</f>
        <v>0</v>
      </c>
      <c r="K257" s="230" t="s">
        <v>1898</v>
      </c>
      <c r="L257" s="235"/>
      <c r="M257" s="236" t="s">
        <v>1898</v>
      </c>
      <c r="N257" s="237" t="s">
        <v>1922</v>
      </c>
      <c r="O257" s="42"/>
      <c r="P257" s="209">
        <f>O257*H257</f>
        <v>0</v>
      </c>
      <c r="Q257" s="209">
        <v>0</v>
      </c>
      <c r="R257" s="209">
        <f>Q257*H257</f>
        <v>0</v>
      </c>
      <c r="S257" s="209">
        <v>0</v>
      </c>
      <c r="T257" s="210">
        <f>S257*H257</f>
        <v>0</v>
      </c>
      <c r="AR257" s="24" t="s">
        <v>2244</v>
      </c>
      <c r="AT257" s="24" t="s">
        <v>2136</v>
      </c>
      <c r="AU257" s="24" t="s">
        <v>1961</v>
      </c>
      <c r="AY257" s="24" t="s">
        <v>2090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24" t="s">
        <v>1900</v>
      </c>
      <c r="BK257" s="211">
        <f>ROUND(I257*H257,2)</f>
        <v>0</v>
      </c>
      <c r="BL257" s="24" t="s">
        <v>2171</v>
      </c>
      <c r="BM257" s="24" t="s">
        <v>61</v>
      </c>
    </row>
    <row r="258" spans="2:51" s="12" customFormat="1" ht="13.5">
      <c r="B258" s="212"/>
      <c r="C258" s="213"/>
      <c r="D258" s="214" t="s">
        <v>2098</v>
      </c>
      <c r="E258" s="215" t="s">
        <v>1898</v>
      </c>
      <c r="F258" s="216" t="s">
        <v>931</v>
      </c>
      <c r="G258" s="213"/>
      <c r="H258" s="217">
        <v>3</v>
      </c>
      <c r="I258" s="218"/>
      <c r="J258" s="213"/>
      <c r="K258" s="213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2098</v>
      </c>
      <c r="AU258" s="223" t="s">
        <v>1961</v>
      </c>
      <c r="AV258" s="12" t="s">
        <v>1961</v>
      </c>
      <c r="AW258" s="12" t="s">
        <v>1916</v>
      </c>
      <c r="AX258" s="12" t="s">
        <v>1951</v>
      </c>
      <c r="AY258" s="223" t="s">
        <v>2090</v>
      </c>
    </row>
    <row r="259" spans="2:65" s="1" customFormat="1" ht="31.5" customHeight="1">
      <c r="B259" s="41"/>
      <c r="C259" s="200" t="s">
        <v>2688</v>
      </c>
      <c r="D259" s="200" t="s">
        <v>2092</v>
      </c>
      <c r="E259" s="201" t="s">
        <v>1198</v>
      </c>
      <c r="F259" s="202" t="s">
        <v>1199</v>
      </c>
      <c r="G259" s="203" t="s">
        <v>2132</v>
      </c>
      <c r="H259" s="204">
        <v>3.456</v>
      </c>
      <c r="I259" s="205"/>
      <c r="J259" s="206">
        <f>ROUND(I259*H259,2)</f>
        <v>0</v>
      </c>
      <c r="K259" s="202" t="s">
        <v>2096</v>
      </c>
      <c r="L259" s="61"/>
      <c r="M259" s="207" t="s">
        <v>1898</v>
      </c>
      <c r="N259" s="208" t="s">
        <v>1922</v>
      </c>
      <c r="O259" s="42"/>
      <c r="P259" s="209">
        <f>O259*H259</f>
        <v>0</v>
      </c>
      <c r="Q259" s="209">
        <v>0.00684</v>
      </c>
      <c r="R259" s="209">
        <f>Q259*H259</f>
        <v>0.02363904</v>
      </c>
      <c r="S259" s="209">
        <v>0</v>
      </c>
      <c r="T259" s="210">
        <f>S259*H259</f>
        <v>0</v>
      </c>
      <c r="AR259" s="24" t="s">
        <v>2171</v>
      </c>
      <c r="AT259" s="24" t="s">
        <v>2092</v>
      </c>
      <c r="AU259" s="24" t="s">
        <v>1961</v>
      </c>
      <c r="AY259" s="24" t="s">
        <v>2090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24" t="s">
        <v>1900</v>
      </c>
      <c r="BK259" s="211">
        <f>ROUND(I259*H259,2)</f>
        <v>0</v>
      </c>
      <c r="BL259" s="24" t="s">
        <v>2171</v>
      </c>
      <c r="BM259" s="24" t="s">
        <v>62</v>
      </c>
    </row>
    <row r="260" spans="2:51" s="12" customFormat="1" ht="13.5">
      <c r="B260" s="212"/>
      <c r="C260" s="213"/>
      <c r="D260" s="214" t="s">
        <v>2098</v>
      </c>
      <c r="E260" s="215" t="s">
        <v>1898</v>
      </c>
      <c r="F260" s="216" t="s">
        <v>1201</v>
      </c>
      <c r="G260" s="213"/>
      <c r="H260" s="217">
        <v>3.456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2098</v>
      </c>
      <c r="AU260" s="223" t="s">
        <v>1961</v>
      </c>
      <c r="AV260" s="12" t="s">
        <v>1961</v>
      </c>
      <c r="AW260" s="12" t="s">
        <v>1916</v>
      </c>
      <c r="AX260" s="12" t="s">
        <v>1951</v>
      </c>
      <c r="AY260" s="223" t="s">
        <v>2090</v>
      </c>
    </row>
    <row r="261" spans="2:65" s="1" customFormat="1" ht="22.5" customHeight="1">
      <c r="B261" s="41"/>
      <c r="C261" s="200" t="s">
        <v>2691</v>
      </c>
      <c r="D261" s="200" t="s">
        <v>2092</v>
      </c>
      <c r="E261" s="201" t="s">
        <v>1203</v>
      </c>
      <c r="F261" s="202" t="s">
        <v>1204</v>
      </c>
      <c r="G261" s="203" t="s">
        <v>1045</v>
      </c>
      <c r="H261" s="276"/>
      <c r="I261" s="205"/>
      <c r="J261" s="206">
        <f>ROUND(I261*H261,2)</f>
        <v>0</v>
      </c>
      <c r="K261" s="202" t="s">
        <v>2096</v>
      </c>
      <c r="L261" s="61"/>
      <c r="M261" s="207" t="s">
        <v>1898</v>
      </c>
      <c r="N261" s="208" t="s">
        <v>1922</v>
      </c>
      <c r="O261" s="42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AR261" s="24" t="s">
        <v>2171</v>
      </c>
      <c r="AT261" s="24" t="s">
        <v>2092</v>
      </c>
      <c r="AU261" s="24" t="s">
        <v>1961</v>
      </c>
      <c r="AY261" s="24" t="s">
        <v>2090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24" t="s">
        <v>1900</v>
      </c>
      <c r="BK261" s="211">
        <f>ROUND(I261*H261,2)</f>
        <v>0</v>
      </c>
      <c r="BL261" s="24" t="s">
        <v>2171</v>
      </c>
      <c r="BM261" s="24" t="s">
        <v>63</v>
      </c>
    </row>
    <row r="262" spans="2:65" s="1" customFormat="1" ht="22.5" customHeight="1">
      <c r="B262" s="41"/>
      <c r="C262" s="200" t="s">
        <v>2694</v>
      </c>
      <c r="D262" s="200" t="s">
        <v>2092</v>
      </c>
      <c r="E262" s="201" t="s">
        <v>1207</v>
      </c>
      <c r="F262" s="202" t="s">
        <v>1208</v>
      </c>
      <c r="G262" s="203" t="s">
        <v>1209</v>
      </c>
      <c r="H262" s="204">
        <v>0.08</v>
      </c>
      <c r="I262" s="205"/>
      <c r="J262" s="206">
        <f>ROUND(I262*H262,2)</f>
        <v>0</v>
      </c>
      <c r="K262" s="202" t="s">
        <v>2096</v>
      </c>
      <c r="L262" s="61"/>
      <c r="M262" s="207" t="s">
        <v>1898</v>
      </c>
      <c r="N262" s="208" t="s">
        <v>1922</v>
      </c>
      <c r="O262" s="42"/>
      <c r="P262" s="209">
        <f>O262*H262</f>
        <v>0</v>
      </c>
      <c r="Q262" s="209">
        <v>0</v>
      </c>
      <c r="R262" s="209">
        <f>Q262*H262</f>
        <v>0</v>
      </c>
      <c r="S262" s="209">
        <v>0</v>
      </c>
      <c r="T262" s="210">
        <f>S262*H262</f>
        <v>0</v>
      </c>
      <c r="AR262" s="24" t="s">
        <v>2653</v>
      </c>
      <c r="AT262" s="24" t="s">
        <v>2092</v>
      </c>
      <c r="AU262" s="24" t="s">
        <v>1961</v>
      </c>
      <c r="AY262" s="24" t="s">
        <v>2090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24" t="s">
        <v>1900</v>
      </c>
      <c r="BK262" s="211">
        <f>ROUND(I262*H262,2)</f>
        <v>0</v>
      </c>
      <c r="BL262" s="24" t="s">
        <v>2653</v>
      </c>
      <c r="BM262" s="24" t="s">
        <v>64</v>
      </c>
    </row>
    <row r="263" spans="2:51" s="12" customFormat="1" ht="13.5">
      <c r="B263" s="212"/>
      <c r="C263" s="213"/>
      <c r="D263" s="214" t="s">
        <v>2098</v>
      </c>
      <c r="E263" s="215" t="s">
        <v>1898</v>
      </c>
      <c r="F263" s="216" t="s">
        <v>65</v>
      </c>
      <c r="G263" s="213"/>
      <c r="H263" s="217">
        <v>0.08</v>
      </c>
      <c r="I263" s="218"/>
      <c r="J263" s="213"/>
      <c r="K263" s="213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2098</v>
      </c>
      <c r="AU263" s="223" t="s">
        <v>1961</v>
      </c>
      <c r="AV263" s="12" t="s">
        <v>1961</v>
      </c>
      <c r="AW263" s="12" t="s">
        <v>1916</v>
      </c>
      <c r="AX263" s="12" t="s">
        <v>1951</v>
      </c>
      <c r="AY263" s="223" t="s">
        <v>2090</v>
      </c>
    </row>
    <row r="264" spans="2:65" s="1" customFormat="1" ht="22.5" customHeight="1">
      <c r="B264" s="41"/>
      <c r="C264" s="200" t="s">
        <v>2698</v>
      </c>
      <c r="D264" s="200" t="s">
        <v>2092</v>
      </c>
      <c r="E264" s="201" t="s">
        <v>1213</v>
      </c>
      <c r="F264" s="202" t="s">
        <v>1214</v>
      </c>
      <c r="G264" s="203" t="s">
        <v>2095</v>
      </c>
      <c r="H264" s="204">
        <v>2.1</v>
      </c>
      <c r="I264" s="205"/>
      <c r="J264" s="206">
        <f>ROUND(I264*H264,2)</f>
        <v>0</v>
      </c>
      <c r="K264" s="202" t="s">
        <v>2096</v>
      </c>
      <c r="L264" s="61"/>
      <c r="M264" s="207" t="s">
        <v>1898</v>
      </c>
      <c r="N264" s="208" t="s">
        <v>1922</v>
      </c>
      <c r="O264" s="42"/>
      <c r="P264" s="209">
        <f>O264*H264</f>
        <v>0</v>
      </c>
      <c r="Q264" s="209">
        <v>0</v>
      </c>
      <c r="R264" s="209">
        <f>Q264*H264</f>
        <v>0</v>
      </c>
      <c r="S264" s="209">
        <v>0</v>
      </c>
      <c r="T264" s="210">
        <f>S264*H264</f>
        <v>0</v>
      </c>
      <c r="AR264" s="24" t="s">
        <v>2653</v>
      </c>
      <c r="AT264" s="24" t="s">
        <v>2092</v>
      </c>
      <c r="AU264" s="24" t="s">
        <v>1961</v>
      </c>
      <c r="AY264" s="24" t="s">
        <v>2090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24" t="s">
        <v>1900</v>
      </c>
      <c r="BK264" s="211">
        <f>ROUND(I264*H264,2)</f>
        <v>0</v>
      </c>
      <c r="BL264" s="24" t="s">
        <v>2653</v>
      </c>
      <c r="BM264" s="24" t="s">
        <v>66</v>
      </c>
    </row>
    <row r="265" spans="2:51" s="12" customFormat="1" ht="13.5">
      <c r="B265" s="212"/>
      <c r="C265" s="213"/>
      <c r="D265" s="214" t="s">
        <v>2098</v>
      </c>
      <c r="E265" s="215" t="s">
        <v>1898</v>
      </c>
      <c r="F265" s="216" t="s">
        <v>1216</v>
      </c>
      <c r="G265" s="213"/>
      <c r="H265" s="217">
        <v>2.1</v>
      </c>
      <c r="I265" s="218"/>
      <c r="J265" s="213"/>
      <c r="K265" s="213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2098</v>
      </c>
      <c r="AU265" s="223" t="s">
        <v>1961</v>
      </c>
      <c r="AV265" s="12" t="s">
        <v>1961</v>
      </c>
      <c r="AW265" s="12" t="s">
        <v>1916</v>
      </c>
      <c r="AX265" s="12" t="s">
        <v>1951</v>
      </c>
      <c r="AY265" s="223" t="s">
        <v>2090</v>
      </c>
    </row>
    <row r="266" spans="2:65" s="1" customFormat="1" ht="22.5" customHeight="1">
      <c r="B266" s="41"/>
      <c r="C266" s="200" t="s">
        <v>2702</v>
      </c>
      <c r="D266" s="200" t="s">
        <v>2092</v>
      </c>
      <c r="E266" s="201" t="s">
        <v>1218</v>
      </c>
      <c r="F266" s="202" t="s">
        <v>1219</v>
      </c>
      <c r="G266" s="203" t="s">
        <v>2095</v>
      </c>
      <c r="H266" s="204">
        <v>2.1</v>
      </c>
      <c r="I266" s="205"/>
      <c r="J266" s="206">
        <f>ROUND(I266*H266,2)</f>
        <v>0</v>
      </c>
      <c r="K266" s="202" t="s">
        <v>2096</v>
      </c>
      <c r="L266" s="61"/>
      <c r="M266" s="207" t="s">
        <v>1898</v>
      </c>
      <c r="N266" s="208" t="s">
        <v>1922</v>
      </c>
      <c r="O266" s="42"/>
      <c r="P266" s="209">
        <f>O266*H266</f>
        <v>0</v>
      </c>
      <c r="Q266" s="209">
        <v>2.25634</v>
      </c>
      <c r="R266" s="209">
        <f>Q266*H266</f>
        <v>4.738314</v>
      </c>
      <c r="S266" s="209">
        <v>0</v>
      </c>
      <c r="T266" s="210">
        <f>S266*H266</f>
        <v>0</v>
      </c>
      <c r="AR266" s="24" t="s">
        <v>2653</v>
      </c>
      <c r="AT266" s="24" t="s">
        <v>2092</v>
      </c>
      <c r="AU266" s="24" t="s">
        <v>1961</v>
      </c>
      <c r="AY266" s="24" t="s">
        <v>2090</v>
      </c>
      <c r="BE266" s="211">
        <f>IF(N266="základní",J266,0)</f>
        <v>0</v>
      </c>
      <c r="BF266" s="211">
        <f>IF(N266="snížená",J266,0)</f>
        <v>0</v>
      </c>
      <c r="BG266" s="211">
        <f>IF(N266="zákl. přenesená",J266,0)</f>
        <v>0</v>
      </c>
      <c r="BH266" s="211">
        <f>IF(N266="sníž. přenesená",J266,0)</f>
        <v>0</v>
      </c>
      <c r="BI266" s="211">
        <f>IF(N266="nulová",J266,0)</f>
        <v>0</v>
      </c>
      <c r="BJ266" s="24" t="s">
        <v>1900</v>
      </c>
      <c r="BK266" s="211">
        <f>ROUND(I266*H266,2)</f>
        <v>0</v>
      </c>
      <c r="BL266" s="24" t="s">
        <v>2653</v>
      </c>
      <c r="BM266" s="24" t="s">
        <v>67</v>
      </c>
    </row>
    <row r="267" spans="2:51" s="12" customFormat="1" ht="13.5">
      <c r="B267" s="212"/>
      <c r="C267" s="213"/>
      <c r="D267" s="214" t="s">
        <v>2098</v>
      </c>
      <c r="E267" s="215" t="s">
        <v>1898</v>
      </c>
      <c r="F267" s="216" t="s">
        <v>1221</v>
      </c>
      <c r="G267" s="213"/>
      <c r="H267" s="217">
        <v>2.1</v>
      </c>
      <c r="I267" s="218"/>
      <c r="J267" s="213"/>
      <c r="K267" s="213"/>
      <c r="L267" s="219"/>
      <c r="M267" s="220"/>
      <c r="N267" s="221"/>
      <c r="O267" s="221"/>
      <c r="P267" s="221"/>
      <c r="Q267" s="221"/>
      <c r="R267" s="221"/>
      <c r="S267" s="221"/>
      <c r="T267" s="222"/>
      <c r="AT267" s="223" t="s">
        <v>2098</v>
      </c>
      <c r="AU267" s="223" t="s">
        <v>1961</v>
      </c>
      <c r="AV267" s="12" t="s">
        <v>1961</v>
      </c>
      <c r="AW267" s="12" t="s">
        <v>1916</v>
      </c>
      <c r="AX267" s="12" t="s">
        <v>1951</v>
      </c>
      <c r="AY267" s="223" t="s">
        <v>2090</v>
      </c>
    </row>
    <row r="268" spans="2:65" s="1" customFormat="1" ht="31.5" customHeight="1">
      <c r="B268" s="41"/>
      <c r="C268" s="200" t="s">
        <v>2707</v>
      </c>
      <c r="D268" s="200" t="s">
        <v>2092</v>
      </c>
      <c r="E268" s="201" t="s">
        <v>1223</v>
      </c>
      <c r="F268" s="202" t="s">
        <v>1224</v>
      </c>
      <c r="G268" s="203" t="s">
        <v>2106</v>
      </c>
      <c r="H268" s="204">
        <v>80</v>
      </c>
      <c r="I268" s="205"/>
      <c r="J268" s="206">
        <f>ROUND(I268*H268,2)</f>
        <v>0</v>
      </c>
      <c r="K268" s="202" t="s">
        <v>2096</v>
      </c>
      <c r="L268" s="61"/>
      <c r="M268" s="207" t="s">
        <v>1898</v>
      </c>
      <c r="N268" s="208" t="s">
        <v>1922</v>
      </c>
      <c r="O268" s="42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AR268" s="24" t="s">
        <v>2653</v>
      </c>
      <c r="AT268" s="24" t="s">
        <v>2092</v>
      </c>
      <c r="AU268" s="24" t="s">
        <v>1961</v>
      </c>
      <c r="AY268" s="24" t="s">
        <v>2090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24" t="s">
        <v>1900</v>
      </c>
      <c r="BK268" s="211">
        <f>ROUND(I268*H268,2)</f>
        <v>0</v>
      </c>
      <c r="BL268" s="24" t="s">
        <v>2653</v>
      </c>
      <c r="BM268" s="24" t="s">
        <v>68</v>
      </c>
    </row>
    <row r="269" spans="2:51" s="12" customFormat="1" ht="13.5">
      <c r="B269" s="212"/>
      <c r="C269" s="213"/>
      <c r="D269" s="214" t="s">
        <v>2098</v>
      </c>
      <c r="E269" s="215" t="s">
        <v>1898</v>
      </c>
      <c r="F269" s="216" t="s">
        <v>55</v>
      </c>
      <c r="G269" s="213"/>
      <c r="H269" s="217">
        <v>80</v>
      </c>
      <c r="I269" s="218"/>
      <c r="J269" s="213"/>
      <c r="K269" s="213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2098</v>
      </c>
      <c r="AU269" s="223" t="s">
        <v>1961</v>
      </c>
      <c r="AV269" s="12" t="s">
        <v>1961</v>
      </c>
      <c r="AW269" s="12" t="s">
        <v>1916</v>
      </c>
      <c r="AX269" s="12" t="s">
        <v>1951</v>
      </c>
      <c r="AY269" s="223" t="s">
        <v>2090</v>
      </c>
    </row>
    <row r="270" spans="2:65" s="1" customFormat="1" ht="31.5" customHeight="1">
      <c r="B270" s="41"/>
      <c r="C270" s="200" t="s">
        <v>2711</v>
      </c>
      <c r="D270" s="200" t="s">
        <v>2092</v>
      </c>
      <c r="E270" s="201" t="s">
        <v>1227</v>
      </c>
      <c r="F270" s="202" t="s">
        <v>1228</v>
      </c>
      <c r="G270" s="203" t="s">
        <v>2106</v>
      </c>
      <c r="H270" s="204">
        <v>80</v>
      </c>
      <c r="I270" s="205"/>
      <c r="J270" s="206">
        <f>ROUND(I270*H270,2)</f>
        <v>0</v>
      </c>
      <c r="K270" s="202" t="s">
        <v>2096</v>
      </c>
      <c r="L270" s="61"/>
      <c r="M270" s="207" t="s">
        <v>1898</v>
      </c>
      <c r="N270" s="208" t="s">
        <v>1922</v>
      </c>
      <c r="O270" s="42"/>
      <c r="P270" s="209">
        <f>O270*H270</f>
        <v>0</v>
      </c>
      <c r="Q270" s="209">
        <v>0.203</v>
      </c>
      <c r="R270" s="209">
        <f>Q270*H270</f>
        <v>16.240000000000002</v>
      </c>
      <c r="S270" s="209">
        <v>0</v>
      </c>
      <c r="T270" s="210">
        <f>S270*H270</f>
        <v>0</v>
      </c>
      <c r="AR270" s="24" t="s">
        <v>2653</v>
      </c>
      <c r="AT270" s="24" t="s">
        <v>2092</v>
      </c>
      <c r="AU270" s="24" t="s">
        <v>1961</v>
      </c>
      <c r="AY270" s="24" t="s">
        <v>2090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24" t="s">
        <v>1900</v>
      </c>
      <c r="BK270" s="211">
        <f>ROUND(I270*H270,2)</f>
        <v>0</v>
      </c>
      <c r="BL270" s="24" t="s">
        <v>2653</v>
      </c>
      <c r="BM270" s="24" t="s">
        <v>69</v>
      </c>
    </row>
    <row r="271" spans="2:51" s="12" customFormat="1" ht="13.5">
      <c r="B271" s="212"/>
      <c r="C271" s="213"/>
      <c r="D271" s="214" t="s">
        <v>2098</v>
      </c>
      <c r="E271" s="215" t="s">
        <v>1898</v>
      </c>
      <c r="F271" s="216" t="s">
        <v>55</v>
      </c>
      <c r="G271" s="213"/>
      <c r="H271" s="217">
        <v>80</v>
      </c>
      <c r="I271" s="218"/>
      <c r="J271" s="213"/>
      <c r="K271" s="213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2098</v>
      </c>
      <c r="AU271" s="223" t="s">
        <v>1961</v>
      </c>
      <c r="AV271" s="12" t="s">
        <v>1961</v>
      </c>
      <c r="AW271" s="12" t="s">
        <v>1916</v>
      </c>
      <c r="AX271" s="12" t="s">
        <v>1951</v>
      </c>
      <c r="AY271" s="223" t="s">
        <v>2090</v>
      </c>
    </row>
    <row r="272" spans="2:65" s="1" customFormat="1" ht="22.5" customHeight="1">
      <c r="B272" s="41"/>
      <c r="C272" s="200" t="s">
        <v>2716</v>
      </c>
      <c r="D272" s="200" t="s">
        <v>2092</v>
      </c>
      <c r="E272" s="201" t="s">
        <v>1231</v>
      </c>
      <c r="F272" s="202" t="s">
        <v>1232</v>
      </c>
      <c r="G272" s="203" t="s">
        <v>2106</v>
      </c>
      <c r="H272" s="204">
        <v>80</v>
      </c>
      <c r="I272" s="205"/>
      <c r="J272" s="206">
        <f>ROUND(I272*H272,2)</f>
        <v>0</v>
      </c>
      <c r="K272" s="202" t="s">
        <v>2096</v>
      </c>
      <c r="L272" s="61"/>
      <c r="M272" s="207" t="s">
        <v>1898</v>
      </c>
      <c r="N272" s="208" t="s">
        <v>1922</v>
      </c>
      <c r="O272" s="42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AR272" s="24" t="s">
        <v>2653</v>
      </c>
      <c r="AT272" s="24" t="s">
        <v>2092</v>
      </c>
      <c r="AU272" s="24" t="s">
        <v>1961</v>
      </c>
      <c r="AY272" s="24" t="s">
        <v>2090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24" t="s">
        <v>1900</v>
      </c>
      <c r="BK272" s="211">
        <f>ROUND(I272*H272,2)</f>
        <v>0</v>
      </c>
      <c r="BL272" s="24" t="s">
        <v>2653</v>
      </c>
      <c r="BM272" s="24" t="s">
        <v>70</v>
      </c>
    </row>
    <row r="273" spans="2:51" s="12" customFormat="1" ht="13.5">
      <c r="B273" s="212"/>
      <c r="C273" s="213"/>
      <c r="D273" s="214" t="s">
        <v>2098</v>
      </c>
      <c r="E273" s="215" t="s">
        <v>1898</v>
      </c>
      <c r="F273" s="216" t="s">
        <v>55</v>
      </c>
      <c r="G273" s="213"/>
      <c r="H273" s="217">
        <v>80</v>
      </c>
      <c r="I273" s="218"/>
      <c r="J273" s="213"/>
      <c r="K273" s="213"/>
      <c r="L273" s="219"/>
      <c r="M273" s="220"/>
      <c r="N273" s="221"/>
      <c r="O273" s="221"/>
      <c r="P273" s="221"/>
      <c r="Q273" s="221"/>
      <c r="R273" s="221"/>
      <c r="S273" s="221"/>
      <c r="T273" s="222"/>
      <c r="AT273" s="223" t="s">
        <v>2098</v>
      </c>
      <c r="AU273" s="223" t="s">
        <v>1961</v>
      </c>
      <c r="AV273" s="12" t="s">
        <v>1961</v>
      </c>
      <c r="AW273" s="12" t="s">
        <v>1916</v>
      </c>
      <c r="AX273" s="12" t="s">
        <v>1951</v>
      </c>
      <c r="AY273" s="223" t="s">
        <v>2090</v>
      </c>
    </row>
    <row r="274" spans="2:65" s="1" customFormat="1" ht="22.5" customHeight="1">
      <c r="B274" s="41"/>
      <c r="C274" s="200" t="s">
        <v>2720</v>
      </c>
      <c r="D274" s="200" t="s">
        <v>2092</v>
      </c>
      <c r="E274" s="201" t="s">
        <v>1235</v>
      </c>
      <c r="F274" s="202" t="s">
        <v>1236</v>
      </c>
      <c r="G274" s="203" t="s">
        <v>2095</v>
      </c>
      <c r="H274" s="204">
        <v>5.85</v>
      </c>
      <c r="I274" s="205"/>
      <c r="J274" s="206">
        <f>ROUND(I274*H274,2)</f>
        <v>0</v>
      </c>
      <c r="K274" s="202" t="s">
        <v>2096</v>
      </c>
      <c r="L274" s="61"/>
      <c r="M274" s="207" t="s">
        <v>1898</v>
      </c>
      <c r="N274" s="208" t="s">
        <v>1922</v>
      </c>
      <c r="O274" s="42"/>
      <c r="P274" s="209">
        <f>O274*H274</f>
        <v>0</v>
      </c>
      <c r="Q274" s="209">
        <v>0</v>
      </c>
      <c r="R274" s="209">
        <f>Q274*H274</f>
        <v>0</v>
      </c>
      <c r="S274" s="209">
        <v>0</v>
      </c>
      <c r="T274" s="210">
        <f>S274*H274</f>
        <v>0</v>
      </c>
      <c r="AR274" s="24" t="s">
        <v>2653</v>
      </c>
      <c r="AT274" s="24" t="s">
        <v>2092</v>
      </c>
      <c r="AU274" s="24" t="s">
        <v>1961</v>
      </c>
      <c r="AY274" s="24" t="s">
        <v>2090</v>
      </c>
      <c r="BE274" s="211">
        <f>IF(N274="základní",J274,0)</f>
        <v>0</v>
      </c>
      <c r="BF274" s="211">
        <f>IF(N274="snížená",J274,0)</f>
        <v>0</v>
      </c>
      <c r="BG274" s="211">
        <f>IF(N274="zákl. přenesená",J274,0)</f>
        <v>0</v>
      </c>
      <c r="BH274" s="211">
        <f>IF(N274="sníž. přenesená",J274,0)</f>
        <v>0</v>
      </c>
      <c r="BI274" s="211">
        <f>IF(N274="nulová",J274,0)</f>
        <v>0</v>
      </c>
      <c r="BJ274" s="24" t="s">
        <v>1900</v>
      </c>
      <c r="BK274" s="211">
        <f>ROUND(I274*H274,2)</f>
        <v>0</v>
      </c>
      <c r="BL274" s="24" t="s">
        <v>2653</v>
      </c>
      <c r="BM274" s="24" t="s">
        <v>71</v>
      </c>
    </row>
    <row r="275" spans="2:51" s="12" customFormat="1" ht="13.5">
      <c r="B275" s="212"/>
      <c r="C275" s="213"/>
      <c r="D275" s="214" t="s">
        <v>2098</v>
      </c>
      <c r="E275" s="215" t="s">
        <v>1898</v>
      </c>
      <c r="F275" s="216" t="s">
        <v>72</v>
      </c>
      <c r="G275" s="213"/>
      <c r="H275" s="217">
        <v>5.85</v>
      </c>
      <c r="I275" s="218"/>
      <c r="J275" s="213"/>
      <c r="K275" s="213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2098</v>
      </c>
      <c r="AU275" s="223" t="s">
        <v>1961</v>
      </c>
      <c r="AV275" s="12" t="s">
        <v>1961</v>
      </c>
      <c r="AW275" s="12" t="s">
        <v>1916</v>
      </c>
      <c r="AX275" s="12" t="s">
        <v>1951</v>
      </c>
      <c r="AY275" s="223" t="s">
        <v>2090</v>
      </c>
    </row>
    <row r="276" spans="2:65" s="1" customFormat="1" ht="22.5" customHeight="1">
      <c r="B276" s="41"/>
      <c r="C276" s="200" t="s">
        <v>2724</v>
      </c>
      <c r="D276" s="200" t="s">
        <v>2092</v>
      </c>
      <c r="E276" s="201" t="s">
        <v>1240</v>
      </c>
      <c r="F276" s="202" t="s">
        <v>1241</v>
      </c>
      <c r="G276" s="203" t="s">
        <v>2095</v>
      </c>
      <c r="H276" s="204">
        <v>111.15</v>
      </c>
      <c r="I276" s="205"/>
      <c r="J276" s="206">
        <f>ROUND(I276*H276,2)</f>
        <v>0</v>
      </c>
      <c r="K276" s="202" t="s">
        <v>2096</v>
      </c>
      <c r="L276" s="61"/>
      <c r="M276" s="207" t="s">
        <v>1898</v>
      </c>
      <c r="N276" s="208" t="s">
        <v>1922</v>
      </c>
      <c r="O276" s="42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AR276" s="24" t="s">
        <v>2653</v>
      </c>
      <c r="AT276" s="24" t="s">
        <v>2092</v>
      </c>
      <c r="AU276" s="24" t="s">
        <v>1961</v>
      </c>
      <c r="AY276" s="24" t="s">
        <v>2090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24" t="s">
        <v>1900</v>
      </c>
      <c r="BK276" s="211">
        <f>ROUND(I276*H276,2)</f>
        <v>0</v>
      </c>
      <c r="BL276" s="24" t="s">
        <v>2653</v>
      </c>
      <c r="BM276" s="24" t="s">
        <v>73</v>
      </c>
    </row>
    <row r="277" spans="2:47" s="1" customFormat="1" ht="27">
      <c r="B277" s="41"/>
      <c r="C277" s="63"/>
      <c r="D277" s="224" t="s">
        <v>2431</v>
      </c>
      <c r="E277" s="63"/>
      <c r="F277" s="256" t="s">
        <v>74</v>
      </c>
      <c r="G277" s="63"/>
      <c r="H277" s="63"/>
      <c r="I277" s="170"/>
      <c r="J277" s="63"/>
      <c r="K277" s="63"/>
      <c r="L277" s="61"/>
      <c r="M277" s="257"/>
      <c r="N277" s="42"/>
      <c r="O277" s="42"/>
      <c r="P277" s="42"/>
      <c r="Q277" s="42"/>
      <c r="R277" s="42"/>
      <c r="S277" s="42"/>
      <c r="T277" s="78"/>
      <c r="AT277" s="24" t="s">
        <v>2431</v>
      </c>
      <c r="AU277" s="24" t="s">
        <v>1961</v>
      </c>
    </row>
    <row r="278" spans="2:51" s="12" customFormat="1" ht="13.5">
      <c r="B278" s="212"/>
      <c r="C278" s="213"/>
      <c r="D278" s="214" t="s">
        <v>2098</v>
      </c>
      <c r="E278" s="213"/>
      <c r="F278" s="216" t="s">
        <v>1243</v>
      </c>
      <c r="G278" s="213"/>
      <c r="H278" s="217">
        <v>111.15</v>
      </c>
      <c r="I278" s="218"/>
      <c r="J278" s="213"/>
      <c r="K278" s="213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2098</v>
      </c>
      <c r="AU278" s="223" t="s">
        <v>1961</v>
      </c>
      <c r="AV278" s="12" t="s">
        <v>1961</v>
      </c>
      <c r="AW278" s="12" t="s">
        <v>1882</v>
      </c>
      <c r="AX278" s="12" t="s">
        <v>1900</v>
      </c>
      <c r="AY278" s="223" t="s">
        <v>2090</v>
      </c>
    </row>
    <row r="279" spans="2:65" s="1" customFormat="1" ht="22.5" customHeight="1">
      <c r="B279" s="41"/>
      <c r="C279" s="228" t="s">
        <v>2732</v>
      </c>
      <c r="D279" s="228" t="s">
        <v>2136</v>
      </c>
      <c r="E279" s="229" t="s">
        <v>1245</v>
      </c>
      <c r="F279" s="230" t="s">
        <v>1246</v>
      </c>
      <c r="G279" s="231" t="s">
        <v>2125</v>
      </c>
      <c r="H279" s="232">
        <v>9.653</v>
      </c>
      <c r="I279" s="233"/>
      <c r="J279" s="234">
        <f>ROUND(I279*H279,2)</f>
        <v>0</v>
      </c>
      <c r="K279" s="230" t="s">
        <v>2096</v>
      </c>
      <c r="L279" s="235"/>
      <c r="M279" s="236" t="s">
        <v>1898</v>
      </c>
      <c r="N279" s="237" t="s">
        <v>1922</v>
      </c>
      <c r="O279" s="42"/>
      <c r="P279" s="209">
        <f>O279*H279</f>
        <v>0</v>
      </c>
      <c r="Q279" s="209">
        <v>0</v>
      </c>
      <c r="R279" s="209">
        <f>Q279*H279</f>
        <v>0</v>
      </c>
      <c r="S279" s="209">
        <v>0</v>
      </c>
      <c r="T279" s="210">
        <f>S279*H279</f>
        <v>0</v>
      </c>
      <c r="AR279" s="24" t="s">
        <v>2859</v>
      </c>
      <c r="AT279" s="24" t="s">
        <v>2136</v>
      </c>
      <c r="AU279" s="24" t="s">
        <v>1961</v>
      </c>
      <c r="AY279" s="24" t="s">
        <v>2090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24" t="s">
        <v>1900</v>
      </c>
      <c r="BK279" s="211">
        <f>ROUND(I279*H279,2)</f>
        <v>0</v>
      </c>
      <c r="BL279" s="24" t="s">
        <v>2859</v>
      </c>
      <c r="BM279" s="24" t="s">
        <v>75</v>
      </c>
    </row>
    <row r="280" spans="2:51" s="12" customFormat="1" ht="13.5">
      <c r="B280" s="212"/>
      <c r="C280" s="213"/>
      <c r="D280" s="224" t="s">
        <v>2098</v>
      </c>
      <c r="E280" s="225" t="s">
        <v>1898</v>
      </c>
      <c r="F280" s="226" t="s">
        <v>1238</v>
      </c>
      <c r="G280" s="213"/>
      <c r="H280" s="227">
        <v>5.85</v>
      </c>
      <c r="I280" s="218"/>
      <c r="J280" s="213"/>
      <c r="K280" s="213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2098</v>
      </c>
      <c r="AU280" s="223" t="s">
        <v>1961</v>
      </c>
      <c r="AV280" s="12" t="s">
        <v>1961</v>
      </c>
      <c r="AW280" s="12" t="s">
        <v>1916</v>
      </c>
      <c r="AX280" s="12" t="s">
        <v>1951</v>
      </c>
      <c r="AY280" s="223" t="s">
        <v>2090</v>
      </c>
    </row>
    <row r="281" spans="2:51" s="12" customFormat="1" ht="13.5">
      <c r="B281" s="212"/>
      <c r="C281" s="213"/>
      <c r="D281" s="224" t="s">
        <v>2098</v>
      </c>
      <c r="E281" s="213"/>
      <c r="F281" s="226" t="s">
        <v>1248</v>
      </c>
      <c r="G281" s="213"/>
      <c r="H281" s="227">
        <v>9.653</v>
      </c>
      <c r="I281" s="218"/>
      <c r="J281" s="213"/>
      <c r="K281" s="213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2098</v>
      </c>
      <c r="AU281" s="223" t="s">
        <v>1961</v>
      </c>
      <c r="AV281" s="12" t="s">
        <v>1961</v>
      </c>
      <c r="AW281" s="12" t="s">
        <v>1882</v>
      </c>
      <c r="AX281" s="12" t="s">
        <v>1900</v>
      </c>
      <c r="AY281" s="223" t="s">
        <v>2090</v>
      </c>
    </row>
    <row r="282" spans="2:63" s="11" customFormat="1" ht="29.85" customHeight="1">
      <c r="B282" s="183"/>
      <c r="C282" s="184"/>
      <c r="D282" s="197" t="s">
        <v>1950</v>
      </c>
      <c r="E282" s="198" t="s">
        <v>2908</v>
      </c>
      <c r="F282" s="198" t="s">
        <v>2909</v>
      </c>
      <c r="G282" s="184"/>
      <c r="H282" s="184"/>
      <c r="I282" s="187"/>
      <c r="J282" s="199">
        <f>BK282</f>
        <v>0</v>
      </c>
      <c r="K282" s="184"/>
      <c r="L282" s="189"/>
      <c r="M282" s="190"/>
      <c r="N282" s="191"/>
      <c r="O282" s="191"/>
      <c r="P282" s="192">
        <f>SUM(P283:P291)</f>
        <v>0</v>
      </c>
      <c r="Q282" s="191"/>
      <c r="R282" s="192">
        <f>SUM(R283:R291)</f>
        <v>3.6E-05</v>
      </c>
      <c r="S282" s="191"/>
      <c r="T282" s="193">
        <f>SUM(T283:T291)</f>
        <v>0</v>
      </c>
      <c r="AR282" s="194" t="s">
        <v>2039</v>
      </c>
      <c r="AT282" s="195" t="s">
        <v>1950</v>
      </c>
      <c r="AU282" s="195" t="s">
        <v>1900</v>
      </c>
      <c r="AY282" s="194" t="s">
        <v>2090</v>
      </c>
      <c r="BK282" s="196">
        <f>SUM(BK283:BK291)</f>
        <v>0</v>
      </c>
    </row>
    <row r="283" spans="2:65" s="1" customFormat="1" ht="22.5" customHeight="1">
      <c r="B283" s="41"/>
      <c r="C283" s="200" t="s">
        <v>2737</v>
      </c>
      <c r="D283" s="200" t="s">
        <v>2092</v>
      </c>
      <c r="E283" s="201" t="s">
        <v>1250</v>
      </c>
      <c r="F283" s="202" t="s">
        <v>1251</v>
      </c>
      <c r="G283" s="203" t="s">
        <v>2263</v>
      </c>
      <c r="H283" s="204">
        <v>4</v>
      </c>
      <c r="I283" s="205"/>
      <c r="J283" s="206">
        <f>ROUND(I283*H283,2)</f>
        <v>0</v>
      </c>
      <c r="K283" s="202" t="s">
        <v>2096</v>
      </c>
      <c r="L283" s="61"/>
      <c r="M283" s="207" t="s">
        <v>1898</v>
      </c>
      <c r="N283" s="208" t="s">
        <v>1922</v>
      </c>
      <c r="O283" s="42"/>
      <c r="P283" s="209">
        <f>O283*H283</f>
        <v>0</v>
      </c>
      <c r="Q283" s="209">
        <v>0</v>
      </c>
      <c r="R283" s="209">
        <f>Q283*H283</f>
        <v>0</v>
      </c>
      <c r="S283" s="209">
        <v>0</v>
      </c>
      <c r="T283" s="210">
        <f>S283*H283</f>
        <v>0</v>
      </c>
      <c r="AR283" s="24" t="s">
        <v>2653</v>
      </c>
      <c r="AT283" s="24" t="s">
        <v>2092</v>
      </c>
      <c r="AU283" s="24" t="s">
        <v>1961</v>
      </c>
      <c r="AY283" s="24" t="s">
        <v>2090</v>
      </c>
      <c r="BE283" s="211">
        <f>IF(N283="základní",J283,0)</f>
        <v>0</v>
      </c>
      <c r="BF283" s="211">
        <f>IF(N283="snížená",J283,0)</f>
        <v>0</v>
      </c>
      <c r="BG283" s="211">
        <f>IF(N283="zákl. přenesená",J283,0)</f>
        <v>0</v>
      </c>
      <c r="BH283" s="211">
        <f>IF(N283="sníž. přenesená",J283,0)</f>
        <v>0</v>
      </c>
      <c r="BI283" s="211">
        <f>IF(N283="nulová",J283,0)</f>
        <v>0</v>
      </c>
      <c r="BJ283" s="24" t="s">
        <v>1900</v>
      </c>
      <c r="BK283" s="211">
        <f>ROUND(I283*H283,2)</f>
        <v>0</v>
      </c>
      <c r="BL283" s="24" t="s">
        <v>2653</v>
      </c>
      <c r="BM283" s="24" t="s">
        <v>76</v>
      </c>
    </row>
    <row r="284" spans="2:65" s="1" customFormat="1" ht="22.5" customHeight="1">
      <c r="B284" s="41"/>
      <c r="C284" s="228" t="s">
        <v>2743</v>
      </c>
      <c r="D284" s="228" t="s">
        <v>2136</v>
      </c>
      <c r="E284" s="229" t="s">
        <v>1253</v>
      </c>
      <c r="F284" s="230" t="s">
        <v>77</v>
      </c>
      <c r="G284" s="231" t="s">
        <v>2263</v>
      </c>
      <c r="H284" s="232">
        <v>4</v>
      </c>
      <c r="I284" s="233"/>
      <c r="J284" s="234">
        <f>ROUND(I284*H284,2)</f>
        <v>0</v>
      </c>
      <c r="K284" s="230" t="s">
        <v>1898</v>
      </c>
      <c r="L284" s="235"/>
      <c r="M284" s="236" t="s">
        <v>1898</v>
      </c>
      <c r="N284" s="237" t="s">
        <v>1922</v>
      </c>
      <c r="O284" s="42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AR284" s="24" t="s">
        <v>1255</v>
      </c>
      <c r="AT284" s="24" t="s">
        <v>2136</v>
      </c>
      <c r="AU284" s="24" t="s">
        <v>1961</v>
      </c>
      <c r="AY284" s="24" t="s">
        <v>2090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24" t="s">
        <v>1900</v>
      </c>
      <c r="BK284" s="211">
        <f>ROUND(I284*H284,2)</f>
        <v>0</v>
      </c>
      <c r="BL284" s="24" t="s">
        <v>2653</v>
      </c>
      <c r="BM284" s="24" t="s">
        <v>78</v>
      </c>
    </row>
    <row r="285" spans="2:51" s="12" customFormat="1" ht="13.5">
      <c r="B285" s="212"/>
      <c r="C285" s="213"/>
      <c r="D285" s="224" t="s">
        <v>2098</v>
      </c>
      <c r="E285" s="225" t="s">
        <v>1898</v>
      </c>
      <c r="F285" s="226" t="s">
        <v>908</v>
      </c>
      <c r="G285" s="213"/>
      <c r="H285" s="227">
        <v>4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2098</v>
      </c>
      <c r="AU285" s="223" t="s">
        <v>1961</v>
      </c>
      <c r="AV285" s="12" t="s">
        <v>1961</v>
      </c>
      <c r="AW285" s="12" t="s">
        <v>1916</v>
      </c>
      <c r="AX285" s="12" t="s">
        <v>1951</v>
      </c>
      <c r="AY285" s="223" t="s">
        <v>2090</v>
      </c>
    </row>
    <row r="286" spans="2:51" s="13" customFormat="1" ht="13.5">
      <c r="B286" s="242"/>
      <c r="C286" s="243"/>
      <c r="D286" s="214" t="s">
        <v>2098</v>
      </c>
      <c r="E286" s="253" t="s">
        <v>1898</v>
      </c>
      <c r="F286" s="254" t="s">
        <v>2392</v>
      </c>
      <c r="G286" s="243"/>
      <c r="H286" s="255">
        <v>4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2098</v>
      </c>
      <c r="AU286" s="252" t="s">
        <v>1961</v>
      </c>
      <c r="AV286" s="13" t="s">
        <v>2042</v>
      </c>
      <c r="AW286" s="13" t="s">
        <v>1882</v>
      </c>
      <c r="AX286" s="13" t="s">
        <v>1900</v>
      </c>
      <c r="AY286" s="252" t="s">
        <v>2090</v>
      </c>
    </row>
    <row r="287" spans="2:65" s="1" customFormat="1" ht="22.5" customHeight="1">
      <c r="B287" s="41"/>
      <c r="C287" s="200" t="s">
        <v>2748</v>
      </c>
      <c r="D287" s="200" t="s">
        <v>2092</v>
      </c>
      <c r="E287" s="201" t="s">
        <v>1258</v>
      </c>
      <c r="F287" s="202" t="s">
        <v>1259</v>
      </c>
      <c r="G287" s="203" t="s">
        <v>2106</v>
      </c>
      <c r="H287" s="204">
        <v>3.6</v>
      </c>
      <c r="I287" s="205"/>
      <c r="J287" s="206">
        <f>ROUND(I287*H287,2)</f>
        <v>0</v>
      </c>
      <c r="K287" s="202" t="s">
        <v>2096</v>
      </c>
      <c r="L287" s="61"/>
      <c r="M287" s="207" t="s">
        <v>1898</v>
      </c>
      <c r="N287" s="208" t="s">
        <v>1922</v>
      </c>
      <c r="O287" s="42"/>
      <c r="P287" s="209">
        <f>O287*H287</f>
        <v>0</v>
      </c>
      <c r="Q287" s="209">
        <v>1E-05</v>
      </c>
      <c r="R287" s="209">
        <f>Q287*H287</f>
        <v>3.6E-05</v>
      </c>
      <c r="S287" s="209">
        <v>0</v>
      </c>
      <c r="T287" s="210">
        <f>S287*H287</f>
        <v>0</v>
      </c>
      <c r="AR287" s="24" t="s">
        <v>2653</v>
      </c>
      <c r="AT287" s="24" t="s">
        <v>2092</v>
      </c>
      <c r="AU287" s="24" t="s">
        <v>1961</v>
      </c>
      <c r="AY287" s="24" t="s">
        <v>2090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24" t="s">
        <v>1900</v>
      </c>
      <c r="BK287" s="211">
        <f>ROUND(I287*H287,2)</f>
        <v>0</v>
      </c>
      <c r="BL287" s="24" t="s">
        <v>2653</v>
      </c>
      <c r="BM287" s="24" t="s">
        <v>79</v>
      </c>
    </row>
    <row r="288" spans="2:51" s="12" customFormat="1" ht="13.5">
      <c r="B288" s="212"/>
      <c r="C288" s="213"/>
      <c r="D288" s="224" t="s">
        <v>2098</v>
      </c>
      <c r="E288" s="225" t="s">
        <v>1898</v>
      </c>
      <c r="F288" s="226" t="s">
        <v>80</v>
      </c>
      <c r="G288" s="213"/>
      <c r="H288" s="227">
        <v>3.6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2098</v>
      </c>
      <c r="AU288" s="223" t="s">
        <v>1961</v>
      </c>
      <c r="AV288" s="12" t="s">
        <v>1961</v>
      </c>
      <c r="AW288" s="12" t="s">
        <v>1916</v>
      </c>
      <c r="AX288" s="12" t="s">
        <v>1951</v>
      </c>
      <c r="AY288" s="223" t="s">
        <v>2090</v>
      </c>
    </row>
    <row r="289" spans="2:51" s="13" customFormat="1" ht="13.5">
      <c r="B289" s="242"/>
      <c r="C289" s="243"/>
      <c r="D289" s="214" t="s">
        <v>2098</v>
      </c>
      <c r="E289" s="253" t="s">
        <v>1898</v>
      </c>
      <c r="F289" s="254" t="s">
        <v>2392</v>
      </c>
      <c r="G289" s="243"/>
      <c r="H289" s="255">
        <v>3.6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2098</v>
      </c>
      <c r="AU289" s="252" t="s">
        <v>1961</v>
      </c>
      <c r="AV289" s="13" t="s">
        <v>2042</v>
      </c>
      <c r="AW289" s="13" t="s">
        <v>1882</v>
      </c>
      <c r="AX289" s="13" t="s">
        <v>1900</v>
      </c>
      <c r="AY289" s="252" t="s">
        <v>2090</v>
      </c>
    </row>
    <row r="290" spans="2:65" s="1" customFormat="1" ht="22.5" customHeight="1">
      <c r="B290" s="41"/>
      <c r="C290" s="228" t="s">
        <v>1057</v>
      </c>
      <c r="D290" s="228" t="s">
        <v>2136</v>
      </c>
      <c r="E290" s="229" t="s">
        <v>1264</v>
      </c>
      <c r="F290" s="230" t="s">
        <v>1265</v>
      </c>
      <c r="G290" s="231" t="s">
        <v>2106</v>
      </c>
      <c r="H290" s="232">
        <v>4.14</v>
      </c>
      <c r="I290" s="233"/>
      <c r="J290" s="234">
        <f>ROUND(I290*H290,2)</f>
        <v>0</v>
      </c>
      <c r="K290" s="230" t="s">
        <v>1898</v>
      </c>
      <c r="L290" s="235"/>
      <c r="M290" s="236" t="s">
        <v>1898</v>
      </c>
      <c r="N290" s="237" t="s">
        <v>1922</v>
      </c>
      <c r="O290" s="42"/>
      <c r="P290" s="209">
        <f>O290*H290</f>
        <v>0</v>
      </c>
      <c r="Q290" s="209">
        <v>0</v>
      </c>
      <c r="R290" s="209">
        <f>Q290*H290</f>
        <v>0</v>
      </c>
      <c r="S290" s="209">
        <v>0</v>
      </c>
      <c r="T290" s="210">
        <f>S290*H290</f>
        <v>0</v>
      </c>
      <c r="AR290" s="24" t="s">
        <v>1255</v>
      </c>
      <c r="AT290" s="24" t="s">
        <v>2136</v>
      </c>
      <c r="AU290" s="24" t="s">
        <v>1961</v>
      </c>
      <c r="AY290" s="24" t="s">
        <v>2090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24" t="s">
        <v>1900</v>
      </c>
      <c r="BK290" s="211">
        <f>ROUND(I290*H290,2)</f>
        <v>0</v>
      </c>
      <c r="BL290" s="24" t="s">
        <v>2653</v>
      </c>
      <c r="BM290" s="24" t="s">
        <v>81</v>
      </c>
    </row>
    <row r="291" spans="2:51" s="12" customFormat="1" ht="13.5">
      <c r="B291" s="212"/>
      <c r="C291" s="213"/>
      <c r="D291" s="224" t="s">
        <v>2098</v>
      </c>
      <c r="E291" s="225" t="s">
        <v>1898</v>
      </c>
      <c r="F291" s="226" t="s">
        <v>82</v>
      </c>
      <c r="G291" s="213"/>
      <c r="H291" s="227">
        <v>4.14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2098</v>
      </c>
      <c r="AU291" s="223" t="s">
        <v>1961</v>
      </c>
      <c r="AV291" s="12" t="s">
        <v>1961</v>
      </c>
      <c r="AW291" s="12" t="s">
        <v>1916</v>
      </c>
      <c r="AX291" s="12" t="s">
        <v>1900</v>
      </c>
      <c r="AY291" s="223" t="s">
        <v>2090</v>
      </c>
    </row>
    <row r="292" spans="2:63" s="11" customFormat="1" ht="29.85" customHeight="1">
      <c r="B292" s="183"/>
      <c r="C292" s="184"/>
      <c r="D292" s="197" t="s">
        <v>1950</v>
      </c>
      <c r="E292" s="198" t="s">
        <v>1272</v>
      </c>
      <c r="F292" s="198" t="s">
        <v>1273</v>
      </c>
      <c r="G292" s="184"/>
      <c r="H292" s="184"/>
      <c r="I292" s="187"/>
      <c r="J292" s="199">
        <f>BK292</f>
        <v>0</v>
      </c>
      <c r="K292" s="184"/>
      <c r="L292" s="189"/>
      <c r="M292" s="190"/>
      <c r="N292" s="191"/>
      <c r="O292" s="191"/>
      <c r="P292" s="192">
        <f>SUM(P293:P296)</f>
        <v>0</v>
      </c>
      <c r="Q292" s="191"/>
      <c r="R292" s="192">
        <f>SUM(R293:R296)</f>
        <v>0.0005</v>
      </c>
      <c r="S292" s="191"/>
      <c r="T292" s="193">
        <f>SUM(T293:T296)</f>
        <v>0</v>
      </c>
      <c r="AR292" s="194" t="s">
        <v>2039</v>
      </c>
      <c r="AT292" s="195" t="s">
        <v>1950</v>
      </c>
      <c r="AU292" s="195" t="s">
        <v>1900</v>
      </c>
      <c r="AY292" s="194" t="s">
        <v>2090</v>
      </c>
      <c r="BK292" s="196">
        <f>SUM(BK293:BK296)</f>
        <v>0</v>
      </c>
    </row>
    <row r="293" spans="2:65" s="1" customFormat="1" ht="22.5" customHeight="1">
      <c r="B293" s="41"/>
      <c r="C293" s="200" t="s">
        <v>1062</v>
      </c>
      <c r="D293" s="200" t="s">
        <v>2092</v>
      </c>
      <c r="E293" s="201" t="s">
        <v>1275</v>
      </c>
      <c r="F293" s="202" t="s">
        <v>1276</v>
      </c>
      <c r="G293" s="203" t="s">
        <v>2263</v>
      </c>
      <c r="H293" s="204">
        <v>2</v>
      </c>
      <c r="I293" s="205"/>
      <c r="J293" s="206">
        <f>ROUND(I293*H293,2)</f>
        <v>0</v>
      </c>
      <c r="K293" s="202" t="s">
        <v>2096</v>
      </c>
      <c r="L293" s="61"/>
      <c r="M293" s="207" t="s">
        <v>1898</v>
      </c>
      <c r="N293" s="208" t="s">
        <v>1922</v>
      </c>
      <c r="O293" s="42"/>
      <c r="P293" s="209">
        <f>O293*H293</f>
        <v>0</v>
      </c>
      <c r="Q293" s="209">
        <v>0.00025</v>
      </c>
      <c r="R293" s="209">
        <f>Q293*H293</f>
        <v>0.0005</v>
      </c>
      <c r="S293" s="209">
        <v>0</v>
      </c>
      <c r="T293" s="210">
        <f>S293*H293</f>
        <v>0</v>
      </c>
      <c r="AR293" s="24" t="s">
        <v>2653</v>
      </c>
      <c r="AT293" s="24" t="s">
        <v>2092</v>
      </c>
      <c r="AU293" s="24" t="s">
        <v>1961</v>
      </c>
      <c r="AY293" s="24" t="s">
        <v>2090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24" t="s">
        <v>1900</v>
      </c>
      <c r="BK293" s="211">
        <f>ROUND(I293*H293,2)</f>
        <v>0</v>
      </c>
      <c r="BL293" s="24" t="s">
        <v>2653</v>
      </c>
      <c r="BM293" s="24" t="s">
        <v>83</v>
      </c>
    </row>
    <row r="294" spans="2:65" s="1" customFormat="1" ht="31.5" customHeight="1">
      <c r="B294" s="41"/>
      <c r="C294" s="228" t="s">
        <v>1067</v>
      </c>
      <c r="D294" s="228" t="s">
        <v>2136</v>
      </c>
      <c r="E294" s="229" t="s">
        <v>1279</v>
      </c>
      <c r="F294" s="230" t="s">
        <v>1280</v>
      </c>
      <c r="G294" s="231" t="s">
        <v>20</v>
      </c>
      <c r="H294" s="232">
        <v>2</v>
      </c>
      <c r="I294" s="233"/>
      <c r="J294" s="234">
        <f>ROUND(I294*H294,2)</f>
        <v>0</v>
      </c>
      <c r="K294" s="230" t="s">
        <v>1898</v>
      </c>
      <c r="L294" s="235"/>
      <c r="M294" s="236" t="s">
        <v>1898</v>
      </c>
      <c r="N294" s="237" t="s">
        <v>1922</v>
      </c>
      <c r="O294" s="42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AR294" s="24" t="s">
        <v>1255</v>
      </c>
      <c r="AT294" s="24" t="s">
        <v>2136</v>
      </c>
      <c r="AU294" s="24" t="s">
        <v>1961</v>
      </c>
      <c r="AY294" s="24" t="s">
        <v>2090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24" t="s">
        <v>1900</v>
      </c>
      <c r="BK294" s="211">
        <f>ROUND(I294*H294,2)</f>
        <v>0</v>
      </c>
      <c r="BL294" s="24" t="s">
        <v>2653</v>
      </c>
      <c r="BM294" s="24" t="s">
        <v>84</v>
      </c>
    </row>
    <row r="295" spans="2:51" s="12" customFormat="1" ht="13.5">
      <c r="B295" s="212"/>
      <c r="C295" s="213"/>
      <c r="D295" s="224" t="s">
        <v>2098</v>
      </c>
      <c r="E295" s="225" t="s">
        <v>1898</v>
      </c>
      <c r="F295" s="226" t="s">
        <v>861</v>
      </c>
      <c r="G295" s="213"/>
      <c r="H295" s="227">
        <v>2</v>
      </c>
      <c r="I295" s="218"/>
      <c r="J295" s="213"/>
      <c r="K295" s="213"/>
      <c r="L295" s="219"/>
      <c r="M295" s="220"/>
      <c r="N295" s="221"/>
      <c r="O295" s="221"/>
      <c r="P295" s="221"/>
      <c r="Q295" s="221"/>
      <c r="R295" s="221"/>
      <c r="S295" s="221"/>
      <c r="T295" s="222"/>
      <c r="AT295" s="223" t="s">
        <v>2098</v>
      </c>
      <c r="AU295" s="223" t="s">
        <v>1961</v>
      </c>
      <c r="AV295" s="12" t="s">
        <v>1961</v>
      </c>
      <c r="AW295" s="12" t="s">
        <v>1916</v>
      </c>
      <c r="AX295" s="12" t="s">
        <v>1951</v>
      </c>
      <c r="AY295" s="223" t="s">
        <v>2090</v>
      </c>
    </row>
    <row r="296" spans="2:51" s="13" customFormat="1" ht="13.5">
      <c r="B296" s="242"/>
      <c r="C296" s="243"/>
      <c r="D296" s="224" t="s">
        <v>2098</v>
      </c>
      <c r="E296" s="244" t="s">
        <v>1898</v>
      </c>
      <c r="F296" s="245" t="s">
        <v>2392</v>
      </c>
      <c r="G296" s="243"/>
      <c r="H296" s="246">
        <v>2</v>
      </c>
      <c r="I296" s="247"/>
      <c r="J296" s="243"/>
      <c r="K296" s="243"/>
      <c r="L296" s="248"/>
      <c r="M296" s="281"/>
      <c r="N296" s="282"/>
      <c r="O296" s="282"/>
      <c r="P296" s="282"/>
      <c r="Q296" s="282"/>
      <c r="R296" s="282"/>
      <c r="S296" s="282"/>
      <c r="T296" s="283"/>
      <c r="AT296" s="252" t="s">
        <v>2098</v>
      </c>
      <c r="AU296" s="252" t="s">
        <v>1961</v>
      </c>
      <c r="AV296" s="13" t="s">
        <v>2042</v>
      </c>
      <c r="AW296" s="13" t="s">
        <v>1882</v>
      </c>
      <c r="AX296" s="13" t="s">
        <v>1900</v>
      </c>
      <c r="AY296" s="252" t="s">
        <v>2090</v>
      </c>
    </row>
    <row r="297" spans="2:12" s="1" customFormat="1" ht="6.95" customHeight="1">
      <c r="B297" s="56"/>
      <c r="C297" s="57"/>
      <c r="D297" s="57"/>
      <c r="E297" s="57"/>
      <c r="F297" s="57"/>
      <c r="G297" s="57"/>
      <c r="H297" s="57"/>
      <c r="I297" s="145"/>
      <c r="J297" s="57"/>
      <c r="K297" s="57"/>
      <c r="L297" s="61"/>
    </row>
  </sheetData>
  <sheetProtection sheet="1" objects="1" scenarios="1" formatCells="0" formatColumns="0" formatRows="0" sort="0" autoFilter="0"/>
  <autoFilter ref="C93:K296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2003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85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2004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86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ROUNDUP(SUM(BE83:BE151),2)</f>
        <v>0</v>
      </c>
      <c r="G30" s="42"/>
      <c r="H30" s="42"/>
      <c r="I30" s="140">
        <v>0.21</v>
      </c>
      <c r="J30" s="139">
        <f>ROUNDUP(ROUNDUP((SUM(BE83:BE151)),2)*I30,1)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ROUNDUP(SUM(BF83:BF151),2)</f>
        <v>0</v>
      </c>
      <c r="G31" s="42"/>
      <c r="H31" s="42"/>
      <c r="I31" s="140">
        <v>0.15</v>
      </c>
      <c r="J31" s="139">
        <f>ROUNDUP(ROUNDUP((SUM(BF83:BF151)),2)*I31,1)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ROUNDUP(SUM(BG83:BG151),2)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ROUNDUP(SUM(BH83:BH151),2)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ROUNDUP(SUM(BI83:BI151),2)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307 - SO 307 - Záchytné odvodňovací příkopy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2753</v>
      </c>
      <c r="E59" s="166"/>
      <c r="F59" s="166"/>
      <c r="G59" s="166"/>
      <c r="H59" s="166"/>
      <c r="I59" s="167"/>
      <c r="J59" s="168">
        <f>J121</f>
        <v>0</v>
      </c>
      <c r="K59" s="169"/>
    </row>
    <row r="60" spans="2:11" s="9" customFormat="1" ht="19.9" customHeight="1">
      <c r="B60" s="163"/>
      <c r="C60" s="164"/>
      <c r="D60" s="165" t="s">
        <v>2442</v>
      </c>
      <c r="E60" s="166"/>
      <c r="F60" s="166"/>
      <c r="G60" s="166"/>
      <c r="H60" s="166"/>
      <c r="I60" s="167"/>
      <c r="J60" s="168">
        <f>J123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J130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J147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J150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307 - SO 307 - Záchytné odvodňovací příkopy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721.3498811290001</v>
      </c>
      <c r="S83" s="84"/>
      <c r="T83" s="181">
        <f>T84</f>
        <v>0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P85+P121+P123+P130+P147</f>
        <v>0</v>
      </c>
      <c r="Q84" s="191"/>
      <c r="R84" s="192">
        <f>R85+R121+R123+R130+R147</f>
        <v>721.3498811290001</v>
      </c>
      <c r="S84" s="191"/>
      <c r="T84" s="193">
        <f>T85+T121+T123+T130+T147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BK85+BK121+BK123+BK130+BK147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SUM(P86:P120)</f>
        <v>0</v>
      </c>
      <c r="Q85" s="191"/>
      <c r="R85" s="192">
        <f>SUM(R86:R120)</f>
        <v>541.069531932</v>
      </c>
      <c r="S85" s="191"/>
      <c r="T85" s="193">
        <f>SUM(T86:T120)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SUM(BK86:BK120)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87</v>
      </c>
      <c r="F86" s="202" t="s">
        <v>88</v>
      </c>
      <c r="G86" s="203" t="s">
        <v>2095</v>
      </c>
      <c r="H86" s="204">
        <v>2177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89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90</v>
      </c>
      <c r="G87" s="213"/>
      <c r="H87" s="217">
        <v>2177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91</v>
      </c>
      <c r="F88" s="202" t="s">
        <v>92</v>
      </c>
      <c r="G88" s="203" t="s">
        <v>2095</v>
      </c>
      <c r="H88" s="204">
        <v>653.1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93</v>
      </c>
    </row>
    <row r="89" spans="2:51" s="12" customFormat="1" ht="13.5">
      <c r="B89" s="212"/>
      <c r="C89" s="213"/>
      <c r="D89" s="214" t="s">
        <v>2098</v>
      </c>
      <c r="E89" s="213"/>
      <c r="F89" s="216" t="s">
        <v>94</v>
      </c>
      <c r="G89" s="213"/>
      <c r="H89" s="217">
        <v>653.1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95</v>
      </c>
      <c r="F90" s="202" t="s">
        <v>96</v>
      </c>
      <c r="G90" s="203" t="s">
        <v>2095</v>
      </c>
      <c r="H90" s="204">
        <v>532.68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97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98</v>
      </c>
      <c r="G91" s="213"/>
      <c r="H91" s="217">
        <v>532.68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1951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2458</v>
      </c>
      <c r="F92" s="202" t="s">
        <v>2459</v>
      </c>
      <c r="G92" s="203" t="s">
        <v>2095</v>
      </c>
      <c r="H92" s="204">
        <v>159.804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99</v>
      </c>
    </row>
    <row r="93" spans="2:51" s="12" customFormat="1" ht="13.5">
      <c r="B93" s="212"/>
      <c r="C93" s="213"/>
      <c r="D93" s="214" t="s">
        <v>2098</v>
      </c>
      <c r="E93" s="213"/>
      <c r="F93" s="216" t="s">
        <v>100</v>
      </c>
      <c r="G93" s="213"/>
      <c r="H93" s="217">
        <v>159.804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1882</v>
      </c>
      <c r="AX93" s="12" t="s">
        <v>1900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2462</v>
      </c>
      <c r="F94" s="202" t="s">
        <v>2463</v>
      </c>
      <c r="G94" s="203" t="s">
        <v>2132</v>
      </c>
      <c r="H94" s="204">
        <v>873.2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0.00083851</v>
      </c>
      <c r="R94" s="209">
        <f>Q94*H94</f>
        <v>0.7321869320000001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2464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101</v>
      </c>
      <c r="G95" s="213"/>
      <c r="H95" s="217">
        <v>873.2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1900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2466</v>
      </c>
      <c r="F96" s="202" t="s">
        <v>2467</v>
      </c>
      <c r="G96" s="203" t="s">
        <v>2132</v>
      </c>
      <c r="H96" s="204">
        <v>873.2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2468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102</v>
      </c>
      <c r="G97" s="213"/>
      <c r="H97" s="217">
        <v>873.2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2434</v>
      </c>
      <c r="F98" s="202" t="s">
        <v>2435</v>
      </c>
      <c r="G98" s="203" t="s">
        <v>2095</v>
      </c>
      <c r="H98" s="204">
        <v>532.68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2470</v>
      </c>
    </row>
    <row r="99" spans="2:65" s="1" customFormat="1" ht="22.5" customHeight="1">
      <c r="B99" s="41"/>
      <c r="C99" s="200" t="s">
        <v>2129</v>
      </c>
      <c r="D99" s="200" t="s">
        <v>2092</v>
      </c>
      <c r="E99" s="201" t="s">
        <v>2109</v>
      </c>
      <c r="F99" s="202" t="s">
        <v>2110</v>
      </c>
      <c r="G99" s="203" t="s">
        <v>2095</v>
      </c>
      <c r="H99" s="204">
        <v>2498.56</v>
      </c>
      <c r="I99" s="205"/>
      <c r="J99" s="206">
        <f>ROUND(I99*H99,2)</f>
        <v>0</v>
      </c>
      <c r="K99" s="202" t="s">
        <v>2096</v>
      </c>
      <c r="L99" s="61"/>
      <c r="M99" s="207" t="s">
        <v>1898</v>
      </c>
      <c r="N99" s="208" t="s">
        <v>1922</v>
      </c>
      <c r="O99" s="42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24" t="s">
        <v>2042</v>
      </c>
      <c r="AT99" s="24" t="s">
        <v>2092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2042</v>
      </c>
      <c r="BM99" s="24" t="s">
        <v>2472</v>
      </c>
    </row>
    <row r="100" spans="2:51" s="12" customFormat="1" ht="13.5">
      <c r="B100" s="212"/>
      <c r="C100" s="213"/>
      <c r="D100" s="224" t="s">
        <v>2098</v>
      </c>
      <c r="E100" s="225" t="s">
        <v>1898</v>
      </c>
      <c r="F100" s="226" t="s">
        <v>103</v>
      </c>
      <c r="G100" s="213"/>
      <c r="H100" s="227">
        <v>321.56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1916</v>
      </c>
      <c r="AX100" s="12" t="s">
        <v>1951</v>
      </c>
      <c r="AY100" s="223" t="s">
        <v>2090</v>
      </c>
    </row>
    <row r="101" spans="2:51" s="12" customFormat="1" ht="13.5">
      <c r="B101" s="212"/>
      <c r="C101" s="213"/>
      <c r="D101" s="224" t="s">
        <v>2098</v>
      </c>
      <c r="E101" s="225" t="s">
        <v>1898</v>
      </c>
      <c r="F101" s="226" t="s">
        <v>104</v>
      </c>
      <c r="G101" s="213"/>
      <c r="H101" s="227">
        <v>2177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51" s="13" customFormat="1" ht="13.5">
      <c r="B102" s="242"/>
      <c r="C102" s="243"/>
      <c r="D102" s="214" t="s">
        <v>2098</v>
      </c>
      <c r="E102" s="253" t="s">
        <v>1898</v>
      </c>
      <c r="F102" s="254" t="s">
        <v>2392</v>
      </c>
      <c r="G102" s="243"/>
      <c r="H102" s="255">
        <v>2498.56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2098</v>
      </c>
      <c r="AU102" s="252" t="s">
        <v>1961</v>
      </c>
      <c r="AV102" s="13" t="s">
        <v>2042</v>
      </c>
      <c r="AW102" s="13" t="s">
        <v>1916</v>
      </c>
      <c r="AX102" s="13" t="s">
        <v>1900</v>
      </c>
      <c r="AY102" s="252" t="s">
        <v>2090</v>
      </c>
    </row>
    <row r="103" spans="2:65" s="1" customFormat="1" ht="22.5" customHeight="1">
      <c r="B103" s="41"/>
      <c r="C103" s="200" t="s">
        <v>2135</v>
      </c>
      <c r="D103" s="200" t="s">
        <v>2092</v>
      </c>
      <c r="E103" s="201" t="s">
        <v>2118</v>
      </c>
      <c r="F103" s="202" t="s">
        <v>2119</v>
      </c>
      <c r="G103" s="203" t="s">
        <v>2095</v>
      </c>
      <c r="H103" s="204">
        <v>2498.56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2474</v>
      </c>
    </row>
    <row r="104" spans="2:65" s="1" customFormat="1" ht="22.5" customHeight="1">
      <c r="B104" s="41"/>
      <c r="C104" s="200" t="s">
        <v>1905</v>
      </c>
      <c r="D104" s="200" t="s">
        <v>2092</v>
      </c>
      <c r="E104" s="201" t="s">
        <v>2123</v>
      </c>
      <c r="F104" s="202" t="s">
        <v>2124</v>
      </c>
      <c r="G104" s="203" t="s">
        <v>2125</v>
      </c>
      <c r="H104" s="204">
        <v>4247.552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2475</v>
      </c>
    </row>
    <row r="105" spans="2:51" s="12" customFormat="1" ht="13.5">
      <c r="B105" s="212"/>
      <c r="C105" s="213"/>
      <c r="D105" s="214" t="s">
        <v>2098</v>
      </c>
      <c r="E105" s="213"/>
      <c r="F105" s="216" t="s">
        <v>105</v>
      </c>
      <c r="G105" s="213"/>
      <c r="H105" s="217">
        <v>4247.552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1882</v>
      </c>
      <c r="AX105" s="12" t="s">
        <v>1900</v>
      </c>
      <c r="AY105" s="223" t="s">
        <v>2090</v>
      </c>
    </row>
    <row r="106" spans="2:65" s="1" customFormat="1" ht="22.5" customHeight="1">
      <c r="B106" s="41"/>
      <c r="C106" s="200" t="s">
        <v>2146</v>
      </c>
      <c r="D106" s="200" t="s">
        <v>2092</v>
      </c>
      <c r="E106" s="201" t="s">
        <v>2437</v>
      </c>
      <c r="F106" s="202" t="s">
        <v>2438</v>
      </c>
      <c r="G106" s="203" t="s">
        <v>2095</v>
      </c>
      <c r="H106" s="204">
        <v>211.12</v>
      </c>
      <c r="I106" s="205"/>
      <c r="J106" s="206">
        <f>ROUND(I106*H106,2)</f>
        <v>0</v>
      </c>
      <c r="K106" s="202" t="s">
        <v>2096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2477</v>
      </c>
    </row>
    <row r="107" spans="2:51" s="12" customFormat="1" ht="13.5">
      <c r="B107" s="212"/>
      <c r="C107" s="213"/>
      <c r="D107" s="214" t="s">
        <v>2098</v>
      </c>
      <c r="E107" s="215" t="s">
        <v>1898</v>
      </c>
      <c r="F107" s="216" t="s">
        <v>106</v>
      </c>
      <c r="G107" s="213"/>
      <c r="H107" s="217">
        <v>211.12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2098</v>
      </c>
      <c r="AU107" s="223" t="s">
        <v>1961</v>
      </c>
      <c r="AV107" s="12" t="s">
        <v>1961</v>
      </c>
      <c r="AW107" s="12" t="s">
        <v>1916</v>
      </c>
      <c r="AX107" s="12" t="s">
        <v>1900</v>
      </c>
      <c r="AY107" s="223" t="s">
        <v>2090</v>
      </c>
    </row>
    <row r="108" spans="2:65" s="1" customFormat="1" ht="22.5" customHeight="1">
      <c r="B108" s="41"/>
      <c r="C108" s="200" t="s">
        <v>2151</v>
      </c>
      <c r="D108" s="200" t="s">
        <v>2092</v>
      </c>
      <c r="E108" s="201" t="s">
        <v>2479</v>
      </c>
      <c r="F108" s="202" t="s">
        <v>2480</v>
      </c>
      <c r="G108" s="203" t="s">
        <v>2095</v>
      </c>
      <c r="H108" s="204">
        <v>277.84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2481</v>
      </c>
    </row>
    <row r="109" spans="2:51" s="12" customFormat="1" ht="13.5">
      <c r="B109" s="212"/>
      <c r="C109" s="213"/>
      <c r="D109" s="214" t="s">
        <v>2098</v>
      </c>
      <c r="E109" s="215" t="s">
        <v>1898</v>
      </c>
      <c r="F109" s="216" t="s">
        <v>107</v>
      </c>
      <c r="G109" s="213"/>
      <c r="H109" s="217">
        <v>277.84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1916</v>
      </c>
      <c r="AX109" s="12" t="s">
        <v>1900</v>
      </c>
      <c r="AY109" s="223" t="s">
        <v>2090</v>
      </c>
    </row>
    <row r="110" spans="2:65" s="1" customFormat="1" ht="22.5" customHeight="1">
      <c r="B110" s="41"/>
      <c r="C110" s="228" t="s">
        <v>2156</v>
      </c>
      <c r="D110" s="228" t="s">
        <v>2136</v>
      </c>
      <c r="E110" s="229" t="s">
        <v>2483</v>
      </c>
      <c r="F110" s="230" t="s">
        <v>2484</v>
      </c>
      <c r="G110" s="231" t="s">
        <v>2125</v>
      </c>
      <c r="H110" s="232">
        <v>463.993</v>
      </c>
      <c r="I110" s="233"/>
      <c r="J110" s="234">
        <f>ROUND(I110*H110,2)</f>
        <v>0</v>
      </c>
      <c r="K110" s="230" t="s">
        <v>2096</v>
      </c>
      <c r="L110" s="235"/>
      <c r="M110" s="236" t="s">
        <v>1898</v>
      </c>
      <c r="N110" s="237" t="s">
        <v>1922</v>
      </c>
      <c r="O110" s="42"/>
      <c r="P110" s="209">
        <f>O110*H110</f>
        <v>0</v>
      </c>
      <c r="Q110" s="209">
        <v>1</v>
      </c>
      <c r="R110" s="209">
        <f>Q110*H110</f>
        <v>463.993</v>
      </c>
      <c r="S110" s="209">
        <v>0</v>
      </c>
      <c r="T110" s="210">
        <f>S110*H110</f>
        <v>0</v>
      </c>
      <c r="AR110" s="24" t="s">
        <v>2129</v>
      </c>
      <c r="AT110" s="24" t="s">
        <v>2136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2485</v>
      </c>
    </row>
    <row r="111" spans="2:51" s="12" customFormat="1" ht="13.5">
      <c r="B111" s="212"/>
      <c r="C111" s="213"/>
      <c r="D111" s="214" t="s">
        <v>2098</v>
      </c>
      <c r="E111" s="213"/>
      <c r="F111" s="216" t="s">
        <v>108</v>
      </c>
      <c r="G111" s="213"/>
      <c r="H111" s="217">
        <v>463.993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1882</v>
      </c>
      <c r="AX111" s="12" t="s">
        <v>1900</v>
      </c>
      <c r="AY111" s="223" t="s">
        <v>2090</v>
      </c>
    </row>
    <row r="112" spans="2:65" s="1" customFormat="1" ht="22.5" customHeight="1">
      <c r="B112" s="41"/>
      <c r="C112" s="200" t="s">
        <v>2161</v>
      </c>
      <c r="D112" s="200" t="s">
        <v>2092</v>
      </c>
      <c r="E112" s="201" t="s">
        <v>109</v>
      </c>
      <c r="F112" s="202" t="s">
        <v>110</v>
      </c>
      <c r="G112" s="203" t="s">
        <v>2132</v>
      </c>
      <c r="H112" s="204">
        <v>3630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111</v>
      </c>
    </row>
    <row r="113" spans="2:51" s="12" customFormat="1" ht="13.5">
      <c r="B113" s="212"/>
      <c r="C113" s="213"/>
      <c r="D113" s="214" t="s">
        <v>2098</v>
      </c>
      <c r="E113" s="215" t="s">
        <v>1898</v>
      </c>
      <c r="F113" s="216" t="s">
        <v>112</v>
      </c>
      <c r="G113" s="213"/>
      <c r="H113" s="217">
        <v>3630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1900</v>
      </c>
      <c r="AY113" s="223" t="s">
        <v>2090</v>
      </c>
    </row>
    <row r="114" spans="2:65" s="1" customFormat="1" ht="22.5" customHeight="1">
      <c r="B114" s="41"/>
      <c r="C114" s="228" t="s">
        <v>1886</v>
      </c>
      <c r="D114" s="228" t="s">
        <v>2136</v>
      </c>
      <c r="E114" s="229" t="s">
        <v>113</v>
      </c>
      <c r="F114" s="230" t="s">
        <v>114</v>
      </c>
      <c r="G114" s="231" t="s">
        <v>2139</v>
      </c>
      <c r="H114" s="232">
        <v>114.345</v>
      </c>
      <c r="I114" s="233"/>
      <c r="J114" s="234">
        <f>ROUND(I114*H114,2)</f>
        <v>0</v>
      </c>
      <c r="K114" s="230" t="s">
        <v>2096</v>
      </c>
      <c r="L114" s="235"/>
      <c r="M114" s="236" t="s">
        <v>1898</v>
      </c>
      <c r="N114" s="237" t="s">
        <v>1922</v>
      </c>
      <c r="O114" s="42"/>
      <c r="P114" s="209">
        <f>O114*H114</f>
        <v>0</v>
      </c>
      <c r="Q114" s="209">
        <v>0.001</v>
      </c>
      <c r="R114" s="209">
        <f>Q114*H114</f>
        <v>0.114345</v>
      </c>
      <c r="S114" s="209">
        <v>0</v>
      </c>
      <c r="T114" s="210">
        <f>S114*H114</f>
        <v>0</v>
      </c>
      <c r="AR114" s="24" t="s">
        <v>2129</v>
      </c>
      <c r="AT114" s="24" t="s">
        <v>2136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115</v>
      </c>
    </row>
    <row r="115" spans="2:51" s="12" customFormat="1" ht="13.5">
      <c r="B115" s="212"/>
      <c r="C115" s="213"/>
      <c r="D115" s="214" t="s">
        <v>2098</v>
      </c>
      <c r="E115" s="213"/>
      <c r="F115" s="216" t="s">
        <v>116</v>
      </c>
      <c r="G115" s="213"/>
      <c r="H115" s="217">
        <v>114.345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1882</v>
      </c>
      <c r="AX115" s="12" t="s">
        <v>1900</v>
      </c>
      <c r="AY115" s="223" t="s">
        <v>2090</v>
      </c>
    </row>
    <row r="116" spans="2:65" s="1" customFormat="1" ht="22.5" customHeight="1">
      <c r="B116" s="41"/>
      <c r="C116" s="200" t="s">
        <v>2171</v>
      </c>
      <c r="D116" s="200" t="s">
        <v>2092</v>
      </c>
      <c r="E116" s="201" t="s">
        <v>2147</v>
      </c>
      <c r="F116" s="202" t="s">
        <v>2148</v>
      </c>
      <c r="G116" s="203" t="s">
        <v>2132</v>
      </c>
      <c r="H116" s="204">
        <v>3630</v>
      </c>
      <c r="I116" s="205"/>
      <c r="J116" s="206">
        <f>ROUND(I116*H116,2)</f>
        <v>0</v>
      </c>
      <c r="K116" s="202" t="s">
        <v>2096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117</v>
      </c>
    </row>
    <row r="117" spans="2:51" s="12" customFormat="1" ht="13.5">
      <c r="B117" s="212"/>
      <c r="C117" s="213"/>
      <c r="D117" s="214" t="s">
        <v>2098</v>
      </c>
      <c r="E117" s="215" t="s">
        <v>1898</v>
      </c>
      <c r="F117" s="216" t="s">
        <v>112</v>
      </c>
      <c r="G117" s="213"/>
      <c r="H117" s="217">
        <v>3630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2098</v>
      </c>
      <c r="AU117" s="223" t="s">
        <v>1961</v>
      </c>
      <c r="AV117" s="12" t="s">
        <v>1961</v>
      </c>
      <c r="AW117" s="12" t="s">
        <v>1916</v>
      </c>
      <c r="AX117" s="12" t="s">
        <v>1900</v>
      </c>
      <c r="AY117" s="223" t="s">
        <v>2090</v>
      </c>
    </row>
    <row r="118" spans="2:65" s="1" customFormat="1" ht="22.5" customHeight="1">
      <c r="B118" s="41"/>
      <c r="C118" s="200" t="s">
        <v>2176</v>
      </c>
      <c r="D118" s="200" t="s">
        <v>2092</v>
      </c>
      <c r="E118" s="201" t="s">
        <v>2157</v>
      </c>
      <c r="F118" s="202" t="s">
        <v>2158</v>
      </c>
      <c r="G118" s="203" t="s">
        <v>2132</v>
      </c>
      <c r="H118" s="204">
        <v>3630</v>
      </c>
      <c r="I118" s="205"/>
      <c r="J118" s="206">
        <f>ROUND(I118*H118,2)</f>
        <v>0</v>
      </c>
      <c r="K118" s="202" t="s">
        <v>2096</v>
      </c>
      <c r="L118" s="61"/>
      <c r="M118" s="207" t="s">
        <v>1898</v>
      </c>
      <c r="N118" s="208" t="s">
        <v>1922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2042</v>
      </c>
      <c r="AT118" s="24" t="s">
        <v>2092</v>
      </c>
      <c r="AU118" s="24" t="s">
        <v>1961</v>
      </c>
      <c r="AY118" s="24" t="s">
        <v>2090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1900</v>
      </c>
      <c r="BK118" s="211">
        <f>ROUND(I118*H118,2)</f>
        <v>0</v>
      </c>
      <c r="BL118" s="24" t="s">
        <v>2042</v>
      </c>
      <c r="BM118" s="24" t="s">
        <v>118</v>
      </c>
    </row>
    <row r="119" spans="2:51" s="12" customFormat="1" ht="13.5">
      <c r="B119" s="212"/>
      <c r="C119" s="213"/>
      <c r="D119" s="214" t="s">
        <v>2098</v>
      </c>
      <c r="E119" s="215" t="s">
        <v>1898</v>
      </c>
      <c r="F119" s="216" t="s">
        <v>112</v>
      </c>
      <c r="G119" s="213"/>
      <c r="H119" s="217">
        <v>3630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2098</v>
      </c>
      <c r="AU119" s="223" t="s">
        <v>1961</v>
      </c>
      <c r="AV119" s="12" t="s">
        <v>1961</v>
      </c>
      <c r="AW119" s="12" t="s">
        <v>1916</v>
      </c>
      <c r="AX119" s="12" t="s">
        <v>1900</v>
      </c>
      <c r="AY119" s="223" t="s">
        <v>2090</v>
      </c>
    </row>
    <row r="120" spans="2:65" s="1" customFormat="1" ht="22.5" customHeight="1">
      <c r="B120" s="41"/>
      <c r="C120" s="228" t="s">
        <v>2181</v>
      </c>
      <c r="D120" s="228" t="s">
        <v>2136</v>
      </c>
      <c r="E120" s="229" t="s">
        <v>2162</v>
      </c>
      <c r="F120" s="230" t="s">
        <v>2163</v>
      </c>
      <c r="G120" s="231" t="s">
        <v>2095</v>
      </c>
      <c r="H120" s="232">
        <v>363</v>
      </c>
      <c r="I120" s="233"/>
      <c r="J120" s="234">
        <f>ROUND(I120*H120,2)</f>
        <v>0</v>
      </c>
      <c r="K120" s="230" t="s">
        <v>2096</v>
      </c>
      <c r="L120" s="235"/>
      <c r="M120" s="236" t="s">
        <v>1898</v>
      </c>
      <c r="N120" s="237" t="s">
        <v>1922</v>
      </c>
      <c r="O120" s="42"/>
      <c r="P120" s="209">
        <f>O120*H120</f>
        <v>0</v>
      </c>
      <c r="Q120" s="209">
        <v>0.21</v>
      </c>
      <c r="R120" s="209">
        <f>Q120*H120</f>
        <v>76.23</v>
      </c>
      <c r="S120" s="209">
        <v>0</v>
      </c>
      <c r="T120" s="210">
        <f>S120*H120</f>
        <v>0</v>
      </c>
      <c r="AR120" s="24" t="s">
        <v>2129</v>
      </c>
      <c r="AT120" s="24" t="s">
        <v>2136</v>
      </c>
      <c r="AU120" s="24" t="s">
        <v>1961</v>
      </c>
      <c r="AY120" s="24" t="s">
        <v>2090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24" t="s">
        <v>1900</v>
      </c>
      <c r="BK120" s="211">
        <f>ROUND(I120*H120,2)</f>
        <v>0</v>
      </c>
      <c r="BL120" s="24" t="s">
        <v>2042</v>
      </c>
      <c r="BM120" s="24" t="s">
        <v>119</v>
      </c>
    </row>
    <row r="121" spans="2:63" s="11" customFormat="1" ht="29.85" customHeight="1">
      <c r="B121" s="183"/>
      <c r="C121" s="184"/>
      <c r="D121" s="197" t="s">
        <v>1950</v>
      </c>
      <c r="E121" s="198" t="s">
        <v>2039</v>
      </c>
      <c r="F121" s="198" t="s">
        <v>2769</v>
      </c>
      <c r="G121" s="184"/>
      <c r="H121" s="184"/>
      <c r="I121" s="187"/>
      <c r="J121" s="199">
        <f>BK121</f>
        <v>0</v>
      </c>
      <c r="K121" s="184"/>
      <c r="L121" s="189"/>
      <c r="M121" s="190"/>
      <c r="N121" s="191"/>
      <c r="O121" s="191"/>
      <c r="P121" s="192">
        <f>P122</f>
        <v>0</v>
      </c>
      <c r="Q121" s="191"/>
      <c r="R121" s="192">
        <f>R122</f>
        <v>0</v>
      </c>
      <c r="S121" s="191"/>
      <c r="T121" s="193">
        <f>T122</f>
        <v>0</v>
      </c>
      <c r="AR121" s="194" t="s">
        <v>1900</v>
      </c>
      <c r="AT121" s="195" t="s">
        <v>1950</v>
      </c>
      <c r="AU121" s="195" t="s">
        <v>1900</v>
      </c>
      <c r="AY121" s="194" t="s">
        <v>2090</v>
      </c>
      <c r="BK121" s="196">
        <f>BK122</f>
        <v>0</v>
      </c>
    </row>
    <row r="122" spans="2:65" s="1" customFormat="1" ht="22.5" customHeight="1">
      <c r="B122" s="41"/>
      <c r="C122" s="200" t="s">
        <v>2186</v>
      </c>
      <c r="D122" s="200" t="s">
        <v>2092</v>
      </c>
      <c r="E122" s="201" t="s">
        <v>2770</v>
      </c>
      <c r="F122" s="202" t="s">
        <v>2771</v>
      </c>
      <c r="G122" s="203" t="s">
        <v>2106</v>
      </c>
      <c r="H122" s="204">
        <v>285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120</v>
      </c>
    </row>
    <row r="123" spans="2:63" s="11" customFormat="1" ht="29.85" customHeight="1">
      <c r="B123" s="183"/>
      <c r="C123" s="184"/>
      <c r="D123" s="197" t="s">
        <v>1950</v>
      </c>
      <c r="E123" s="198" t="s">
        <v>2042</v>
      </c>
      <c r="F123" s="198" t="s">
        <v>2487</v>
      </c>
      <c r="G123" s="184"/>
      <c r="H123" s="184"/>
      <c r="I123" s="187"/>
      <c r="J123" s="199">
        <f>BK123</f>
        <v>0</v>
      </c>
      <c r="K123" s="184"/>
      <c r="L123" s="189"/>
      <c r="M123" s="190"/>
      <c r="N123" s="191"/>
      <c r="O123" s="191"/>
      <c r="P123" s="192">
        <f>SUM(P124:P129)</f>
        <v>0</v>
      </c>
      <c r="Q123" s="191"/>
      <c r="R123" s="192">
        <f>SUM(R124:R129)</f>
        <v>101.0940884</v>
      </c>
      <c r="S123" s="191"/>
      <c r="T123" s="193">
        <f>SUM(T124:T129)</f>
        <v>0</v>
      </c>
      <c r="AR123" s="194" t="s">
        <v>1900</v>
      </c>
      <c r="AT123" s="195" t="s">
        <v>1950</v>
      </c>
      <c r="AU123" s="195" t="s">
        <v>1900</v>
      </c>
      <c r="AY123" s="194" t="s">
        <v>2090</v>
      </c>
      <c r="BK123" s="196">
        <f>SUM(BK124:BK129)</f>
        <v>0</v>
      </c>
    </row>
    <row r="124" spans="2:65" s="1" customFormat="1" ht="22.5" customHeight="1">
      <c r="B124" s="41"/>
      <c r="C124" s="200" t="s">
        <v>2189</v>
      </c>
      <c r="D124" s="200" t="s">
        <v>2092</v>
      </c>
      <c r="E124" s="201" t="s">
        <v>2488</v>
      </c>
      <c r="F124" s="202" t="s">
        <v>2489</v>
      </c>
      <c r="G124" s="203" t="s">
        <v>2095</v>
      </c>
      <c r="H124" s="204">
        <v>43.72</v>
      </c>
      <c r="I124" s="205"/>
      <c r="J124" s="206">
        <f>ROUND(I124*H124,2)</f>
        <v>0</v>
      </c>
      <c r="K124" s="202" t="s">
        <v>2096</v>
      </c>
      <c r="L124" s="61"/>
      <c r="M124" s="207" t="s">
        <v>1898</v>
      </c>
      <c r="N124" s="208" t="s">
        <v>1922</v>
      </c>
      <c r="O124" s="42"/>
      <c r="P124" s="209">
        <f>O124*H124</f>
        <v>0</v>
      </c>
      <c r="Q124" s="209">
        <v>1.89077</v>
      </c>
      <c r="R124" s="209">
        <f>Q124*H124</f>
        <v>82.6644644</v>
      </c>
      <c r="S124" s="209">
        <v>0</v>
      </c>
      <c r="T124" s="210">
        <f>S124*H124</f>
        <v>0</v>
      </c>
      <c r="AR124" s="24" t="s">
        <v>2042</v>
      </c>
      <c r="AT124" s="24" t="s">
        <v>2092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2490</v>
      </c>
    </row>
    <row r="125" spans="2:51" s="12" customFormat="1" ht="13.5">
      <c r="B125" s="212"/>
      <c r="C125" s="213"/>
      <c r="D125" s="214" t="s">
        <v>2098</v>
      </c>
      <c r="E125" s="215" t="s">
        <v>1898</v>
      </c>
      <c r="F125" s="216" t="s">
        <v>121</v>
      </c>
      <c r="G125" s="213"/>
      <c r="H125" s="217">
        <v>43.72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2098</v>
      </c>
      <c r="AU125" s="223" t="s">
        <v>1961</v>
      </c>
      <c r="AV125" s="12" t="s">
        <v>1961</v>
      </c>
      <c r="AW125" s="12" t="s">
        <v>1916</v>
      </c>
      <c r="AX125" s="12" t="s">
        <v>1900</v>
      </c>
      <c r="AY125" s="223" t="s">
        <v>2090</v>
      </c>
    </row>
    <row r="126" spans="2:65" s="1" customFormat="1" ht="22.5" customHeight="1">
      <c r="B126" s="41"/>
      <c r="C126" s="200" t="s">
        <v>1885</v>
      </c>
      <c r="D126" s="200" t="s">
        <v>2092</v>
      </c>
      <c r="E126" s="201" t="s">
        <v>1310</v>
      </c>
      <c r="F126" s="202" t="s">
        <v>1311</v>
      </c>
      <c r="G126" s="203" t="s">
        <v>2095</v>
      </c>
      <c r="H126" s="204">
        <v>0.6</v>
      </c>
      <c r="I126" s="205"/>
      <c r="J126" s="206">
        <f>ROUND(I126*H126,2)</f>
        <v>0</v>
      </c>
      <c r="K126" s="202" t="s">
        <v>1898</v>
      </c>
      <c r="L126" s="61"/>
      <c r="M126" s="207" t="s">
        <v>1898</v>
      </c>
      <c r="N126" s="208" t="s">
        <v>1922</v>
      </c>
      <c r="O126" s="42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1312</v>
      </c>
    </row>
    <row r="127" spans="2:51" s="12" customFormat="1" ht="13.5">
      <c r="B127" s="212"/>
      <c r="C127" s="213"/>
      <c r="D127" s="214" t="s">
        <v>2098</v>
      </c>
      <c r="E127" s="215" t="s">
        <v>1898</v>
      </c>
      <c r="F127" s="216" t="s">
        <v>122</v>
      </c>
      <c r="G127" s="213"/>
      <c r="H127" s="217">
        <v>0.6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2098</v>
      </c>
      <c r="AU127" s="223" t="s">
        <v>1961</v>
      </c>
      <c r="AV127" s="12" t="s">
        <v>1961</v>
      </c>
      <c r="AW127" s="12" t="s">
        <v>1916</v>
      </c>
      <c r="AX127" s="12" t="s">
        <v>1900</v>
      </c>
      <c r="AY127" s="223" t="s">
        <v>2090</v>
      </c>
    </row>
    <row r="128" spans="2:65" s="1" customFormat="1" ht="22.5" customHeight="1">
      <c r="B128" s="41"/>
      <c r="C128" s="200" t="s">
        <v>2197</v>
      </c>
      <c r="D128" s="200" t="s">
        <v>2092</v>
      </c>
      <c r="E128" s="201" t="s">
        <v>1314</v>
      </c>
      <c r="F128" s="202" t="s">
        <v>1315</v>
      </c>
      <c r="G128" s="203" t="s">
        <v>2095</v>
      </c>
      <c r="H128" s="204">
        <v>9.2</v>
      </c>
      <c r="I128" s="205"/>
      <c r="J128" s="206">
        <f>ROUND(I128*H128,2)</f>
        <v>0</v>
      </c>
      <c r="K128" s="202" t="s">
        <v>2096</v>
      </c>
      <c r="L128" s="61"/>
      <c r="M128" s="207" t="s">
        <v>1898</v>
      </c>
      <c r="N128" s="208" t="s">
        <v>1922</v>
      </c>
      <c r="O128" s="42"/>
      <c r="P128" s="209">
        <f>O128*H128</f>
        <v>0</v>
      </c>
      <c r="Q128" s="209">
        <v>2.00322</v>
      </c>
      <c r="R128" s="209">
        <f>Q128*H128</f>
        <v>18.429623999999997</v>
      </c>
      <c r="S128" s="209">
        <v>0</v>
      </c>
      <c r="T128" s="210">
        <f>S128*H128</f>
        <v>0</v>
      </c>
      <c r="AR128" s="24" t="s">
        <v>2042</v>
      </c>
      <c r="AT128" s="24" t="s">
        <v>2092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2042</v>
      </c>
      <c r="BM128" s="24" t="s">
        <v>1316</v>
      </c>
    </row>
    <row r="129" spans="2:51" s="12" customFormat="1" ht="13.5">
      <c r="B129" s="212"/>
      <c r="C129" s="213"/>
      <c r="D129" s="224" t="s">
        <v>2098</v>
      </c>
      <c r="E129" s="225" t="s">
        <v>1898</v>
      </c>
      <c r="F129" s="226" t="s">
        <v>123</v>
      </c>
      <c r="G129" s="213"/>
      <c r="H129" s="227">
        <v>9.2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2098</v>
      </c>
      <c r="AU129" s="223" t="s">
        <v>1961</v>
      </c>
      <c r="AV129" s="12" t="s">
        <v>1961</v>
      </c>
      <c r="AW129" s="12" t="s">
        <v>1916</v>
      </c>
      <c r="AX129" s="12" t="s">
        <v>1900</v>
      </c>
      <c r="AY129" s="223" t="s">
        <v>2090</v>
      </c>
    </row>
    <row r="130" spans="2:63" s="11" customFormat="1" ht="29.85" customHeight="1">
      <c r="B130" s="183"/>
      <c r="C130" s="184"/>
      <c r="D130" s="197" t="s">
        <v>1950</v>
      </c>
      <c r="E130" s="198" t="s">
        <v>2129</v>
      </c>
      <c r="F130" s="198" t="s">
        <v>2259</v>
      </c>
      <c r="G130" s="184"/>
      <c r="H130" s="184"/>
      <c r="I130" s="187"/>
      <c r="J130" s="199">
        <f>BK130</f>
        <v>0</v>
      </c>
      <c r="K130" s="184"/>
      <c r="L130" s="189"/>
      <c r="M130" s="190"/>
      <c r="N130" s="191"/>
      <c r="O130" s="191"/>
      <c r="P130" s="192">
        <f>SUM(P131:P146)</f>
        <v>0</v>
      </c>
      <c r="Q130" s="191"/>
      <c r="R130" s="192">
        <f>SUM(R131:R146)</f>
        <v>51.507810797000005</v>
      </c>
      <c r="S130" s="191"/>
      <c r="T130" s="193">
        <f>SUM(T131:T146)</f>
        <v>0</v>
      </c>
      <c r="AR130" s="194" t="s">
        <v>1900</v>
      </c>
      <c r="AT130" s="195" t="s">
        <v>1950</v>
      </c>
      <c r="AU130" s="195" t="s">
        <v>1900</v>
      </c>
      <c r="AY130" s="194" t="s">
        <v>2090</v>
      </c>
      <c r="BK130" s="196">
        <f>SUM(BK131:BK146)</f>
        <v>0</v>
      </c>
    </row>
    <row r="131" spans="2:65" s="1" customFormat="1" ht="22.5" customHeight="1">
      <c r="B131" s="41"/>
      <c r="C131" s="200" t="s">
        <v>2201</v>
      </c>
      <c r="D131" s="200" t="s">
        <v>2092</v>
      </c>
      <c r="E131" s="201" t="s">
        <v>1336</v>
      </c>
      <c r="F131" s="202" t="s">
        <v>1337</v>
      </c>
      <c r="G131" s="203" t="s">
        <v>2106</v>
      </c>
      <c r="H131" s="204">
        <v>188</v>
      </c>
      <c r="I131" s="205"/>
      <c r="J131" s="206">
        <f>ROUND(I131*H131,2)</f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>O131*H131</f>
        <v>0</v>
      </c>
      <c r="Q131" s="209">
        <v>5.65E-06</v>
      </c>
      <c r="R131" s="209">
        <f>Q131*H131</f>
        <v>0.0010622000000000001</v>
      </c>
      <c r="S131" s="209">
        <v>0</v>
      </c>
      <c r="T131" s="210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124</v>
      </c>
    </row>
    <row r="132" spans="2:51" s="12" customFormat="1" ht="13.5">
      <c r="B132" s="212"/>
      <c r="C132" s="213"/>
      <c r="D132" s="214" t="s">
        <v>2098</v>
      </c>
      <c r="E132" s="215" t="s">
        <v>1898</v>
      </c>
      <c r="F132" s="216" t="s">
        <v>125</v>
      </c>
      <c r="G132" s="213"/>
      <c r="H132" s="217">
        <v>188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2098</v>
      </c>
      <c r="AU132" s="223" t="s">
        <v>1961</v>
      </c>
      <c r="AV132" s="12" t="s">
        <v>1961</v>
      </c>
      <c r="AW132" s="12" t="s">
        <v>1916</v>
      </c>
      <c r="AX132" s="12" t="s">
        <v>1900</v>
      </c>
      <c r="AY132" s="223" t="s">
        <v>2090</v>
      </c>
    </row>
    <row r="133" spans="2:65" s="1" customFormat="1" ht="22.5" customHeight="1">
      <c r="B133" s="41"/>
      <c r="C133" s="228" t="s">
        <v>2206</v>
      </c>
      <c r="D133" s="228" t="s">
        <v>2136</v>
      </c>
      <c r="E133" s="229" t="s">
        <v>1340</v>
      </c>
      <c r="F133" s="230" t="s">
        <v>1341</v>
      </c>
      <c r="G133" s="231" t="s">
        <v>2263</v>
      </c>
      <c r="H133" s="232">
        <v>63.607</v>
      </c>
      <c r="I133" s="233"/>
      <c r="J133" s="234">
        <f>ROUND(I133*H133,2)</f>
        <v>0</v>
      </c>
      <c r="K133" s="230" t="s">
        <v>2096</v>
      </c>
      <c r="L133" s="235"/>
      <c r="M133" s="236" t="s">
        <v>1898</v>
      </c>
      <c r="N133" s="237" t="s">
        <v>1922</v>
      </c>
      <c r="O133" s="42"/>
      <c r="P133" s="209">
        <f>O133*H133</f>
        <v>0</v>
      </c>
      <c r="Q133" s="209">
        <v>0.0605</v>
      </c>
      <c r="R133" s="209">
        <f>Q133*H133</f>
        <v>3.8482235</v>
      </c>
      <c r="S133" s="209">
        <v>0</v>
      </c>
      <c r="T133" s="210">
        <f>S133*H133</f>
        <v>0</v>
      </c>
      <c r="AR133" s="24" t="s">
        <v>2129</v>
      </c>
      <c r="AT133" s="24" t="s">
        <v>2136</v>
      </c>
      <c r="AU133" s="24" t="s">
        <v>1961</v>
      </c>
      <c r="AY133" s="24" t="s">
        <v>2090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24" t="s">
        <v>1900</v>
      </c>
      <c r="BK133" s="211">
        <f>ROUND(I133*H133,2)</f>
        <v>0</v>
      </c>
      <c r="BL133" s="24" t="s">
        <v>2042</v>
      </c>
      <c r="BM133" s="24" t="s">
        <v>1342</v>
      </c>
    </row>
    <row r="134" spans="2:51" s="12" customFormat="1" ht="13.5">
      <c r="B134" s="212"/>
      <c r="C134" s="213"/>
      <c r="D134" s="224" t="s">
        <v>2098</v>
      </c>
      <c r="E134" s="225" t="s">
        <v>1898</v>
      </c>
      <c r="F134" s="226" t="s">
        <v>126</v>
      </c>
      <c r="G134" s="213"/>
      <c r="H134" s="227">
        <v>62.6666666666667</v>
      </c>
      <c r="I134" s="218"/>
      <c r="J134" s="213"/>
      <c r="K134" s="213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2098</v>
      </c>
      <c r="AU134" s="223" t="s">
        <v>1961</v>
      </c>
      <c r="AV134" s="12" t="s">
        <v>1961</v>
      </c>
      <c r="AW134" s="12" t="s">
        <v>1916</v>
      </c>
      <c r="AX134" s="12" t="s">
        <v>1900</v>
      </c>
      <c r="AY134" s="223" t="s">
        <v>2090</v>
      </c>
    </row>
    <row r="135" spans="2:51" s="12" customFormat="1" ht="13.5">
      <c r="B135" s="212"/>
      <c r="C135" s="213"/>
      <c r="D135" s="214" t="s">
        <v>2098</v>
      </c>
      <c r="E135" s="213"/>
      <c r="F135" s="216" t="s">
        <v>127</v>
      </c>
      <c r="G135" s="213"/>
      <c r="H135" s="217">
        <v>63.607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1882</v>
      </c>
      <c r="AX135" s="12" t="s">
        <v>1900</v>
      </c>
      <c r="AY135" s="223" t="s">
        <v>2090</v>
      </c>
    </row>
    <row r="136" spans="2:65" s="1" customFormat="1" ht="22.5" customHeight="1">
      <c r="B136" s="41"/>
      <c r="C136" s="200" t="s">
        <v>2210</v>
      </c>
      <c r="D136" s="200" t="s">
        <v>2092</v>
      </c>
      <c r="E136" s="201" t="s">
        <v>1345</v>
      </c>
      <c r="F136" s="202" t="s">
        <v>1346</v>
      </c>
      <c r="G136" s="203" t="s">
        <v>2106</v>
      </c>
      <c r="H136" s="204">
        <v>97</v>
      </c>
      <c r="I136" s="205"/>
      <c r="J136" s="206">
        <f>ROUND(I136*H136,2)</f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>O136*H136</f>
        <v>0</v>
      </c>
      <c r="Q136" s="209">
        <v>1.065E-05</v>
      </c>
      <c r="R136" s="209">
        <f>Q136*H136</f>
        <v>0.00103305</v>
      </c>
      <c r="S136" s="209">
        <v>0</v>
      </c>
      <c r="T136" s="210">
        <f>S136*H136</f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1900</v>
      </c>
      <c r="BK136" s="211">
        <f>ROUND(I136*H136,2)</f>
        <v>0</v>
      </c>
      <c r="BL136" s="24" t="s">
        <v>2042</v>
      </c>
      <c r="BM136" s="24" t="s">
        <v>128</v>
      </c>
    </row>
    <row r="137" spans="2:51" s="12" customFormat="1" ht="13.5">
      <c r="B137" s="212"/>
      <c r="C137" s="213"/>
      <c r="D137" s="214" t="s">
        <v>2098</v>
      </c>
      <c r="E137" s="215" t="s">
        <v>1898</v>
      </c>
      <c r="F137" s="216" t="s">
        <v>129</v>
      </c>
      <c r="G137" s="213"/>
      <c r="H137" s="217">
        <v>97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2098</v>
      </c>
      <c r="AU137" s="223" t="s">
        <v>1961</v>
      </c>
      <c r="AV137" s="12" t="s">
        <v>1961</v>
      </c>
      <c r="AW137" s="12" t="s">
        <v>1916</v>
      </c>
      <c r="AX137" s="12" t="s">
        <v>1900</v>
      </c>
      <c r="AY137" s="223" t="s">
        <v>2090</v>
      </c>
    </row>
    <row r="138" spans="2:65" s="1" customFormat="1" ht="22.5" customHeight="1">
      <c r="B138" s="41"/>
      <c r="C138" s="228" t="s">
        <v>2215</v>
      </c>
      <c r="D138" s="228" t="s">
        <v>2136</v>
      </c>
      <c r="E138" s="229" t="s">
        <v>130</v>
      </c>
      <c r="F138" s="230" t="s">
        <v>1350</v>
      </c>
      <c r="G138" s="231" t="s">
        <v>2263</v>
      </c>
      <c r="H138" s="232">
        <v>32.333</v>
      </c>
      <c r="I138" s="233"/>
      <c r="J138" s="234">
        <f>ROUND(I138*H138,2)</f>
        <v>0</v>
      </c>
      <c r="K138" s="230" t="s">
        <v>1898</v>
      </c>
      <c r="L138" s="235"/>
      <c r="M138" s="236" t="s">
        <v>1898</v>
      </c>
      <c r="N138" s="237" t="s">
        <v>1922</v>
      </c>
      <c r="O138" s="42"/>
      <c r="P138" s="209">
        <f>O138*H138</f>
        <v>0</v>
      </c>
      <c r="Q138" s="209">
        <v>0.0709</v>
      </c>
      <c r="R138" s="209">
        <f>Q138*H138</f>
        <v>2.2924097</v>
      </c>
      <c r="S138" s="209">
        <v>0</v>
      </c>
      <c r="T138" s="210">
        <f>S138*H138</f>
        <v>0</v>
      </c>
      <c r="AR138" s="24" t="s">
        <v>2129</v>
      </c>
      <c r="AT138" s="24" t="s">
        <v>2136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131</v>
      </c>
    </row>
    <row r="139" spans="2:51" s="12" customFormat="1" ht="13.5">
      <c r="B139" s="212"/>
      <c r="C139" s="213"/>
      <c r="D139" s="214" t="s">
        <v>2098</v>
      </c>
      <c r="E139" s="215" t="s">
        <v>1898</v>
      </c>
      <c r="F139" s="216" t="s">
        <v>132</v>
      </c>
      <c r="G139" s="213"/>
      <c r="H139" s="217">
        <v>32.3333333333333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1916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00" t="s">
        <v>2220</v>
      </c>
      <c r="D140" s="200" t="s">
        <v>2092</v>
      </c>
      <c r="E140" s="201" t="s">
        <v>1419</v>
      </c>
      <c r="F140" s="202" t="s">
        <v>133</v>
      </c>
      <c r="G140" s="203" t="s">
        <v>2784</v>
      </c>
      <c r="H140" s="204">
        <v>6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0.00049802</v>
      </c>
      <c r="R140" s="209">
        <f>Q140*H140</f>
        <v>0.0029881199999999995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134</v>
      </c>
    </row>
    <row r="141" spans="2:65" s="1" customFormat="1" ht="22.5" customHeight="1">
      <c r="B141" s="41"/>
      <c r="C141" s="200" t="s">
        <v>2226</v>
      </c>
      <c r="D141" s="200" t="s">
        <v>2092</v>
      </c>
      <c r="E141" s="201" t="s">
        <v>1353</v>
      </c>
      <c r="F141" s="202" t="s">
        <v>135</v>
      </c>
      <c r="G141" s="203" t="s">
        <v>2784</v>
      </c>
      <c r="H141" s="204">
        <v>3</v>
      </c>
      <c r="I141" s="205"/>
      <c r="J141" s="206">
        <f>ROUND(I141*H141,2)</f>
        <v>0</v>
      </c>
      <c r="K141" s="202" t="s">
        <v>2096</v>
      </c>
      <c r="L141" s="61"/>
      <c r="M141" s="207" t="s">
        <v>1898</v>
      </c>
      <c r="N141" s="208" t="s">
        <v>1922</v>
      </c>
      <c r="O141" s="42"/>
      <c r="P141" s="209">
        <f>O141*H141</f>
        <v>0</v>
      </c>
      <c r="Q141" s="209">
        <v>0.00043002</v>
      </c>
      <c r="R141" s="209">
        <f>Q141*H141</f>
        <v>0.00129006</v>
      </c>
      <c r="S141" s="209">
        <v>0</v>
      </c>
      <c r="T141" s="210">
        <f>S141*H141</f>
        <v>0</v>
      </c>
      <c r="AR141" s="24" t="s">
        <v>2042</v>
      </c>
      <c r="AT141" s="24" t="s">
        <v>2092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136</v>
      </c>
    </row>
    <row r="142" spans="2:65" s="1" customFormat="1" ht="31.5" customHeight="1">
      <c r="B142" s="41"/>
      <c r="C142" s="200" t="s">
        <v>2230</v>
      </c>
      <c r="D142" s="200" t="s">
        <v>2092</v>
      </c>
      <c r="E142" s="201" t="s">
        <v>1357</v>
      </c>
      <c r="F142" s="202" t="s">
        <v>1358</v>
      </c>
      <c r="G142" s="203" t="s">
        <v>2263</v>
      </c>
      <c r="H142" s="204">
        <v>7</v>
      </c>
      <c r="I142" s="205"/>
      <c r="J142" s="206">
        <f>ROUND(I142*H142,2)</f>
        <v>0</v>
      </c>
      <c r="K142" s="202" t="s">
        <v>2096</v>
      </c>
      <c r="L142" s="61"/>
      <c r="M142" s="207" t="s">
        <v>1898</v>
      </c>
      <c r="N142" s="208" t="s">
        <v>1922</v>
      </c>
      <c r="O142" s="42"/>
      <c r="P142" s="209">
        <f>O142*H142</f>
        <v>0</v>
      </c>
      <c r="Q142" s="209">
        <v>2.256894881</v>
      </c>
      <c r="R142" s="209">
        <f>Q142*H142</f>
        <v>15.798264167</v>
      </c>
      <c r="S142" s="209">
        <v>0</v>
      </c>
      <c r="T142" s="210">
        <f>S142*H142</f>
        <v>0</v>
      </c>
      <c r="AR142" s="24" t="s">
        <v>2042</v>
      </c>
      <c r="AT142" s="24" t="s">
        <v>2092</v>
      </c>
      <c r="AU142" s="24" t="s">
        <v>1961</v>
      </c>
      <c r="AY142" s="24" t="s">
        <v>2090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24" t="s">
        <v>1900</v>
      </c>
      <c r="BK142" s="211">
        <f>ROUND(I142*H142,2)</f>
        <v>0</v>
      </c>
      <c r="BL142" s="24" t="s">
        <v>2042</v>
      </c>
      <c r="BM142" s="24" t="s">
        <v>1359</v>
      </c>
    </row>
    <row r="143" spans="2:51" s="12" customFormat="1" ht="13.5">
      <c r="B143" s="212"/>
      <c r="C143" s="213"/>
      <c r="D143" s="214" t="s">
        <v>2098</v>
      </c>
      <c r="E143" s="215" t="s">
        <v>1898</v>
      </c>
      <c r="F143" s="216" t="s">
        <v>2904</v>
      </c>
      <c r="G143" s="213"/>
      <c r="H143" s="217">
        <v>7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2098</v>
      </c>
      <c r="AU143" s="223" t="s">
        <v>1961</v>
      </c>
      <c r="AV143" s="12" t="s">
        <v>1961</v>
      </c>
      <c r="AW143" s="12" t="s">
        <v>1916</v>
      </c>
      <c r="AX143" s="12" t="s">
        <v>1900</v>
      </c>
      <c r="AY143" s="223" t="s">
        <v>2090</v>
      </c>
    </row>
    <row r="144" spans="2:65" s="1" customFormat="1" ht="22.5" customHeight="1">
      <c r="B144" s="41"/>
      <c r="C144" s="228" t="s">
        <v>2235</v>
      </c>
      <c r="D144" s="228" t="s">
        <v>2136</v>
      </c>
      <c r="E144" s="229" t="s">
        <v>137</v>
      </c>
      <c r="F144" s="230" t="s">
        <v>138</v>
      </c>
      <c r="G144" s="231" t="s">
        <v>2263</v>
      </c>
      <c r="H144" s="232">
        <v>7</v>
      </c>
      <c r="I144" s="233"/>
      <c r="J144" s="234">
        <f>ROUND(I144*H144,2)</f>
        <v>0</v>
      </c>
      <c r="K144" s="230" t="s">
        <v>1898</v>
      </c>
      <c r="L144" s="235"/>
      <c r="M144" s="236" t="s">
        <v>1898</v>
      </c>
      <c r="N144" s="237" t="s">
        <v>1922</v>
      </c>
      <c r="O144" s="42"/>
      <c r="P144" s="209">
        <f>O144*H144</f>
        <v>0</v>
      </c>
      <c r="Q144" s="209">
        <v>3.849</v>
      </c>
      <c r="R144" s="209">
        <f>Q144*H144</f>
        <v>26.943</v>
      </c>
      <c r="S144" s="209">
        <v>0</v>
      </c>
      <c r="T144" s="210">
        <f>S144*H144</f>
        <v>0</v>
      </c>
      <c r="AR144" s="24" t="s">
        <v>2129</v>
      </c>
      <c r="AT144" s="24" t="s">
        <v>2136</v>
      </c>
      <c r="AU144" s="24" t="s">
        <v>1961</v>
      </c>
      <c r="AY144" s="24" t="s">
        <v>2090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24" t="s">
        <v>1900</v>
      </c>
      <c r="BK144" s="211">
        <f>ROUND(I144*H144,2)</f>
        <v>0</v>
      </c>
      <c r="BL144" s="24" t="s">
        <v>2042</v>
      </c>
      <c r="BM144" s="24" t="s">
        <v>139</v>
      </c>
    </row>
    <row r="145" spans="2:65" s="1" customFormat="1" ht="22.5" customHeight="1">
      <c r="B145" s="41"/>
      <c r="C145" s="200" t="s">
        <v>2239</v>
      </c>
      <c r="D145" s="200" t="s">
        <v>2092</v>
      </c>
      <c r="E145" s="201" t="s">
        <v>1369</v>
      </c>
      <c r="F145" s="202" t="s">
        <v>140</v>
      </c>
      <c r="G145" s="203" t="s">
        <v>2263</v>
      </c>
      <c r="H145" s="204">
        <v>1</v>
      </c>
      <c r="I145" s="205"/>
      <c r="J145" s="206">
        <f>ROUND(I145*H145,2)</f>
        <v>0</v>
      </c>
      <c r="K145" s="202" t="s">
        <v>1898</v>
      </c>
      <c r="L145" s="61"/>
      <c r="M145" s="207" t="s">
        <v>1898</v>
      </c>
      <c r="N145" s="208" t="s">
        <v>1922</v>
      </c>
      <c r="O145" s="42"/>
      <c r="P145" s="209">
        <f>O145*H145</f>
        <v>0</v>
      </c>
      <c r="Q145" s="209">
        <v>2.61954</v>
      </c>
      <c r="R145" s="209">
        <f>Q145*H145</f>
        <v>2.61954</v>
      </c>
      <c r="S145" s="209">
        <v>0</v>
      </c>
      <c r="T145" s="210">
        <f>S145*H145</f>
        <v>0</v>
      </c>
      <c r="AR145" s="24" t="s">
        <v>2042</v>
      </c>
      <c r="AT145" s="24" t="s">
        <v>2092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141</v>
      </c>
    </row>
    <row r="146" spans="2:51" s="12" customFormat="1" ht="13.5">
      <c r="B146" s="212"/>
      <c r="C146" s="213"/>
      <c r="D146" s="224" t="s">
        <v>2098</v>
      </c>
      <c r="E146" s="225" t="s">
        <v>1898</v>
      </c>
      <c r="F146" s="226" t="s">
        <v>142</v>
      </c>
      <c r="G146" s="213"/>
      <c r="H146" s="227">
        <v>1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2098</v>
      </c>
      <c r="AU146" s="223" t="s">
        <v>1961</v>
      </c>
      <c r="AV146" s="12" t="s">
        <v>1961</v>
      </c>
      <c r="AW146" s="12" t="s">
        <v>1916</v>
      </c>
      <c r="AX146" s="12" t="s">
        <v>1951</v>
      </c>
      <c r="AY146" s="223" t="s">
        <v>2090</v>
      </c>
    </row>
    <row r="147" spans="2:63" s="11" customFormat="1" ht="29.85" customHeight="1">
      <c r="B147" s="183"/>
      <c r="C147" s="184"/>
      <c r="D147" s="197" t="s">
        <v>1950</v>
      </c>
      <c r="E147" s="198" t="s">
        <v>2135</v>
      </c>
      <c r="F147" s="198" t="s">
        <v>2295</v>
      </c>
      <c r="G147" s="184"/>
      <c r="H147" s="184"/>
      <c r="I147" s="187"/>
      <c r="J147" s="199">
        <f>BK147</f>
        <v>0</v>
      </c>
      <c r="K147" s="184"/>
      <c r="L147" s="189"/>
      <c r="M147" s="190"/>
      <c r="N147" s="191"/>
      <c r="O147" s="191"/>
      <c r="P147" s="192">
        <f>P148+P149+P150</f>
        <v>0</v>
      </c>
      <c r="Q147" s="191"/>
      <c r="R147" s="192">
        <f>R148+R149+R150</f>
        <v>27.67845</v>
      </c>
      <c r="S147" s="191"/>
      <c r="T147" s="193">
        <f>T148+T149+T150</f>
        <v>0</v>
      </c>
      <c r="AR147" s="194" t="s">
        <v>1900</v>
      </c>
      <c r="AT147" s="195" t="s">
        <v>1950</v>
      </c>
      <c r="AU147" s="195" t="s">
        <v>1900</v>
      </c>
      <c r="AY147" s="194" t="s">
        <v>2090</v>
      </c>
      <c r="BK147" s="196">
        <f>BK148+BK149+BK150</f>
        <v>0</v>
      </c>
    </row>
    <row r="148" spans="2:65" s="1" customFormat="1" ht="22.5" customHeight="1">
      <c r="B148" s="41"/>
      <c r="C148" s="200" t="s">
        <v>2244</v>
      </c>
      <c r="D148" s="200" t="s">
        <v>2092</v>
      </c>
      <c r="E148" s="201" t="s">
        <v>143</v>
      </c>
      <c r="F148" s="202" t="s">
        <v>144</v>
      </c>
      <c r="G148" s="203" t="s">
        <v>2263</v>
      </c>
      <c r="H148" s="204">
        <v>3</v>
      </c>
      <c r="I148" s="205"/>
      <c r="J148" s="206">
        <f>ROUND(I148*H148,2)</f>
        <v>0</v>
      </c>
      <c r="K148" s="202" t="s">
        <v>1898</v>
      </c>
      <c r="L148" s="61"/>
      <c r="M148" s="207" t="s">
        <v>1898</v>
      </c>
      <c r="N148" s="208" t="s">
        <v>1922</v>
      </c>
      <c r="O148" s="42"/>
      <c r="P148" s="209">
        <f>O148*H148</f>
        <v>0</v>
      </c>
      <c r="Q148" s="209">
        <v>9.22615</v>
      </c>
      <c r="R148" s="209">
        <f>Q148*H148</f>
        <v>27.67845</v>
      </c>
      <c r="S148" s="209">
        <v>0</v>
      </c>
      <c r="T148" s="210">
        <f>S148*H148</f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4" t="s">
        <v>1900</v>
      </c>
      <c r="BK148" s="211">
        <f>ROUND(I148*H148,2)</f>
        <v>0</v>
      </c>
      <c r="BL148" s="24" t="s">
        <v>2042</v>
      </c>
      <c r="BM148" s="24" t="s">
        <v>145</v>
      </c>
    </row>
    <row r="149" spans="2:51" s="12" customFormat="1" ht="13.5">
      <c r="B149" s="212"/>
      <c r="C149" s="213"/>
      <c r="D149" s="224" t="s">
        <v>2098</v>
      </c>
      <c r="E149" s="225" t="s">
        <v>1898</v>
      </c>
      <c r="F149" s="226" t="s">
        <v>146</v>
      </c>
      <c r="G149" s="213"/>
      <c r="H149" s="227">
        <v>3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2098</v>
      </c>
      <c r="AU149" s="223" t="s">
        <v>1961</v>
      </c>
      <c r="AV149" s="12" t="s">
        <v>1961</v>
      </c>
      <c r="AW149" s="12" t="s">
        <v>1916</v>
      </c>
      <c r="AX149" s="12" t="s">
        <v>1951</v>
      </c>
      <c r="AY149" s="223" t="s">
        <v>2090</v>
      </c>
    </row>
    <row r="150" spans="2:63" s="11" customFormat="1" ht="22.35" customHeight="1">
      <c r="B150" s="183"/>
      <c r="C150" s="184"/>
      <c r="D150" s="197" t="s">
        <v>1950</v>
      </c>
      <c r="E150" s="198" t="s">
        <v>2344</v>
      </c>
      <c r="F150" s="198" t="s">
        <v>2345</v>
      </c>
      <c r="G150" s="184"/>
      <c r="H150" s="184"/>
      <c r="I150" s="187"/>
      <c r="J150" s="199">
        <f>BK150</f>
        <v>0</v>
      </c>
      <c r="K150" s="184"/>
      <c r="L150" s="189"/>
      <c r="M150" s="190"/>
      <c r="N150" s="191"/>
      <c r="O150" s="191"/>
      <c r="P150" s="192">
        <f>P151</f>
        <v>0</v>
      </c>
      <c r="Q150" s="191"/>
      <c r="R150" s="192">
        <f>R151</f>
        <v>0</v>
      </c>
      <c r="S150" s="191"/>
      <c r="T150" s="193">
        <f>T151</f>
        <v>0</v>
      </c>
      <c r="AR150" s="194" t="s">
        <v>1900</v>
      </c>
      <c r="AT150" s="195" t="s">
        <v>1950</v>
      </c>
      <c r="AU150" s="195" t="s">
        <v>1961</v>
      </c>
      <c r="AY150" s="194" t="s">
        <v>2090</v>
      </c>
      <c r="BK150" s="196">
        <f>BK151</f>
        <v>0</v>
      </c>
    </row>
    <row r="151" spans="2:65" s="1" customFormat="1" ht="22.5" customHeight="1">
      <c r="B151" s="41"/>
      <c r="C151" s="200" t="s">
        <v>2249</v>
      </c>
      <c r="D151" s="200" t="s">
        <v>2092</v>
      </c>
      <c r="E151" s="201" t="s">
        <v>2725</v>
      </c>
      <c r="F151" s="202" t="s">
        <v>2726</v>
      </c>
      <c r="G151" s="203" t="s">
        <v>2125</v>
      </c>
      <c r="H151" s="204">
        <v>721.35</v>
      </c>
      <c r="I151" s="205"/>
      <c r="J151" s="206">
        <f>ROUND(I151*H151,2)</f>
        <v>0</v>
      </c>
      <c r="K151" s="202" t="s">
        <v>2096</v>
      </c>
      <c r="L151" s="61"/>
      <c r="M151" s="207" t="s">
        <v>1898</v>
      </c>
      <c r="N151" s="238" t="s">
        <v>1922</v>
      </c>
      <c r="O151" s="239"/>
      <c r="P151" s="240">
        <f>O151*H151</f>
        <v>0</v>
      </c>
      <c r="Q151" s="240">
        <v>0</v>
      </c>
      <c r="R151" s="240">
        <f>Q151*H151</f>
        <v>0</v>
      </c>
      <c r="S151" s="240">
        <v>0</v>
      </c>
      <c r="T151" s="241">
        <f>S151*H151</f>
        <v>0</v>
      </c>
      <c r="AR151" s="24" t="s">
        <v>2042</v>
      </c>
      <c r="AT151" s="24" t="s">
        <v>2092</v>
      </c>
      <c r="AU151" s="24" t="s">
        <v>2039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2727</v>
      </c>
    </row>
    <row r="152" spans="2:12" s="1" customFormat="1" ht="6.95" customHeight="1">
      <c r="B152" s="56"/>
      <c r="C152" s="57"/>
      <c r="D152" s="57"/>
      <c r="E152" s="57"/>
      <c r="F152" s="57"/>
      <c r="G152" s="57"/>
      <c r="H152" s="57"/>
      <c r="I152" s="145"/>
      <c r="J152" s="57"/>
      <c r="K152" s="57"/>
      <c r="L152" s="61"/>
    </row>
  </sheetData>
  <sheetProtection sheet="1" objects="1" scenarios="1" formatCells="0" formatColumns="0" formatRows="0" sort="0" autoFilter="0"/>
  <autoFilter ref="C82:K15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147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148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2011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21.75" customHeight="1">
      <c r="B15" s="41"/>
      <c r="C15" s="42"/>
      <c r="D15" s="34" t="s">
        <v>2060</v>
      </c>
      <c r="E15" s="42"/>
      <c r="F15" s="129" t="s">
        <v>149</v>
      </c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ROUNDUP(J84,2)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ROUNDUP(SUM(BE84:BE92),2)</f>
        <v>0</v>
      </c>
      <c r="G32" s="42"/>
      <c r="H32" s="42"/>
      <c r="I32" s="140">
        <v>0.21</v>
      </c>
      <c r="J32" s="139">
        <f>ROUNDUP(ROUNDUP((SUM(BE84:BE92)),2)*I32,1)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ROUNDUP(SUM(BF84:BF92),2)</f>
        <v>0</v>
      </c>
      <c r="G33" s="42"/>
      <c r="H33" s="42"/>
      <c r="I33" s="140">
        <v>0.15</v>
      </c>
      <c r="J33" s="139">
        <f>ROUNDUP(ROUNDUP((SUM(BF84:BF92)),2)*I33,1)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ROUNDUP(SUM(BG84:BG92),2)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ROUNDUP(SUM(BH84:BH92),2)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ROUNDUP(SUM(BI84:BI92),2)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147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 xml:space="preserve">SO 401 - VN rozvody 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J84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2820</v>
      </c>
      <c r="E61" s="157"/>
      <c r="F61" s="157"/>
      <c r="G61" s="157"/>
      <c r="H61" s="157"/>
      <c r="I61" s="160"/>
      <c r="J61" s="161">
        <f>J85</f>
        <v>0</v>
      </c>
      <c r="K61" s="162"/>
    </row>
    <row r="62" spans="2:11" s="9" customFormat="1" ht="19.9" customHeight="1">
      <c r="B62" s="163"/>
      <c r="C62" s="164"/>
      <c r="D62" s="165" t="s">
        <v>150</v>
      </c>
      <c r="E62" s="166"/>
      <c r="F62" s="166"/>
      <c r="G62" s="166"/>
      <c r="H62" s="166"/>
      <c r="I62" s="167"/>
      <c r="J62" s="168">
        <f>J86</f>
        <v>0</v>
      </c>
      <c r="K62" s="169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5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8"/>
      <c r="J68" s="60"/>
      <c r="K68" s="60"/>
      <c r="L68" s="61"/>
    </row>
    <row r="69" spans="2:12" s="1" customFormat="1" ht="36.95" customHeight="1">
      <c r="B69" s="41"/>
      <c r="C69" s="62" t="s">
        <v>2074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14.45" customHeight="1">
      <c r="B71" s="41"/>
      <c r="C71" s="65" t="s">
        <v>1894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22.5" customHeight="1">
      <c r="B72" s="41"/>
      <c r="C72" s="63"/>
      <c r="D72" s="63"/>
      <c r="E72" s="402" t="str">
        <f>E7</f>
        <v>Jezero Most-napojení na komunikace a IS - část I</v>
      </c>
      <c r="F72" s="403"/>
      <c r="G72" s="403"/>
      <c r="H72" s="403"/>
      <c r="I72" s="170"/>
      <c r="J72" s="63"/>
      <c r="K72" s="63"/>
      <c r="L72" s="61"/>
    </row>
    <row r="73" spans="2:12" ht="15">
      <c r="B73" s="28"/>
      <c r="C73" s="65" t="s">
        <v>2058</v>
      </c>
      <c r="D73" s="263"/>
      <c r="E73" s="263"/>
      <c r="F73" s="263"/>
      <c r="G73" s="263"/>
      <c r="H73" s="263"/>
      <c r="J73" s="263"/>
      <c r="K73" s="263"/>
      <c r="L73" s="264"/>
    </row>
    <row r="74" spans="2:12" s="1" customFormat="1" ht="22.5" customHeight="1">
      <c r="B74" s="41"/>
      <c r="C74" s="63"/>
      <c r="D74" s="63"/>
      <c r="E74" s="402" t="s">
        <v>147</v>
      </c>
      <c r="F74" s="404"/>
      <c r="G74" s="404"/>
      <c r="H74" s="404"/>
      <c r="I74" s="170"/>
      <c r="J74" s="63"/>
      <c r="K74" s="63"/>
      <c r="L74" s="61"/>
    </row>
    <row r="75" spans="2:12" s="1" customFormat="1" ht="14.45" customHeight="1">
      <c r="B75" s="41"/>
      <c r="C75" s="65" t="s">
        <v>2932</v>
      </c>
      <c r="D75" s="63"/>
      <c r="E75" s="63"/>
      <c r="F75" s="63"/>
      <c r="G75" s="63"/>
      <c r="H75" s="63"/>
      <c r="I75" s="170"/>
      <c r="J75" s="63"/>
      <c r="K75" s="63"/>
      <c r="L75" s="61"/>
    </row>
    <row r="76" spans="2:12" s="1" customFormat="1" ht="23.25" customHeight="1">
      <c r="B76" s="41"/>
      <c r="C76" s="63"/>
      <c r="D76" s="63"/>
      <c r="E76" s="374" t="str">
        <f>E11</f>
        <v xml:space="preserve">SO 401 - VN rozvody </v>
      </c>
      <c r="F76" s="404"/>
      <c r="G76" s="404"/>
      <c r="H76" s="404"/>
      <c r="I76" s="170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18" customHeight="1">
      <c r="B78" s="41"/>
      <c r="C78" s="65" t="s">
        <v>1901</v>
      </c>
      <c r="D78" s="63"/>
      <c r="E78" s="63"/>
      <c r="F78" s="171" t="str">
        <f>F14</f>
        <v xml:space="preserve"> </v>
      </c>
      <c r="G78" s="63"/>
      <c r="H78" s="63"/>
      <c r="I78" s="172" t="s">
        <v>1903</v>
      </c>
      <c r="J78" s="73" t="str">
        <f>IF(J14="","",J14)</f>
        <v>28. 11. 2016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15">
      <c r="B80" s="41"/>
      <c r="C80" s="65" t="s">
        <v>1906</v>
      </c>
      <c r="D80" s="63"/>
      <c r="E80" s="63"/>
      <c r="F80" s="171" t="str">
        <f>E17</f>
        <v>ČR - Ministerstvo financí</v>
      </c>
      <c r="G80" s="63"/>
      <c r="H80" s="63"/>
      <c r="I80" s="172" t="s">
        <v>1912</v>
      </c>
      <c r="J80" s="171" t="str">
        <f>E23</f>
        <v>Báňské projekty Teplice a.s.</v>
      </c>
      <c r="K80" s="63"/>
      <c r="L80" s="61"/>
    </row>
    <row r="81" spans="2:12" s="1" customFormat="1" ht="14.45" customHeight="1">
      <c r="B81" s="41"/>
      <c r="C81" s="65" t="s">
        <v>1910</v>
      </c>
      <c r="D81" s="63"/>
      <c r="E81" s="63"/>
      <c r="F81" s="171" t="str">
        <f>IF(E20="","",E20)</f>
        <v/>
      </c>
      <c r="G81" s="63"/>
      <c r="H81" s="63"/>
      <c r="I81" s="170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0"/>
      <c r="J82" s="63"/>
      <c r="K82" s="63"/>
      <c r="L82" s="61"/>
    </row>
    <row r="83" spans="2:20" s="10" customFormat="1" ht="29.25" customHeight="1">
      <c r="B83" s="173"/>
      <c r="C83" s="174" t="s">
        <v>2075</v>
      </c>
      <c r="D83" s="175" t="s">
        <v>1936</v>
      </c>
      <c r="E83" s="175" t="s">
        <v>1932</v>
      </c>
      <c r="F83" s="175" t="s">
        <v>2076</v>
      </c>
      <c r="G83" s="175" t="s">
        <v>2077</v>
      </c>
      <c r="H83" s="175" t="s">
        <v>2078</v>
      </c>
      <c r="I83" s="176" t="s">
        <v>2079</v>
      </c>
      <c r="J83" s="175" t="s">
        <v>2064</v>
      </c>
      <c r="K83" s="177" t="s">
        <v>2080</v>
      </c>
      <c r="L83" s="178"/>
      <c r="M83" s="80" t="s">
        <v>2081</v>
      </c>
      <c r="N83" s="81" t="s">
        <v>1921</v>
      </c>
      <c r="O83" s="81" t="s">
        <v>2082</v>
      </c>
      <c r="P83" s="81" t="s">
        <v>2083</v>
      </c>
      <c r="Q83" s="81" t="s">
        <v>2084</v>
      </c>
      <c r="R83" s="81" t="s">
        <v>2085</v>
      </c>
      <c r="S83" s="81" t="s">
        <v>2086</v>
      </c>
      <c r="T83" s="82" t="s">
        <v>2087</v>
      </c>
    </row>
    <row r="84" spans="2:63" s="1" customFormat="1" ht="29.25" customHeight="1">
      <c r="B84" s="41"/>
      <c r="C84" s="86" t="s">
        <v>2065</v>
      </c>
      <c r="D84" s="63"/>
      <c r="E84" s="63"/>
      <c r="F84" s="63"/>
      <c r="G84" s="63"/>
      <c r="H84" s="63"/>
      <c r="I84" s="170"/>
      <c r="J84" s="179">
        <f>BK84</f>
        <v>0</v>
      </c>
      <c r="K84" s="63"/>
      <c r="L84" s="61"/>
      <c r="M84" s="83"/>
      <c r="N84" s="84"/>
      <c r="O84" s="84"/>
      <c r="P84" s="180">
        <f>P85</f>
        <v>0</v>
      </c>
      <c r="Q84" s="84"/>
      <c r="R84" s="180">
        <f>R85</f>
        <v>0</v>
      </c>
      <c r="S84" s="84"/>
      <c r="T84" s="181">
        <f>T85</f>
        <v>0</v>
      </c>
      <c r="AT84" s="24" t="s">
        <v>1950</v>
      </c>
      <c r="AU84" s="24" t="s">
        <v>2066</v>
      </c>
      <c r="BK84" s="182">
        <f>BK85</f>
        <v>0</v>
      </c>
    </row>
    <row r="85" spans="2:63" s="11" customFormat="1" ht="37.35" customHeight="1">
      <c r="B85" s="183"/>
      <c r="C85" s="184"/>
      <c r="D85" s="185" t="s">
        <v>1950</v>
      </c>
      <c r="E85" s="186" t="s">
        <v>2136</v>
      </c>
      <c r="F85" s="186" t="s">
        <v>2907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</f>
        <v>0</v>
      </c>
      <c r="Q85" s="191"/>
      <c r="R85" s="192">
        <f>R86</f>
        <v>0</v>
      </c>
      <c r="S85" s="191"/>
      <c r="T85" s="193">
        <f>T86</f>
        <v>0</v>
      </c>
      <c r="AR85" s="194" t="s">
        <v>2039</v>
      </c>
      <c r="AT85" s="195" t="s">
        <v>1950</v>
      </c>
      <c r="AU85" s="195" t="s">
        <v>1951</v>
      </c>
      <c r="AY85" s="194" t="s">
        <v>2090</v>
      </c>
      <c r="BK85" s="196">
        <f>BK86</f>
        <v>0</v>
      </c>
    </row>
    <row r="86" spans="2:63" s="11" customFormat="1" ht="19.9" customHeight="1">
      <c r="B86" s="183"/>
      <c r="C86" s="184"/>
      <c r="D86" s="197" t="s">
        <v>1950</v>
      </c>
      <c r="E86" s="198" t="s">
        <v>151</v>
      </c>
      <c r="F86" s="198" t="s">
        <v>152</v>
      </c>
      <c r="G86" s="184"/>
      <c r="H86" s="184"/>
      <c r="I86" s="187"/>
      <c r="J86" s="199">
        <f>BK86</f>
        <v>0</v>
      </c>
      <c r="K86" s="184"/>
      <c r="L86" s="189"/>
      <c r="M86" s="190"/>
      <c r="N86" s="191"/>
      <c r="O86" s="191"/>
      <c r="P86" s="192">
        <f>SUM(P87:P92)</f>
        <v>0</v>
      </c>
      <c r="Q86" s="191"/>
      <c r="R86" s="192">
        <f>SUM(R87:R92)</f>
        <v>0</v>
      </c>
      <c r="S86" s="191"/>
      <c r="T86" s="193">
        <f>SUM(T87:T92)</f>
        <v>0</v>
      </c>
      <c r="AR86" s="194" t="s">
        <v>2039</v>
      </c>
      <c r="AT86" s="195" t="s">
        <v>1950</v>
      </c>
      <c r="AU86" s="195" t="s">
        <v>1900</v>
      </c>
      <c r="AY86" s="194" t="s">
        <v>2090</v>
      </c>
      <c r="BK86" s="196">
        <f>SUM(BK87:BK92)</f>
        <v>0</v>
      </c>
    </row>
    <row r="87" spans="2:65" s="1" customFormat="1" ht="31.5" customHeight="1">
      <c r="B87" s="41"/>
      <c r="C87" s="200" t="s">
        <v>1900</v>
      </c>
      <c r="D87" s="200" t="s">
        <v>2092</v>
      </c>
      <c r="E87" s="201" t="s">
        <v>153</v>
      </c>
      <c r="F87" s="202" t="s">
        <v>154</v>
      </c>
      <c r="G87" s="203" t="s">
        <v>2263</v>
      </c>
      <c r="H87" s="204">
        <v>12</v>
      </c>
      <c r="I87" s="205"/>
      <c r="J87" s="206">
        <f aca="true" t="shared" si="0" ref="J87:J92">ROUND(I87*H87,2)</f>
        <v>0</v>
      </c>
      <c r="K87" s="202" t="s">
        <v>155</v>
      </c>
      <c r="L87" s="61"/>
      <c r="M87" s="207" t="s">
        <v>1898</v>
      </c>
      <c r="N87" s="208" t="s">
        <v>1922</v>
      </c>
      <c r="O87" s="42"/>
      <c r="P87" s="209">
        <f aca="true" t="shared" si="1" ref="P87:P92">O87*H87</f>
        <v>0</v>
      </c>
      <c r="Q87" s="209">
        <v>0</v>
      </c>
      <c r="R87" s="209">
        <f aca="true" t="shared" si="2" ref="R87:R92">Q87*H87</f>
        <v>0</v>
      </c>
      <c r="S87" s="209">
        <v>0</v>
      </c>
      <c r="T87" s="210">
        <f aca="true" t="shared" si="3" ref="T87:T92">S87*H87</f>
        <v>0</v>
      </c>
      <c r="AR87" s="24" t="s">
        <v>2042</v>
      </c>
      <c r="AT87" s="24" t="s">
        <v>2092</v>
      </c>
      <c r="AU87" s="24" t="s">
        <v>1961</v>
      </c>
      <c r="AY87" s="24" t="s">
        <v>2090</v>
      </c>
      <c r="BE87" s="211">
        <f aca="true" t="shared" si="4" ref="BE87:BE92">IF(N87="základní",J87,0)</f>
        <v>0</v>
      </c>
      <c r="BF87" s="211">
        <f aca="true" t="shared" si="5" ref="BF87:BF92">IF(N87="snížená",J87,0)</f>
        <v>0</v>
      </c>
      <c r="BG87" s="211">
        <f aca="true" t="shared" si="6" ref="BG87:BG92">IF(N87="zákl. přenesená",J87,0)</f>
        <v>0</v>
      </c>
      <c r="BH87" s="211">
        <f aca="true" t="shared" si="7" ref="BH87:BH92">IF(N87="sníž. přenesená",J87,0)</f>
        <v>0</v>
      </c>
      <c r="BI87" s="211">
        <f aca="true" t="shared" si="8" ref="BI87:BI92">IF(N87="nulová",J87,0)</f>
        <v>0</v>
      </c>
      <c r="BJ87" s="24" t="s">
        <v>1900</v>
      </c>
      <c r="BK87" s="211">
        <f aca="true" t="shared" si="9" ref="BK87:BK92">ROUND(I87*H87,2)</f>
        <v>0</v>
      </c>
      <c r="BL87" s="24" t="s">
        <v>2042</v>
      </c>
      <c r="BM87" s="24" t="s">
        <v>1900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156</v>
      </c>
      <c r="F88" s="202" t="s">
        <v>157</v>
      </c>
      <c r="G88" s="203" t="s">
        <v>2106</v>
      </c>
      <c r="H88" s="204">
        <v>8230</v>
      </c>
      <c r="I88" s="205"/>
      <c r="J88" s="206">
        <f t="shared" si="0"/>
        <v>0</v>
      </c>
      <c r="K88" s="202" t="s">
        <v>155</v>
      </c>
      <c r="L88" s="61"/>
      <c r="M88" s="207" t="s">
        <v>1898</v>
      </c>
      <c r="N88" s="208" t="s">
        <v>1922</v>
      </c>
      <c r="O88" s="42"/>
      <c r="P88" s="209">
        <f t="shared" si="1"/>
        <v>0</v>
      </c>
      <c r="Q88" s="209">
        <v>0</v>
      </c>
      <c r="R88" s="209">
        <f t="shared" si="2"/>
        <v>0</v>
      </c>
      <c r="S88" s="209">
        <v>0</v>
      </c>
      <c r="T88" s="210">
        <f t="shared" si="3"/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 t="shared" si="4"/>
        <v>0</v>
      </c>
      <c r="BF88" s="211">
        <f t="shared" si="5"/>
        <v>0</v>
      </c>
      <c r="BG88" s="211">
        <f t="shared" si="6"/>
        <v>0</v>
      </c>
      <c r="BH88" s="211">
        <f t="shared" si="7"/>
        <v>0</v>
      </c>
      <c r="BI88" s="211">
        <f t="shared" si="8"/>
        <v>0</v>
      </c>
      <c r="BJ88" s="24" t="s">
        <v>1900</v>
      </c>
      <c r="BK88" s="211">
        <f t="shared" si="9"/>
        <v>0</v>
      </c>
      <c r="BL88" s="24" t="s">
        <v>2042</v>
      </c>
      <c r="BM88" s="24" t="s">
        <v>1961</v>
      </c>
    </row>
    <row r="89" spans="2:65" s="1" customFormat="1" ht="22.5" customHeight="1">
      <c r="B89" s="41"/>
      <c r="C89" s="200" t="s">
        <v>2039</v>
      </c>
      <c r="D89" s="200" t="s">
        <v>2092</v>
      </c>
      <c r="E89" s="201" t="s">
        <v>158</v>
      </c>
      <c r="F89" s="202" t="s">
        <v>159</v>
      </c>
      <c r="G89" s="203" t="s">
        <v>160</v>
      </c>
      <c r="H89" s="204">
        <v>15</v>
      </c>
      <c r="I89" s="205"/>
      <c r="J89" s="206">
        <f t="shared" si="0"/>
        <v>0</v>
      </c>
      <c r="K89" s="202" t="s">
        <v>161</v>
      </c>
      <c r="L89" s="61"/>
      <c r="M89" s="207" t="s">
        <v>1898</v>
      </c>
      <c r="N89" s="208" t="s">
        <v>1922</v>
      </c>
      <c r="O89" s="42"/>
      <c r="P89" s="209">
        <f t="shared" si="1"/>
        <v>0</v>
      </c>
      <c r="Q89" s="209">
        <v>0</v>
      </c>
      <c r="R89" s="209">
        <f t="shared" si="2"/>
        <v>0</v>
      </c>
      <c r="S89" s="209">
        <v>0</v>
      </c>
      <c r="T89" s="210">
        <f t="shared" si="3"/>
        <v>0</v>
      </c>
      <c r="AR89" s="24" t="s">
        <v>2042</v>
      </c>
      <c r="AT89" s="24" t="s">
        <v>2092</v>
      </c>
      <c r="AU89" s="24" t="s">
        <v>1961</v>
      </c>
      <c r="AY89" s="24" t="s">
        <v>2090</v>
      </c>
      <c r="BE89" s="211">
        <f t="shared" si="4"/>
        <v>0</v>
      </c>
      <c r="BF89" s="211">
        <f t="shared" si="5"/>
        <v>0</v>
      </c>
      <c r="BG89" s="211">
        <f t="shared" si="6"/>
        <v>0</v>
      </c>
      <c r="BH89" s="211">
        <f t="shared" si="7"/>
        <v>0</v>
      </c>
      <c r="BI89" s="211">
        <f t="shared" si="8"/>
        <v>0</v>
      </c>
      <c r="BJ89" s="24" t="s">
        <v>1900</v>
      </c>
      <c r="BK89" s="211">
        <f t="shared" si="9"/>
        <v>0</v>
      </c>
      <c r="BL89" s="24" t="s">
        <v>2042</v>
      </c>
      <c r="BM89" s="24" t="s">
        <v>2039</v>
      </c>
    </row>
    <row r="90" spans="2:65" s="1" customFormat="1" ht="22.5" customHeight="1">
      <c r="B90" s="41"/>
      <c r="C90" s="200" t="s">
        <v>2042</v>
      </c>
      <c r="D90" s="200" t="s">
        <v>2092</v>
      </c>
      <c r="E90" s="201" t="s">
        <v>162</v>
      </c>
      <c r="F90" s="202" t="s">
        <v>163</v>
      </c>
      <c r="G90" s="203" t="s">
        <v>2106</v>
      </c>
      <c r="H90" s="204">
        <v>8230</v>
      </c>
      <c r="I90" s="205"/>
      <c r="J90" s="206">
        <f t="shared" si="0"/>
        <v>0</v>
      </c>
      <c r="K90" s="202" t="s">
        <v>161</v>
      </c>
      <c r="L90" s="61"/>
      <c r="M90" s="207" t="s">
        <v>1898</v>
      </c>
      <c r="N90" s="208" t="s">
        <v>1922</v>
      </c>
      <c r="O90" s="42"/>
      <c r="P90" s="209">
        <f t="shared" si="1"/>
        <v>0</v>
      </c>
      <c r="Q90" s="209">
        <v>0</v>
      </c>
      <c r="R90" s="209">
        <f t="shared" si="2"/>
        <v>0</v>
      </c>
      <c r="S90" s="209">
        <v>0</v>
      </c>
      <c r="T90" s="210">
        <f t="shared" si="3"/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 t="shared" si="4"/>
        <v>0</v>
      </c>
      <c r="BF90" s="211">
        <f t="shared" si="5"/>
        <v>0</v>
      </c>
      <c r="BG90" s="211">
        <f t="shared" si="6"/>
        <v>0</v>
      </c>
      <c r="BH90" s="211">
        <f t="shared" si="7"/>
        <v>0</v>
      </c>
      <c r="BI90" s="211">
        <f t="shared" si="8"/>
        <v>0</v>
      </c>
      <c r="BJ90" s="24" t="s">
        <v>1900</v>
      </c>
      <c r="BK90" s="211">
        <f t="shared" si="9"/>
        <v>0</v>
      </c>
      <c r="BL90" s="24" t="s">
        <v>2042</v>
      </c>
      <c r="BM90" s="24" t="s">
        <v>2042</v>
      </c>
    </row>
    <row r="91" spans="2:65" s="1" customFormat="1" ht="22.5" customHeight="1">
      <c r="B91" s="41"/>
      <c r="C91" s="200" t="s">
        <v>2045</v>
      </c>
      <c r="D91" s="200" t="s">
        <v>2092</v>
      </c>
      <c r="E91" s="201" t="s">
        <v>164</v>
      </c>
      <c r="F91" s="202" t="s">
        <v>165</v>
      </c>
      <c r="G91" s="203" t="s">
        <v>160</v>
      </c>
      <c r="H91" s="204">
        <v>15</v>
      </c>
      <c r="I91" s="205"/>
      <c r="J91" s="206">
        <f t="shared" si="0"/>
        <v>0</v>
      </c>
      <c r="K91" s="202" t="s">
        <v>161</v>
      </c>
      <c r="L91" s="61"/>
      <c r="M91" s="207" t="s">
        <v>1898</v>
      </c>
      <c r="N91" s="208" t="s">
        <v>1922</v>
      </c>
      <c r="O91" s="42"/>
      <c r="P91" s="209">
        <f t="shared" si="1"/>
        <v>0</v>
      </c>
      <c r="Q91" s="209">
        <v>0</v>
      </c>
      <c r="R91" s="209">
        <f t="shared" si="2"/>
        <v>0</v>
      </c>
      <c r="S91" s="209">
        <v>0</v>
      </c>
      <c r="T91" s="210">
        <f t="shared" si="3"/>
        <v>0</v>
      </c>
      <c r="AR91" s="24" t="s">
        <v>2042</v>
      </c>
      <c r="AT91" s="24" t="s">
        <v>2092</v>
      </c>
      <c r="AU91" s="24" t="s">
        <v>1961</v>
      </c>
      <c r="AY91" s="24" t="s">
        <v>2090</v>
      </c>
      <c r="BE91" s="211">
        <f t="shared" si="4"/>
        <v>0</v>
      </c>
      <c r="BF91" s="211">
        <f t="shared" si="5"/>
        <v>0</v>
      </c>
      <c r="BG91" s="211">
        <f t="shared" si="6"/>
        <v>0</v>
      </c>
      <c r="BH91" s="211">
        <f t="shared" si="7"/>
        <v>0</v>
      </c>
      <c r="BI91" s="211">
        <f t="shared" si="8"/>
        <v>0</v>
      </c>
      <c r="BJ91" s="24" t="s">
        <v>1900</v>
      </c>
      <c r="BK91" s="211">
        <f t="shared" si="9"/>
        <v>0</v>
      </c>
      <c r="BL91" s="24" t="s">
        <v>2042</v>
      </c>
      <c r="BM91" s="24" t="s">
        <v>2045</v>
      </c>
    </row>
    <row r="92" spans="2:65" s="1" customFormat="1" ht="44.25" customHeight="1">
      <c r="B92" s="41"/>
      <c r="C92" s="228" t="s">
        <v>2117</v>
      </c>
      <c r="D92" s="228" t="s">
        <v>2136</v>
      </c>
      <c r="E92" s="229" t="s">
        <v>166</v>
      </c>
      <c r="F92" s="230" t="s">
        <v>167</v>
      </c>
      <c r="G92" s="231" t="s">
        <v>168</v>
      </c>
      <c r="H92" s="232">
        <v>12</v>
      </c>
      <c r="I92" s="233"/>
      <c r="J92" s="234">
        <f t="shared" si="0"/>
        <v>0</v>
      </c>
      <c r="K92" s="230" t="s">
        <v>155</v>
      </c>
      <c r="L92" s="235"/>
      <c r="M92" s="236" t="s">
        <v>1898</v>
      </c>
      <c r="N92" s="280" t="s">
        <v>1922</v>
      </c>
      <c r="O92" s="239"/>
      <c r="P92" s="240">
        <f t="shared" si="1"/>
        <v>0</v>
      </c>
      <c r="Q92" s="240">
        <v>0</v>
      </c>
      <c r="R92" s="240">
        <f t="shared" si="2"/>
        <v>0</v>
      </c>
      <c r="S92" s="240">
        <v>0</v>
      </c>
      <c r="T92" s="241">
        <f t="shared" si="3"/>
        <v>0</v>
      </c>
      <c r="AR92" s="24" t="s">
        <v>2129</v>
      </c>
      <c r="AT92" s="24" t="s">
        <v>2136</v>
      </c>
      <c r="AU92" s="24" t="s">
        <v>1961</v>
      </c>
      <c r="AY92" s="24" t="s">
        <v>2090</v>
      </c>
      <c r="BE92" s="211">
        <f t="shared" si="4"/>
        <v>0</v>
      </c>
      <c r="BF92" s="211">
        <f t="shared" si="5"/>
        <v>0</v>
      </c>
      <c r="BG92" s="211">
        <f t="shared" si="6"/>
        <v>0</v>
      </c>
      <c r="BH92" s="211">
        <f t="shared" si="7"/>
        <v>0</v>
      </c>
      <c r="BI92" s="211">
        <f t="shared" si="8"/>
        <v>0</v>
      </c>
      <c r="BJ92" s="24" t="s">
        <v>1900</v>
      </c>
      <c r="BK92" s="211">
        <f t="shared" si="9"/>
        <v>0</v>
      </c>
      <c r="BL92" s="24" t="s">
        <v>2042</v>
      </c>
      <c r="BM92" s="24" t="s">
        <v>2117</v>
      </c>
    </row>
    <row r="93" spans="2:12" s="1" customFormat="1" ht="6.95" customHeight="1">
      <c r="B93" s="56"/>
      <c r="C93" s="57"/>
      <c r="D93" s="57"/>
      <c r="E93" s="57"/>
      <c r="F93" s="57"/>
      <c r="G93" s="57"/>
      <c r="H93" s="57"/>
      <c r="I93" s="145"/>
      <c r="J93" s="57"/>
      <c r="K93" s="57"/>
      <c r="L93" s="61"/>
    </row>
  </sheetData>
  <sheetProtection sheet="1" objects="1" scenarios="1" formatCells="0" formatColumns="0" formatRows="0" sort="0" autoFilter="0"/>
  <autoFilter ref="C83:K92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2014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147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169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2015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21.75" customHeight="1">
      <c r="B15" s="41"/>
      <c r="C15" s="42"/>
      <c r="D15" s="34" t="s">
        <v>2060</v>
      </c>
      <c r="E15" s="42"/>
      <c r="F15" s="129" t="s">
        <v>149</v>
      </c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ROUNDUP(J87,2)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ROUNDUP(SUM(BE87:BE112),2)</f>
        <v>0</v>
      </c>
      <c r="G32" s="42"/>
      <c r="H32" s="42"/>
      <c r="I32" s="140">
        <v>0.21</v>
      </c>
      <c r="J32" s="139">
        <f>ROUNDUP(ROUNDUP((SUM(BE87:BE112)),2)*I32,1)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ROUNDUP(SUM(BF87:BF112),2)</f>
        <v>0</v>
      </c>
      <c r="G33" s="42"/>
      <c r="H33" s="42"/>
      <c r="I33" s="140">
        <v>0.15</v>
      </c>
      <c r="J33" s="139">
        <f>ROUNDUP(ROUNDUP((SUM(BF87:BF112)),2)*I33,1)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ROUNDUP(SUM(BG87:BG112),2)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ROUNDUP(SUM(BH87:BH112),2)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ROUNDUP(SUM(BI87:BI112),2)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147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 xml:space="preserve">SO 402 - Trafostanice 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J87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2820</v>
      </c>
      <c r="E61" s="157"/>
      <c r="F61" s="157"/>
      <c r="G61" s="157"/>
      <c r="H61" s="157"/>
      <c r="I61" s="160"/>
      <c r="J61" s="161">
        <f>J88</f>
        <v>0</v>
      </c>
      <c r="K61" s="162"/>
    </row>
    <row r="62" spans="2:11" s="9" customFormat="1" ht="19.9" customHeight="1">
      <c r="B62" s="163"/>
      <c r="C62" s="164"/>
      <c r="D62" s="165" t="s">
        <v>150</v>
      </c>
      <c r="E62" s="166"/>
      <c r="F62" s="166"/>
      <c r="G62" s="166"/>
      <c r="H62" s="166"/>
      <c r="I62" s="167"/>
      <c r="J62" s="168">
        <f>J89</f>
        <v>0</v>
      </c>
      <c r="K62" s="169"/>
    </row>
    <row r="63" spans="2:11" s="9" customFormat="1" ht="19.9" customHeight="1">
      <c r="B63" s="163"/>
      <c r="C63" s="164"/>
      <c r="D63" s="165" t="s">
        <v>170</v>
      </c>
      <c r="E63" s="166"/>
      <c r="F63" s="166"/>
      <c r="G63" s="166"/>
      <c r="H63" s="166"/>
      <c r="I63" s="167"/>
      <c r="J63" s="168">
        <f>J98</f>
        <v>0</v>
      </c>
      <c r="K63" s="169"/>
    </row>
    <row r="64" spans="2:11" s="9" customFormat="1" ht="19.9" customHeight="1">
      <c r="B64" s="163"/>
      <c r="C64" s="164"/>
      <c r="D64" s="165" t="s">
        <v>171</v>
      </c>
      <c r="E64" s="166"/>
      <c r="F64" s="166"/>
      <c r="G64" s="166"/>
      <c r="H64" s="166"/>
      <c r="I64" s="167"/>
      <c r="J64" s="168">
        <f>J109</f>
        <v>0</v>
      </c>
      <c r="K64" s="169"/>
    </row>
    <row r="65" spans="2:11" s="8" customFormat="1" ht="24.95" customHeight="1">
      <c r="B65" s="154"/>
      <c r="C65" s="155"/>
      <c r="D65" s="156" t="s">
        <v>172</v>
      </c>
      <c r="E65" s="157"/>
      <c r="F65" s="157"/>
      <c r="G65" s="157"/>
      <c r="H65" s="157"/>
      <c r="I65" s="160"/>
      <c r="J65" s="161">
        <f>J111</f>
        <v>0</v>
      </c>
      <c r="K65" s="162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5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8"/>
      <c r="J71" s="60"/>
      <c r="K71" s="60"/>
      <c r="L71" s="61"/>
    </row>
    <row r="72" spans="2:12" s="1" customFormat="1" ht="36.95" customHeight="1">
      <c r="B72" s="41"/>
      <c r="C72" s="62" t="s">
        <v>2074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4.45" customHeight="1">
      <c r="B74" s="41"/>
      <c r="C74" s="65" t="s">
        <v>1894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2.5" customHeight="1">
      <c r="B75" s="41"/>
      <c r="C75" s="63"/>
      <c r="D75" s="63"/>
      <c r="E75" s="402" t="str">
        <f>E7</f>
        <v>Jezero Most-napojení na komunikace a IS - část I</v>
      </c>
      <c r="F75" s="403"/>
      <c r="G75" s="403"/>
      <c r="H75" s="403"/>
      <c r="I75" s="170"/>
      <c r="J75" s="63"/>
      <c r="K75" s="63"/>
      <c r="L75" s="61"/>
    </row>
    <row r="76" spans="2:12" ht="15">
      <c r="B76" s="28"/>
      <c r="C76" s="65" t="s">
        <v>2058</v>
      </c>
      <c r="D76" s="263"/>
      <c r="E76" s="263"/>
      <c r="F76" s="263"/>
      <c r="G76" s="263"/>
      <c r="H76" s="263"/>
      <c r="J76" s="263"/>
      <c r="K76" s="263"/>
      <c r="L76" s="264"/>
    </row>
    <row r="77" spans="2:12" s="1" customFormat="1" ht="22.5" customHeight="1">
      <c r="B77" s="41"/>
      <c r="C77" s="63"/>
      <c r="D77" s="63"/>
      <c r="E77" s="402" t="s">
        <v>147</v>
      </c>
      <c r="F77" s="404"/>
      <c r="G77" s="404"/>
      <c r="H77" s="404"/>
      <c r="I77" s="170"/>
      <c r="J77" s="63"/>
      <c r="K77" s="63"/>
      <c r="L77" s="61"/>
    </row>
    <row r="78" spans="2:12" s="1" customFormat="1" ht="14.45" customHeight="1">
      <c r="B78" s="41"/>
      <c r="C78" s="65" t="s">
        <v>2932</v>
      </c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23.25" customHeight="1">
      <c r="B79" s="41"/>
      <c r="C79" s="63"/>
      <c r="D79" s="63"/>
      <c r="E79" s="374" t="str">
        <f>E11</f>
        <v xml:space="preserve">SO 402 - Trafostanice </v>
      </c>
      <c r="F79" s="404"/>
      <c r="G79" s="404"/>
      <c r="H79" s="404"/>
      <c r="I79" s="170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8" customHeight="1">
      <c r="B81" s="41"/>
      <c r="C81" s="65" t="s">
        <v>1901</v>
      </c>
      <c r="D81" s="63"/>
      <c r="E81" s="63"/>
      <c r="F81" s="171" t="str">
        <f>F14</f>
        <v xml:space="preserve"> </v>
      </c>
      <c r="G81" s="63"/>
      <c r="H81" s="63"/>
      <c r="I81" s="172" t="s">
        <v>1903</v>
      </c>
      <c r="J81" s="73" t="str">
        <f>IF(J14="","",J14)</f>
        <v>28. 11. 2016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0"/>
      <c r="J82" s="63"/>
      <c r="K82" s="63"/>
      <c r="L82" s="61"/>
    </row>
    <row r="83" spans="2:12" s="1" customFormat="1" ht="15">
      <c r="B83" s="41"/>
      <c r="C83" s="65" t="s">
        <v>1906</v>
      </c>
      <c r="D83" s="63"/>
      <c r="E83" s="63"/>
      <c r="F83" s="171" t="str">
        <f>E17</f>
        <v>ČR - Ministerstvo financí</v>
      </c>
      <c r="G83" s="63"/>
      <c r="H83" s="63"/>
      <c r="I83" s="172" t="s">
        <v>1912</v>
      </c>
      <c r="J83" s="171" t="str">
        <f>E23</f>
        <v>Báňské projekty Teplice a.s.</v>
      </c>
      <c r="K83" s="63"/>
      <c r="L83" s="61"/>
    </row>
    <row r="84" spans="2:12" s="1" customFormat="1" ht="14.45" customHeight="1">
      <c r="B84" s="41"/>
      <c r="C84" s="65" t="s">
        <v>1910</v>
      </c>
      <c r="D84" s="63"/>
      <c r="E84" s="63"/>
      <c r="F84" s="171" t="str">
        <f>IF(E20="","",E20)</f>
        <v/>
      </c>
      <c r="G84" s="63"/>
      <c r="H84" s="63"/>
      <c r="I84" s="170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70"/>
      <c r="J85" s="63"/>
      <c r="K85" s="63"/>
      <c r="L85" s="61"/>
    </row>
    <row r="86" spans="2:20" s="10" customFormat="1" ht="29.25" customHeight="1">
      <c r="B86" s="173"/>
      <c r="C86" s="174" t="s">
        <v>2075</v>
      </c>
      <c r="D86" s="175" t="s">
        <v>1936</v>
      </c>
      <c r="E86" s="175" t="s">
        <v>1932</v>
      </c>
      <c r="F86" s="175" t="s">
        <v>2076</v>
      </c>
      <c r="G86" s="175" t="s">
        <v>2077</v>
      </c>
      <c r="H86" s="175" t="s">
        <v>2078</v>
      </c>
      <c r="I86" s="176" t="s">
        <v>2079</v>
      </c>
      <c r="J86" s="175" t="s">
        <v>2064</v>
      </c>
      <c r="K86" s="177" t="s">
        <v>2080</v>
      </c>
      <c r="L86" s="178"/>
      <c r="M86" s="80" t="s">
        <v>2081</v>
      </c>
      <c r="N86" s="81" t="s">
        <v>1921</v>
      </c>
      <c r="O86" s="81" t="s">
        <v>2082</v>
      </c>
      <c r="P86" s="81" t="s">
        <v>2083</v>
      </c>
      <c r="Q86" s="81" t="s">
        <v>2084</v>
      </c>
      <c r="R86" s="81" t="s">
        <v>2085</v>
      </c>
      <c r="S86" s="81" t="s">
        <v>2086</v>
      </c>
      <c r="T86" s="82" t="s">
        <v>2087</v>
      </c>
    </row>
    <row r="87" spans="2:63" s="1" customFormat="1" ht="29.25" customHeight="1">
      <c r="B87" s="41"/>
      <c r="C87" s="86" t="s">
        <v>2065</v>
      </c>
      <c r="D87" s="63"/>
      <c r="E87" s="63"/>
      <c r="F87" s="63"/>
      <c r="G87" s="63"/>
      <c r="H87" s="63"/>
      <c r="I87" s="170"/>
      <c r="J87" s="179">
        <f>BK87</f>
        <v>0</v>
      </c>
      <c r="K87" s="63"/>
      <c r="L87" s="61"/>
      <c r="M87" s="83"/>
      <c r="N87" s="84"/>
      <c r="O87" s="84"/>
      <c r="P87" s="180">
        <f>P88+P111</f>
        <v>0</v>
      </c>
      <c r="Q87" s="84"/>
      <c r="R87" s="180">
        <f>R88+R111</f>
        <v>28.387340000000002</v>
      </c>
      <c r="S87" s="84"/>
      <c r="T87" s="181">
        <f>T88+T111</f>
        <v>0</v>
      </c>
      <c r="AT87" s="24" t="s">
        <v>1950</v>
      </c>
      <c r="AU87" s="24" t="s">
        <v>2066</v>
      </c>
      <c r="BK87" s="182">
        <f>BK88+BK111</f>
        <v>0</v>
      </c>
    </row>
    <row r="88" spans="2:63" s="11" customFormat="1" ht="37.35" customHeight="1">
      <c r="B88" s="183"/>
      <c r="C88" s="184"/>
      <c r="D88" s="185" t="s">
        <v>1950</v>
      </c>
      <c r="E88" s="186" t="s">
        <v>2136</v>
      </c>
      <c r="F88" s="186" t="s">
        <v>2907</v>
      </c>
      <c r="G88" s="184"/>
      <c r="H88" s="184"/>
      <c r="I88" s="187"/>
      <c r="J88" s="188">
        <f>BK88</f>
        <v>0</v>
      </c>
      <c r="K88" s="184"/>
      <c r="L88" s="189"/>
      <c r="M88" s="190"/>
      <c r="N88" s="191"/>
      <c r="O88" s="191"/>
      <c r="P88" s="192">
        <f>P89+P98+P109</f>
        <v>0</v>
      </c>
      <c r="Q88" s="191"/>
      <c r="R88" s="192">
        <f>R89+R98+R109</f>
        <v>28.387340000000002</v>
      </c>
      <c r="S88" s="191"/>
      <c r="T88" s="193">
        <f>T89+T98+T109</f>
        <v>0</v>
      </c>
      <c r="AR88" s="194" t="s">
        <v>2039</v>
      </c>
      <c r="AT88" s="195" t="s">
        <v>1950</v>
      </c>
      <c r="AU88" s="195" t="s">
        <v>1951</v>
      </c>
      <c r="AY88" s="194" t="s">
        <v>2090</v>
      </c>
      <c r="BK88" s="196">
        <f>BK89+BK98+BK109</f>
        <v>0</v>
      </c>
    </row>
    <row r="89" spans="2:63" s="11" customFormat="1" ht="19.9" customHeight="1">
      <c r="B89" s="183"/>
      <c r="C89" s="184"/>
      <c r="D89" s="197" t="s">
        <v>1950</v>
      </c>
      <c r="E89" s="198" t="s">
        <v>151</v>
      </c>
      <c r="F89" s="198" t="s">
        <v>152</v>
      </c>
      <c r="G89" s="184"/>
      <c r="H89" s="184"/>
      <c r="I89" s="187"/>
      <c r="J89" s="199">
        <f>BK89</f>
        <v>0</v>
      </c>
      <c r="K89" s="184"/>
      <c r="L89" s="189"/>
      <c r="M89" s="190"/>
      <c r="N89" s="191"/>
      <c r="O89" s="191"/>
      <c r="P89" s="192">
        <f>SUM(P90:P97)</f>
        <v>0</v>
      </c>
      <c r="Q89" s="191"/>
      <c r="R89" s="192">
        <f>SUM(R90:R97)</f>
        <v>0.050640000000000004</v>
      </c>
      <c r="S89" s="191"/>
      <c r="T89" s="193">
        <f>SUM(T90:T97)</f>
        <v>0</v>
      </c>
      <c r="AR89" s="194" t="s">
        <v>2039</v>
      </c>
      <c r="AT89" s="195" t="s">
        <v>1950</v>
      </c>
      <c r="AU89" s="195" t="s">
        <v>1900</v>
      </c>
      <c r="AY89" s="194" t="s">
        <v>2090</v>
      </c>
      <c r="BK89" s="196">
        <f>SUM(BK90:BK97)</f>
        <v>0</v>
      </c>
    </row>
    <row r="90" spans="2:65" s="1" customFormat="1" ht="22.5" customHeight="1">
      <c r="B90" s="41"/>
      <c r="C90" s="200" t="s">
        <v>1900</v>
      </c>
      <c r="D90" s="200" t="s">
        <v>2092</v>
      </c>
      <c r="E90" s="201" t="s">
        <v>173</v>
      </c>
      <c r="F90" s="202" t="s">
        <v>174</v>
      </c>
      <c r="G90" s="203" t="s">
        <v>2263</v>
      </c>
      <c r="H90" s="204">
        <v>2</v>
      </c>
      <c r="I90" s="205"/>
      <c r="J90" s="206">
        <f>ROUND(I90*H90,2)</f>
        <v>0</v>
      </c>
      <c r="K90" s="202" t="s">
        <v>1898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2653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2653</v>
      </c>
      <c r="BM90" s="24" t="s">
        <v>175</v>
      </c>
    </row>
    <row r="91" spans="2:65" s="1" customFormat="1" ht="22.5" customHeight="1">
      <c r="B91" s="41"/>
      <c r="C91" s="228" t="s">
        <v>1961</v>
      </c>
      <c r="D91" s="228" t="s">
        <v>2136</v>
      </c>
      <c r="E91" s="229" t="s">
        <v>176</v>
      </c>
      <c r="F91" s="230" t="s">
        <v>177</v>
      </c>
      <c r="G91" s="231" t="s">
        <v>2263</v>
      </c>
      <c r="H91" s="232">
        <v>2</v>
      </c>
      <c r="I91" s="233"/>
      <c r="J91" s="234">
        <f>ROUND(I91*H91,2)</f>
        <v>0</v>
      </c>
      <c r="K91" s="230" t="s">
        <v>1898</v>
      </c>
      <c r="L91" s="235"/>
      <c r="M91" s="236" t="s">
        <v>1898</v>
      </c>
      <c r="N91" s="237" t="s">
        <v>1922</v>
      </c>
      <c r="O91" s="42"/>
      <c r="P91" s="209">
        <f>O91*H91</f>
        <v>0</v>
      </c>
      <c r="Q91" s="209">
        <v>0.024</v>
      </c>
      <c r="R91" s="209">
        <f>Q91*H91</f>
        <v>0.048</v>
      </c>
      <c r="S91" s="209">
        <v>0</v>
      </c>
      <c r="T91" s="210">
        <f>S91*H91</f>
        <v>0</v>
      </c>
      <c r="AR91" s="24" t="s">
        <v>1255</v>
      </c>
      <c r="AT91" s="24" t="s">
        <v>2136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2653</v>
      </c>
      <c r="BM91" s="24" t="s">
        <v>178</v>
      </c>
    </row>
    <row r="92" spans="2:65" s="1" customFormat="1" ht="31.5" customHeight="1">
      <c r="B92" s="41"/>
      <c r="C92" s="200" t="s">
        <v>2039</v>
      </c>
      <c r="D92" s="200" t="s">
        <v>2092</v>
      </c>
      <c r="E92" s="201" t="s">
        <v>179</v>
      </c>
      <c r="F92" s="202" t="s">
        <v>180</v>
      </c>
      <c r="G92" s="203" t="s">
        <v>2106</v>
      </c>
      <c r="H92" s="204">
        <v>320</v>
      </c>
      <c r="I92" s="205"/>
      <c r="J92" s="206">
        <f>ROUND(I92*H92,2)</f>
        <v>0</v>
      </c>
      <c r="K92" s="202" t="s">
        <v>1898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2653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2653</v>
      </c>
      <c r="BM92" s="24" t="s">
        <v>181</v>
      </c>
    </row>
    <row r="93" spans="2:47" s="1" customFormat="1" ht="27">
      <c r="B93" s="41"/>
      <c r="C93" s="63"/>
      <c r="D93" s="214" t="s">
        <v>2431</v>
      </c>
      <c r="E93" s="63"/>
      <c r="F93" s="279" t="s">
        <v>182</v>
      </c>
      <c r="G93" s="63"/>
      <c r="H93" s="63"/>
      <c r="I93" s="170"/>
      <c r="J93" s="63"/>
      <c r="K93" s="63"/>
      <c r="L93" s="61"/>
      <c r="M93" s="257"/>
      <c r="N93" s="42"/>
      <c r="O93" s="42"/>
      <c r="P93" s="42"/>
      <c r="Q93" s="42"/>
      <c r="R93" s="42"/>
      <c r="S93" s="42"/>
      <c r="T93" s="78"/>
      <c r="AT93" s="24" t="s">
        <v>2431</v>
      </c>
      <c r="AU93" s="24" t="s">
        <v>1961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183</v>
      </c>
      <c r="F94" s="202" t="s">
        <v>184</v>
      </c>
      <c r="G94" s="203" t="s">
        <v>2263</v>
      </c>
      <c r="H94" s="204">
        <v>8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2653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2653</v>
      </c>
      <c r="BM94" s="24" t="s">
        <v>185</v>
      </c>
    </row>
    <row r="95" spans="2:65" s="1" customFormat="1" ht="22.5" customHeight="1">
      <c r="B95" s="41"/>
      <c r="C95" s="228" t="s">
        <v>2045</v>
      </c>
      <c r="D95" s="228" t="s">
        <v>2136</v>
      </c>
      <c r="E95" s="229" t="s">
        <v>186</v>
      </c>
      <c r="F95" s="230" t="s">
        <v>187</v>
      </c>
      <c r="G95" s="231" t="s">
        <v>2263</v>
      </c>
      <c r="H95" s="232">
        <v>8</v>
      </c>
      <c r="I95" s="233"/>
      <c r="J95" s="234">
        <f>ROUND(I95*H95,2)</f>
        <v>0</v>
      </c>
      <c r="K95" s="230" t="s">
        <v>2096</v>
      </c>
      <c r="L95" s="235"/>
      <c r="M95" s="236" t="s">
        <v>1898</v>
      </c>
      <c r="N95" s="237" t="s">
        <v>1922</v>
      </c>
      <c r="O95" s="42"/>
      <c r="P95" s="209">
        <f>O95*H95</f>
        <v>0</v>
      </c>
      <c r="Q95" s="209">
        <v>0.00023</v>
      </c>
      <c r="R95" s="209">
        <f>Q95*H95</f>
        <v>0.00184</v>
      </c>
      <c r="S95" s="209">
        <v>0</v>
      </c>
      <c r="T95" s="210">
        <f>S95*H95</f>
        <v>0</v>
      </c>
      <c r="AR95" s="24" t="s">
        <v>2859</v>
      </c>
      <c r="AT95" s="24" t="s">
        <v>2136</v>
      </c>
      <c r="AU95" s="24" t="s">
        <v>1961</v>
      </c>
      <c r="AY95" s="24" t="s">
        <v>2090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1900</v>
      </c>
      <c r="BK95" s="211">
        <f>ROUND(I95*H95,2)</f>
        <v>0</v>
      </c>
      <c r="BL95" s="24" t="s">
        <v>2859</v>
      </c>
      <c r="BM95" s="24" t="s">
        <v>188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189</v>
      </c>
      <c r="F96" s="202" t="s">
        <v>190</v>
      </c>
      <c r="G96" s="203" t="s">
        <v>2263</v>
      </c>
      <c r="H96" s="204">
        <v>4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2653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2653</v>
      </c>
      <c r="BM96" s="24" t="s">
        <v>191</v>
      </c>
    </row>
    <row r="97" spans="2:65" s="1" customFormat="1" ht="22.5" customHeight="1">
      <c r="B97" s="41"/>
      <c r="C97" s="228" t="s">
        <v>2122</v>
      </c>
      <c r="D97" s="228" t="s">
        <v>2136</v>
      </c>
      <c r="E97" s="229" t="s">
        <v>192</v>
      </c>
      <c r="F97" s="230" t="s">
        <v>193</v>
      </c>
      <c r="G97" s="231" t="s">
        <v>2263</v>
      </c>
      <c r="H97" s="232">
        <v>4</v>
      </c>
      <c r="I97" s="233"/>
      <c r="J97" s="234">
        <f>ROUND(I97*H97,2)</f>
        <v>0</v>
      </c>
      <c r="K97" s="230" t="s">
        <v>2096</v>
      </c>
      <c r="L97" s="235"/>
      <c r="M97" s="236" t="s">
        <v>1898</v>
      </c>
      <c r="N97" s="237" t="s">
        <v>1922</v>
      </c>
      <c r="O97" s="42"/>
      <c r="P97" s="209">
        <f>O97*H97</f>
        <v>0</v>
      </c>
      <c r="Q97" s="209">
        <v>0.0002</v>
      </c>
      <c r="R97" s="209">
        <f>Q97*H97</f>
        <v>0.0008</v>
      </c>
      <c r="S97" s="209">
        <v>0</v>
      </c>
      <c r="T97" s="210">
        <f>S97*H97</f>
        <v>0</v>
      </c>
      <c r="AR97" s="24" t="s">
        <v>2859</v>
      </c>
      <c r="AT97" s="24" t="s">
        <v>2136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2859</v>
      </c>
      <c r="BM97" s="24" t="s">
        <v>194</v>
      </c>
    </row>
    <row r="98" spans="2:63" s="11" customFormat="1" ht="29.85" customHeight="1">
      <c r="B98" s="183"/>
      <c r="C98" s="184"/>
      <c r="D98" s="197" t="s">
        <v>1950</v>
      </c>
      <c r="E98" s="198" t="s">
        <v>195</v>
      </c>
      <c r="F98" s="198" t="s">
        <v>196</v>
      </c>
      <c r="G98" s="184"/>
      <c r="H98" s="184"/>
      <c r="I98" s="187"/>
      <c r="J98" s="199">
        <f>BK98</f>
        <v>0</v>
      </c>
      <c r="K98" s="184"/>
      <c r="L98" s="189"/>
      <c r="M98" s="190"/>
      <c r="N98" s="191"/>
      <c r="O98" s="191"/>
      <c r="P98" s="192">
        <f>SUM(P99:P108)</f>
        <v>0</v>
      </c>
      <c r="Q98" s="191"/>
      <c r="R98" s="192">
        <f>SUM(R99:R108)</f>
        <v>28.3367</v>
      </c>
      <c r="S98" s="191"/>
      <c r="T98" s="193">
        <f>SUM(T99:T108)</f>
        <v>0</v>
      </c>
      <c r="AR98" s="194" t="s">
        <v>2039</v>
      </c>
      <c r="AT98" s="195" t="s">
        <v>1950</v>
      </c>
      <c r="AU98" s="195" t="s">
        <v>1900</v>
      </c>
      <c r="AY98" s="194" t="s">
        <v>2090</v>
      </c>
      <c r="BK98" s="196">
        <f>SUM(BK99:BK108)</f>
        <v>0</v>
      </c>
    </row>
    <row r="99" spans="2:65" s="1" customFormat="1" ht="22.5" customHeight="1">
      <c r="B99" s="41"/>
      <c r="C99" s="200" t="s">
        <v>2129</v>
      </c>
      <c r="D99" s="200" t="s">
        <v>2092</v>
      </c>
      <c r="E99" s="201" t="s">
        <v>1213</v>
      </c>
      <c r="F99" s="202" t="s">
        <v>1214</v>
      </c>
      <c r="G99" s="203" t="s">
        <v>2095</v>
      </c>
      <c r="H99" s="204">
        <v>70</v>
      </c>
      <c r="I99" s="205"/>
      <c r="J99" s="206">
        <f>ROUND(I99*H99,2)</f>
        <v>0</v>
      </c>
      <c r="K99" s="202" t="s">
        <v>2096</v>
      </c>
      <c r="L99" s="61"/>
      <c r="M99" s="207" t="s">
        <v>1898</v>
      </c>
      <c r="N99" s="208" t="s">
        <v>1922</v>
      </c>
      <c r="O99" s="42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24" t="s">
        <v>2653</v>
      </c>
      <c r="AT99" s="24" t="s">
        <v>2092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2653</v>
      </c>
      <c r="BM99" s="24" t="s">
        <v>197</v>
      </c>
    </row>
    <row r="100" spans="2:51" s="12" customFormat="1" ht="13.5">
      <c r="B100" s="212"/>
      <c r="C100" s="213"/>
      <c r="D100" s="214" t="s">
        <v>2098</v>
      </c>
      <c r="E100" s="215" t="s">
        <v>1898</v>
      </c>
      <c r="F100" s="216" t="s">
        <v>198</v>
      </c>
      <c r="G100" s="213"/>
      <c r="H100" s="217">
        <v>70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1916</v>
      </c>
      <c r="AX100" s="12" t="s">
        <v>1900</v>
      </c>
      <c r="AY100" s="223" t="s">
        <v>2090</v>
      </c>
    </row>
    <row r="101" spans="2:65" s="1" customFormat="1" ht="22.5" customHeight="1">
      <c r="B101" s="41"/>
      <c r="C101" s="200" t="s">
        <v>2135</v>
      </c>
      <c r="D101" s="200" t="s">
        <v>2092</v>
      </c>
      <c r="E101" s="201" t="s">
        <v>1235</v>
      </c>
      <c r="F101" s="202" t="s">
        <v>1236</v>
      </c>
      <c r="G101" s="203" t="s">
        <v>2095</v>
      </c>
      <c r="H101" s="204">
        <v>70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2653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2653</v>
      </c>
      <c r="BM101" s="24" t="s">
        <v>199</v>
      </c>
    </row>
    <row r="102" spans="2:65" s="1" customFormat="1" ht="22.5" customHeight="1">
      <c r="B102" s="41"/>
      <c r="C102" s="200" t="s">
        <v>1905</v>
      </c>
      <c r="D102" s="200" t="s">
        <v>2092</v>
      </c>
      <c r="E102" s="201" t="s">
        <v>1240</v>
      </c>
      <c r="F102" s="202" t="s">
        <v>1241</v>
      </c>
      <c r="G102" s="203" t="s">
        <v>2095</v>
      </c>
      <c r="H102" s="204">
        <v>630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2653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2653</v>
      </c>
      <c r="BM102" s="24" t="s">
        <v>200</v>
      </c>
    </row>
    <row r="103" spans="2:51" s="12" customFormat="1" ht="13.5">
      <c r="B103" s="212"/>
      <c r="C103" s="213"/>
      <c r="D103" s="214" t="s">
        <v>2098</v>
      </c>
      <c r="E103" s="213"/>
      <c r="F103" s="216" t="s">
        <v>201</v>
      </c>
      <c r="G103" s="213"/>
      <c r="H103" s="217">
        <v>630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1882</v>
      </c>
      <c r="AX103" s="12" t="s">
        <v>1900</v>
      </c>
      <c r="AY103" s="223" t="s">
        <v>2090</v>
      </c>
    </row>
    <row r="104" spans="2:65" s="1" customFormat="1" ht="22.5" customHeight="1">
      <c r="B104" s="41"/>
      <c r="C104" s="200" t="s">
        <v>2146</v>
      </c>
      <c r="D104" s="200" t="s">
        <v>2092</v>
      </c>
      <c r="E104" s="201" t="s">
        <v>2123</v>
      </c>
      <c r="F104" s="202" t="s">
        <v>2124</v>
      </c>
      <c r="G104" s="203" t="s">
        <v>2125</v>
      </c>
      <c r="H104" s="204">
        <v>119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202</v>
      </c>
    </row>
    <row r="105" spans="2:51" s="12" customFormat="1" ht="13.5">
      <c r="B105" s="212"/>
      <c r="C105" s="213"/>
      <c r="D105" s="224" t="s">
        <v>2098</v>
      </c>
      <c r="E105" s="225" t="s">
        <v>1898</v>
      </c>
      <c r="F105" s="226" t="s">
        <v>203</v>
      </c>
      <c r="G105" s="213"/>
      <c r="H105" s="227">
        <v>70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1916</v>
      </c>
      <c r="AX105" s="12" t="s">
        <v>1951</v>
      </c>
      <c r="AY105" s="223" t="s">
        <v>2090</v>
      </c>
    </row>
    <row r="106" spans="2:51" s="12" customFormat="1" ht="13.5">
      <c r="B106" s="212"/>
      <c r="C106" s="213"/>
      <c r="D106" s="214" t="s">
        <v>2098</v>
      </c>
      <c r="E106" s="213"/>
      <c r="F106" s="216" t="s">
        <v>204</v>
      </c>
      <c r="G106" s="213"/>
      <c r="H106" s="217">
        <v>119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1882</v>
      </c>
      <c r="AX106" s="12" t="s">
        <v>1900</v>
      </c>
      <c r="AY106" s="223" t="s">
        <v>2090</v>
      </c>
    </row>
    <row r="107" spans="2:65" s="1" customFormat="1" ht="22.5" customHeight="1">
      <c r="B107" s="41"/>
      <c r="C107" s="200" t="s">
        <v>2151</v>
      </c>
      <c r="D107" s="200" t="s">
        <v>2092</v>
      </c>
      <c r="E107" s="201" t="s">
        <v>205</v>
      </c>
      <c r="F107" s="202" t="s">
        <v>206</v>
      </c>
      <c r="G107" s="203" t="s">
        <v>2132</v>
      </c>
      <c r="H107" s="204">
        <v>70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0.40481</v>
      </c>
      <c r="R107" s="209">
        <f>Q107*H107</f>
        <v>28.3367</v>
      </c>
      <c r="S107" s="209">
        <v>0</v>
      </c>
      <c r="T107" s="210">
        <f>S107*H107</f>
        <v>0</v>
      </c>
      <c r="AR107" s="24" t="s">
        <v>2653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2653</v>
      </c>
      <c r="BM107" s="24" t="s">
        <v>207</v>
      </c>
    </row>
    <row r="108" spans="2:51" s="12" customFormat="1" ht="13.5">
      <c r="B108" s="212"/>
      <c r="C108" s="213"/>
      <c r="D108" s="224" t="s">
        <v>2098</v>
      </c>
      <c r="E108" s="225" t="s">
        <v>1898</v>
      </c>
      <c r="F108" s="226" t="s">
        <v>208</v>
      </c>
      <c r="G108" s="213"/>
      <c r="H108" s="227">
        <v>70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1900</v>
      </c>
      <c r="AY108" s="223" t="s">
        <v>2090</v>
      </c>
    </row>
    <row r="109" spans="2:63" s="11" customFormat="1" ht="29.85" customHeight="1">
      <c r="B109" s="183"/>
      <c r="C109" s="184"/>
      <c r="D109" s="197" t="s">
        <v>1950</v>
      </c>
      <c r="E109" s="198" t="s">
        <v>209</v>
      </c>
      <c r="F109" s="198" t="s">
        <v>210</v>
      </c>
      <c r="G109" s="184"/>
      <c r="H109" s="184"/>
      <c r="I109" s="187"/>
      <c r="J109" s="199">
        <f>BK109</f>
        <v>0</v>
      </c>
      <c r="K109" s="184"/>
      <c r="L109" s="189"/>
      <c r="M109" s="190"/>
      <c r="N109" s="191"/>
      <c r="O109" s="191"/>
      <c r="P109" s="192">
        <f>P110</f>
        <v>0</v>
      </c>
      <c r="Q109" s="191"/>
      <c r="R109" s="192">
        <f>R110</f>
        <v>0</v>
      </c>
      <c r="S109" s="191"/>
      <c r="T109" s="193">
        <f>T110</f>
        <v>0</v>
      </c>
      <c r="AR109" s="194" t="s">
        <v>2039</v>
      </c>
      <c r="AT109" s="195" t="s">
        <v>1950</v>
      </c>
      <c r="AU109" s="195" t="s">
        <v>1900</v>
      </c>
      <c r="AY109" s="194" t="s">
        <v>2090</v>
      </c>
      <c r="BK109" s="196">
        <f>BK110</f>
        <v>0</v>
      </c>
    </row>
    <row r="110" spans="2:65" s="1" customFormat="1" ht="22.5" customHeight="1">
      <c r="B110" s="41"/>
      <c r="C110" s="200" t="s">
        <v>2156</v>
      </c>
      <c r="D110" s="200" t="s">
        <v>2092</v>
      </c>
      <c r="E110" s="201" t="s">
        <v>211</v>
      </c>
      <c r="F110" s="202" t="s">
        <v>212</v>
      </c>
      <c r="G110" s="203" t="s">
        <v>213</v>
      </c>
      <c r="H110" s="204">
        <v>9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2653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2653</v>
      </c>
      <c r="BM110" s="24" t="s">
        <v>214</v>
      </c>
    </row>
    <row r="111" spans="2:63" s="11" customFormat="1" ht="37.35" customHeight="1">
      <c r="B111" s="183"/>
      <c r="C111" s="184"/>
      <c r="D111" s="197" t="s">
        <v>1950</v>
      </c>
      <c r="E111" s="277" t="s">
        <v>215</v>
      </c>
      <c r="F111" s="277" t="s">
        <v>216</v>
      </c>
      <c r="G111" s="184"/>
      <c r="H111" s="184"/>
      <c r="I111" s="187"/>
      <c r="J111" s="278">
        <f>BK111</f>
        <v>0</v>
      </c>
      <c r="K111" s="184"/>
      <c r="L111" s="189"/>
      <c r="M111" s="190"/>
      <c r="N111" s="191"/>
      <c r="O111" s="191"/>
      <c r="P111" s="192">
        <f>P112</f>
        <v>0</v>
      </c>
      <c r="Q111" s="191"/>
      <c r="R111" s="192">
        <f>R112</f>
        <v>0</v>
      </c>
      <c r="S111" s="191"/>
      <c r="T111" s="193">
        <f>T112</f>
        <v>0</v>
      </c>
      <c r="AR111" s="194" t="s">
        <v>2042</v>
      </c>
      <c r="AT111" s="195" t="s">
        <v>1950</v>
      </c>
      <c r="AU111" s="195" t="s">
        <v>1951</v>
      </c>
      <c r="AY111" s="194" t="s">
        <v>2090</v>
      </c>
      <c r="BK111" s="196">
        <f>BK112</f>
        <v>0</v>
      </c>
    </row>
    <row r="112" spans="2:65" s="1" customFormat="1" ht="22.5" customHeight="1">
      <c r="B112" s="41"/>
      <c r="C112" s="200" t="s">
        <v>2161</v>
      </c>
      <c r="D112" s="200" t="s">
        <v>2092</v>
      </c>
      <c r="E112" s="201" t="s">
        <v>217</v>
      </c>
      <c r="F112" s="202" t="s">
        <v>218</v>
      </c>
      <c r="G112" s="203" t="s">
        <v>219</v>
      </c>
      <c r="H112" s="204">
        <v>40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38" t="s">
        <v>1922</v>
      </c>
      <c r="O112" s="239"/>
      <c r="P112" s="240">
        <f>O112*H112</f>
        <v>0</v>
      </c>
      <c r="Q112" s="240">
        <v>0</v>
      </c>
      <c r="R112" s="240">
        <f>Q112*H112</f>
        <v>0</v>
      </c>
      <c r="S112" s="240">
        <v>0</v>
      </c>
      <c r="T112" s="241">
        <f>S112*H112</f>
        <v>0</v>
      </c>
      <c r="AR112" s="24" t="s">
        <v>1287</v>
      </c>
      <c r="AT112" s="24" t="s">
        <v>2092</v>
      </c>
      <c r="AU112" s="24" t="s">
        <v>1900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1287</v>
      </c>
      <c r="BM112" s="24" t="s">
        <v>220</v>
      </c>
    </row>
    <row r="113" spans="2:12" s="1" customFormat="1" ht="6.95" customHeight="1">
      <c r="B113" s="56"/>
      <c r="C113" s="57"/>
      <c r="D113" s="57"/>
      <c r="E113" s="57"/>
      <c r="F113" s="57"/>
      <c r="G113" s="57"/>
      <c r="H113" s="57"/>
      <c r="I113" s="145"/>
      <c r="J113" s="57"/>
      <c r="K113" s="57"/>
      <c r="L113" s="61"/>
    </row>
  </sheetData>
  <sheetProtection sheet="1" objects="1" scenarios="1" formatCells="0" formatColumns="0" formatRows="0" sort="0" autoFilter="0"/>
  <autoFilter ref="C86:K112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2018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147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221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2019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21.75" customHeight="1">
      <c r="B15" s="41"/>
      <c r="C15" s="42"/>
      <c r="D15" s="34" t="s">
        <v>2060</v>
      </c>
      <c r="E15" s="42"/>
      <c r="F15" s="129" t="s">
        <v>149</v>
      </c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ROUNDUP(J97,2)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ROUNDUP(SUM(BE97:BE131),2)</f>
        <v>0</v>
      </c>
      <c r="G32" s="42"/>
      <c r="H32" s="42"/>
      <c r="I32" s="140">
        <v>0.21</v>
      </c>
      <c r="J32" s="139">
        <f>ROUNDUP(ROUNDUP((SUM(BE97:BE131)),2)*I32,1)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ROUNDUP(SUM(BF97:BF131),2)</f>
        <v>0</v>
      </c>
      <c r="G33" s="42"/>
      <c r="H33" s="42"/>
      <c r="I33" s="140">
        <v>0.15</v>
      </c>
      <c r="J33" s="139">
        <f>ROUNDUP(ROUNDUP((SUM(BF97:BF131)),2)*I33,1)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ROUNDUP(SUM(BG97:BG131),2)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ROUNDUP(SUM(BH97:BH131),2)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ROUNDUP(SUM(BI97:BI131),2)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147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 xml:space="preserve">SO 403 - NN rozvody 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J97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222</v>
      </c>
      <c r="E61" s="157"/>
      <c r="F61" s="157"/>
      <c r="G61" s="157"/>
      <c r="H61" s="157"/>
      <c r="I61" s="160"/>
      <c r="J61" s="161">
        <f>J98</f>
        <v>0</v>
      </c>
      <c r="K61" s="162"/>
    </row>
    <row r="62" spans="2:11" s="9" customFormat="1" ht="19.9" customHeight="1">
      <c r="B62" s="163"/>
      <c r="C62" s="164"/>
      <c r="D62" s="165" t="s">
        <v>223</v>
      </c>
      <c r="E62" s="166"/>
      <c r="F62" s="166"/>
      <c r="G62" s="166"/>
      <c r="H62" s="166"/>
      <c r="I62" s="167"/>
      <c r="J62" s="168">
        <f>J99</f>
        <v>0</v>
      </c>
      <c r="K62" s="169"/>
    </row>
    <row r="63" spans="2:11" s="9" customFormat="1" ht="19.9" customHeight="1">
      <c r="B63" s="163"/>
      <c r="C63" s="164"/>
      <c r="D63" s="165" t="s">
        <v>224</v>
      </c>
      <c r="E63" s="166"/>
      <c r="F63" s="166"/>
      <c r="G63" s="166"/>
      <c r="H63" s="166"/>
      <c r="I63" s="167"/>
      <c r="J63" s="168">
        <f>J101</f>
        <v>0</v>
      </c>
      <c r="K63" s="169"/>
    </row>
    <row r="64" spans="2:11" s="9" customFormat="1" ht="19.9" customHeight="1">
      <c r="B64" s="163"/>
      <c r="C64" s="164"/>
      <c r="D64" s="165" t="s">
        <v>225</v>
      </c>
      <c r="E64" s="166"/>
      <c r="F64" s="166"/>
      <c r="G64" s="166"/>
      <c r="H64" s="166"/>
      <c r="I64" s="167"/>
      <c r="J64" s="168">
        <f>J103</f>
        <v>0</v>
      </c>
      <c r="K64" s="169"/>
    </row>
    <row r="65" spans="2:11" s="9" customFormat="1" ht="19.9" customHeight="1">
      <c r="B65" s="163"/>
      <c r="C65" s="164"/>
      <c r="D65" s="165" t="s">
        <v>226</v>
      </c>
      <c r="E65" s="166"/>
      <c r="F65" s="166"/>
      <c r="G65" s="166"/>
      <c r="H65" s="166"/>
      <c r="I65" s="167"/>
      <c r="J65" s="168">
        <f>J107</f>
        <v>0</v>
      </c>
      <c r="K65" s="169"/>
    </row>
    <row r="66" spans="2:11" s="8" customFormat="1" ht="24.95" customHeight="1">
      <c r="B66" s="154"/>
      <c r="C66" s="155"/>
      <c r="D66" s="156" t="s">
        <v>227</v>
      </c>
      <c r="E66" s="157"/>
      <c r="F66" s="157"/>
      <c r="G66" s="157"/>
      <c r="H66" s="157"/>
      <c r="I66" s="160"/>
      <c r="J66" s="161">
        <f>J112</f>
        <v>0</v>
      </c>
      <c r="K66" s="162"/>
    </row>
    <row r="67" spans="2:11" s="9" customFormat="1" ht="19.9" customHeight="1">
      <c r="B67" s="163"/>
      <c r="C67" s="164"/>
      <c r="D67" s="165" t="s">
        <v>228</v>
      </c>
      <c r="E67" s="166"/>
      <c r="F67" s="166"/>
      <c r="G67" s="166"/>
      <c r="H67" s="166"/>
      <c r="I67" s="167"/>
      <c r="J67" s="168">
        <f>J113</f>
        <v>0</v>
      </c>
      <c r="K67" s="169"/>
    </row>
    <row r="68" spans="2:11" s="9" customFormat="1" ht="19.9" customHeight="1">
      <c r="B68" s="163"/>
      <c r="C68" s="164"/>
      <c r="D68" s="165" t="s">
        <v>229</v>
      </c>
      <c r="E68" s="166"/>
      <c r="F68" s="166"/>
      <c r="G68" s="166"/>
      <c r="H68" s="166"/>
      <c r="I68" s="167"/>
      <c r="J68" s="168">
        <f>J115</f>
        <v>0</v>
      </c>
      <c r="K68" s="169"/>
    </row>
    <row r="69" spans="2:11" s="9" customFormat="1" ht="19.9" customHeight="1">
      <c r="B69" s="163"/>
      <c r="C69" s="164"/>
      <c r="D69" s="165" t="s">
        <v>230</v>
      </c>
      <c r="E69" s="166"/>
      <c r="F69" s="166"/>
      <c r="G69" s="166"/>
      <c r="H69" s="166"/>
      <c r="I69" s="167"/>
      <c r="J69" s="168">
        <f>J117</f>
        <v>0</v>
      </c>
      <c r="K69" s="169"/>
    </row>
    <row r="70" spans="2:11" s="9" customFormat="1" ht="19.9" customHeight="1">
      <c r="B70" s="163"/>
      <c r="C70" s="164"/>
      <c r="D70" s="165" t="s">
        <v>231</v>
      </c>
      <c r="E70" s="166"/>
      <c r="F70" s="166"/>
      <c r="G70" s="166"/>
      <c r="H70" s="166"/>
      <c r="I70" s="167"/>
      <c r="J70" s="168">
        <f>J119</f>
        <v>0</v>
      </c>
      <c r="K70" s="169"/>
    </row>
    <row r="71" spans="2:11" s="9" customFormat="1" ht="19.9" customHeight="1">
      <c r="B71" s="163"/>
      <c r="C71" s="164"/>
      <c r="D71" s="165" t="s">
        <v>232</v>
      </c>
      <c r="E71" s="166"/>
      <c r="F71" s="166"/>
      <c r="G71" s="166"/>
      <c r="H71" s="166"/>
      <c r="I71" s="167"/>
      <c r="J71" s="168">
        <f>J121</f>
        <v>0</v>
      </c>
      <c r="K71" s="169"/>
    </row>
    <row r="72" spans="2:11" s="9" customFormat="1" ht="19.9" customHeight="1">
      <c r="B72" s="163"/>
      <c r="C72" s="164"/>
      <c r="D72" s="165" t="s">
        <v>233</v>
      </c>
      <c r="E72" s="166"/>
      <c r="F72" s="166"/>
      <c r="G72" s="166"/>
      <c r="H72" s="166"/>
      <c r="I72" s="167"/>
      <c r="J72" s="168">
        <f>J123</f>
        <v>0</v>
      </c>
      <c r="K72" s="169"/>
    </row>
    <row r="73" spans="2:11" s="9" customFormat="1" ht="19.9" customHeight="1">
      <c r="B73" s="163"/>
      <c r="C73" s="164"/>
      <c r="D73" s="165" t="s">
        <v>234</v>
      </c>
      <c r="E73" s="166"/>
      <c r="F73" s="166"/>
      <c r="G73" s="166"/>
      <c r="H73" s="166"/>
      <c r="I73" s="167"/>
      <c r="J73" s="168">
        <f>J125</f>
        <v>0</v>
      </c>
      <c r="K73" s="169"/>
    </row>
    <row r="74" spans="2:11" s="9" customFormat="1" ht="19.9" customHeight="1">
      <c r="B74" s="163"/>
      <c r="C74" s="164"/>
      <c r="D74" s="165" t="s">
        <v>235</v>
      </c>
      <c r="E74" s="166"/>
      <c r="F74" s="166"/>
      <c r="G74" s="166"/>
      <c r="H74" s="166"/>
      <c r="I74" s="167"/>
      <c r="J74" s="168">
        <f>J127</f>
        <v>0</v>
      </c>
      <c r="K74" s="169"/>
    </row>
    <row r="75" spans="2:11" s="9" customFormat="1" ht="19.9" customHeight="1">
      <c r="B75" s="163"/>
      <c r="C75" s="164"/>
      <c r="D75" s="165" t="s">
        <v>236</v>
      </c>
      <c r="E75" s="166"/>
      <c r="F75" s="166"/>
      <c r="G75" s="166"/>
      <c r="H75" s="166"/>
      <c r="I75" s="167"/>
      <c r="J75" s="168">
        <f>J130</f>
        <v>0</v>
      </c>
      <c r="K75" s="169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6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45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48"/>
      <c r="J81" s="60"/>
      <c r="K81" s="60"/>
      <c r="L81" s="61"/>
    </row>
    <row r="82" spans="2:12" s="1" customFormat="1" ht="36.95" customHeight="1">
      <c r="B82" s="41"/>
      <c r="C82" s="62" t="s">
        <v>2074</v>
      </c>
      <c r="D82" s="63"/>
      <c r="E82" s="63"/>
      <c r="F82" s="63"/>
      <c r="G82" s="63"/>
      <c r="H82" s="63"/>
      <c r="I82" s="170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12" s="1" customFormat="1" ht="14.45" customHeight="1">
      <c r="B84" s="41"/>
      <c r="C84" s="65" t="s">
        <v>1894</v>
      </c>
      <c r="D84" s="63"/>
      <c r="E84" s="63"/>
      <c r="F84" s="63"/>
      <c r="G84" s="63"/>
      <c r="H84" s="63"/>
      <c r="I84" s="170"/>
      <c r="J84" s="63"/>
      <c r="K84" s="63"/>
      <c r="L84" s="61"/>
    </row>
    <row r="85" spans="2:12" s="1" customFormat="1" ht="22.5" customHeight="1">
      <c r="B85" s="41"/>
      <c r="C85" s="63"/>
      <c r="D85" s="63"/>
      <c r="E85" s="402" t="str">
        <f>E7</f>
        <v>Jezero Most-napojení na komunikace a IS - část I</v>
      </c>
      <c r="F85" s="403"/>
      <c r="G85" s="403"/>
      <c r="H85" s="403"/>
      <c r="I85" s="170"/>
      <c r="J85" s="63"/>
      <c r="K85" s="63"/>
      <c r="L85" s="61"/>
    </row>
    <row r="86" spans="2:12" ht="15">
      <c r="B86" s="28"/>
      <c r="C86" s="65" t="s">
        <v>2058</v>
      </c>
      <c r="D86" s="263"/>
      <c r="E86" s="263"/>
      <c r="F86" s="263"/>
      <c r="G86" s="263"/>
      <c r="H86" s="263"/>
      <c r="J86" s="263"/>
      <c r="K86" s="263"/>
      <c r="L86" s="264"/>
    </row>
    <row r="87" spans="2:12" s="1" customFormat="1" ht="22.5" customHeight="1">
      <c r="B87" s="41"/>
      <c r="C87" s="63"/>
      <c r="D87" s="63"/>
      <c r="E87" s="402" t="s">
        <v>147</v>
      </c>
      <c r="F87" s="404"/>
      <c r="G87" s="404"/>
      <c r="H87" s="404"/>
      <c r="I87" s="170"/>
      <c r="J87" s="63"/>
      <c r="K87" s="63"/>
      <c r="L87" s="61"/>
    </row>
    <row r="88" spans="2:12" s="1" customFormat="1" ht="14.45" customHeight="1">
      <c r="B88" s="41"/>
      <c r="C88" s="65" t="s">
        <v>2932</v>
      </c>
      <c r="D88" s="63"/>
      <c r="E88" s="63"/>
      <c r="F88" s="63"/>
      <c r="G88" s="63"/>
      <c r="H88" s="63"/>
      <c r="I88" s="170"/>
      <c r="J88" s="63"/>
      <c r="K88" s="63"/>
      <c r="L88" s="61"/>
    </row>
    <row r="89" spans="2:12" s="1" customFormat="1" ht="23.25" customHeight="1">
      <c r="B89" s="41"/>
      <c r="C89" s="63"/>
      <c r="D89" s="63"/>
      <c r="E89" s="374" t="str">
        <f>E11</f>
        <v xml:space="preserve">SO 403 - NN rozvody </v>
      </c>
      <c r="F89" s="404"/>
      <c r="G89" s="404"/>
      <c r="H89" s="404"/>
      <c r="I89" s="170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0"/>
      <c r="J90" s="63"/>
      <c r="K90" s="63"/>
      <c r="L90" s="61"/>
    </row>
    <row r="91" spans="2:12" s="1" customFormat="1" ht="18" customHeight="1">
      <c r="B91" s="41"/>
      <c r="C91" s="65" t="s">
        <v>1901</v>
      </c>
      <c r="D91" s="63"/>
      <c r="E91" s="63"/>
      <c r="F91" s="171" t="str">
        <f>F14</f>
        <v xml:space="preserve"> </v>
      </c>
      <c r="G91" s="63"/>
      <c r="H91" s="63"/>
      <c r="I91" s="172" t="s">
        <v>1903</v>
      </c>
      <c r="J91" s="73" t="str">
        <f>IF(J14="","",J14)</f>
        <v>28. 11. 2016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0"/>
      <c r="J92" s="63"/>
      <c r="K92" s="63"/>
      <c r="L92" s="61"/>
    </row>
    <row r="93" spans="2:12" s="1" customFormat="1" ht="15">
      <c r="B93" s="41"/>
      <c r="C93" s="65" t="s">
        <v>1906</v>
      </c>
      <c r="D93" s="63"/>
      <c r="E93" s="63"/>
      <c r="F93" s="171" t="str">
        <f>E17</f>
        <v>ČR - Ministerstvo financí</v>
      </c>
      <c r="G93" s="63"/>
      <c r="H93" s="63"/>
      <c r="I93" s="172" t="s">
        <v>1912</v>
      </c>
      <c r="J93" s="171" t="str">
        <f>E23</f>
        <v>Báňské projekty Teplice a.s.</v>
      </c>
      <c r="K93" s="63"/>
      <c r="L93" s="61"/>
    </row>
    <row r="94" spans="2:12" s="1" customFormat="1" ht="14.45" customHeight="1">
      <c r="B94" s="41"/>
      <c r="C94" s="65" t="s">
        <v>1910</v>
      </c>
      <c r="D94" s="63"/>
      <c r="E94" s="63"/>
      <c r="F94" s="171" t="str">
        <f>IF(E20="","",E20)</f>
        <v/>
      </c>
      <c r="G94" s="63"/>
      <c r="H94" s="63"/>
      <c r="I94" s="170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70"/>
      <c r="J95" s="63"/>
      <c r="K95" s="63"/>
      <c r="L95" s="61"/>
    </row>
    <row r="96" spans="2:20" s="10" customFormat="1" ht="29.25" customHeight="1">
      <c r="B96" s="173"/>
      <c r="C96" s="174" t="s">
        <v>2075</v>
      </c>
      <c r="D96" s="175" t="s">
        <v>1936</v>
      </c>
      <c r="E96" s="175" t="s">
        <v>1932</v>
      </c>
      <c r="F96" s="175" t="s">
        <v>2076</v>
      </c>
      <c r="G96" s="175" t="s">
        <v>2077</v>
      </c>
      <c r="H96" s="175" t="s">
        <v>2078</v>
      </c>
      <c r="I96" s="176" t="s">
        <v>2079</v>
      </c>
      <c r="J96" s="175" t="s">
        <v>2064</v>
      </c>
      <c r="K96" s="177" t="s">
        <v>2080</v>
      </c>
      <c r="L96" s="178"/>
      <c r="M96" s="80" t="s">
        <v>2081</v>
      </c>
      <c r="N96" s="81" t="s">
        <v>1921</v>
      </c>
      <c r="O96" s="81" t="s">
        <v>2082</v>
      </c>
      <c r="P96" s="81" t="s">
        <v>2083</v>
      </c>
      <c r="Q96" s="81" t="s">
        <v>2084</v>
      </c>
      <c r="R96" s="81" t="s">
        <v>2085</v>
      </c>
      <c r="S96" s="81" t="s">
        <v>2086</v>
      </c>
      <c r="T96" s="82" t="s">
        <v>2087</v>
      </c>
    </row>
    <row r="97" spans="2:63" s="1" customFormat="1" ht="29.25" customHeight="1">
      <c r="B97" s="41"/>
      <c r="C97" s="86" t="s">
        <v>2065</v>
      </c>
      <c r="D97" s="63"/>
      <c r="E97" s="63"/>
      <c r="F97" s="63"/>
      <c r="G97" s="63"/>
      <c r="H97" s="63"/>
      <c r="I97" s="170"/>
      <c r="J97" s="179">
        <f>BK97</f>
        <v>0</v>
      </c>
      <c r="K97" s="63"/>
      <c r="L97" s="61"/>
      <c r="M97" s="83"/>
      <c r="N97" s="84"/>
      <c r="O97" s="84"/>
      <c r="P97" s="180">
        <f>P98+P112</f>
        <v>0</v>
      </c>
      <c r="Q97" s="84"/>
      <c r="R97" s="180">
        <f>R98+R112</f>
        <v>0</v>
      </c>
      <c r="S97" s="84"/>
      <c r="T97" s="181">
        <f>T98+T112</f>
        <v>0</v>
      </c>
      <c r="AT97" s="24" t="s">
        <v>1950</v>
      </c>
      <c r="AU97" s="24" t="s">
        <v>2066</v>
      </c>
      <c r="BK97" s="182">
        <f>BK98+BK112</f>
        <v>0</v>
      </c>
    </row>
    <row r="98" spans="2:63" s="11" customFormat="1" ht="37.35" customHeight="1">
      <c r="B98" s="183"/>
      <c r="C98" s="184"/>
      <c r="D98" s="185" t="s">
        <v>1950</v>
      </c>
      <c r="E98" s="186" t="s">
        <v>237</v>
      </c>
      <c r="F98" s="186" t="s">
        <v>152</v>
      </c>
      <c r="G98" s="184"/>
      <c r="H98" s="184"/>
      <c r="I98" s="187"/>
      <c r="J98" s="188">
        <f>BK98</f>
        <v>0</v>
      </c>
      <c r="K98" s="184"/>
      <c r="L98" s="189"/>
      <c r="M98" s="190"/>
      <c r="N98" s="191"/>
      <c r="O98" s="191"/>
      <c r="P98" s="192">
        <f>P99+P101+P103+P107</f>
        <v>0</v>
      </c>
      <c r="Q98" s="191"/>
      <c r="R98" s="192">
        <f>R99+R101+R103+R107</f>
        <v>0</v>
      </c>
      <c r="S98" s="191"/>
      <c r="T98" s="193">
        <f>T99+T101+T103+T107</f>
        <v>0</v>
      </c>
      <c r="AR98" s="194" t="s">
        <v>1900</v>
      </c>
      <c r="AT98" s="195" t="s">
        <v>1950</v>
      </c>
      <c r="AU98" s="195" t="s">
        <v>1951</v>
      </c>
      <c r="AY98" s="194" t="s">
        <v>2090</v>
      </c>
      <c r="BK98" s="196">
        <f>BK99+BK101+BK103+BK107</f>
        <v>0</v>
      </c>
    </row>
    <row r="99" spans="2:63" s="11" customFormat="1" ht="19.9" customHeight="1">
      <c r="B99" s="183"/>
      <c r="C99" s="184"/>
      <c r="D99" s="197" t="s">
        <v>1950</v>
      </c>
      <c r="E99" s="198" t="s">
        <v>238</v>
      </c>
      <c r="F99" s="198" t="s">
        <v>239</v>
      </c>
      <c r="G99" s="184"/>
      <c r="H99" s="184"/>
      <c r="I99" s="187"/>
      <c r="J99" s="199">
        <f>BK99</f>
        <v>0</v>
      </c>
      <c r="K99" s="184"/>
      <c r="L99" s="189"/>
      <c r="M99" s="190"/>
      <c r="N99" s="191"/>
      <c r="O99" s="191"/>
      <c r="P99" s="192">
        <f>P100</f>
        <v>0</v>
      </c>
      <c r="Q99" s="191"/>
      <c r="R99" s="192">
        <f>R100</f>
        <v>0</v>
      </c>
      <c r="S99" s="191"/>
      <c r="T99" s="193">
        <f>T100</f>
        <v>0</v>
      </c>
      <c r="AR99" s="194" t="s">
        <v>1900</v>
      </c>
      <c r="AT99" s="195" t="s">
        <v>1950</v>
      </c>
      <c r="AU99" s="195" t="s">
        <v>1900</v>
      </c>
      <c r="AY99" s="194" t="s">
        <v>2090</v>
      </c>
      <c r="BK99" s="196">
        <f>BK100</f>
        <v>0</v>
      </c>
    </row>
    <row r="100" spans="2:65" s="1" customFormat="1" ht="22.5" customHeight="1">
      <c r="B100" s="41"/>
      <c r="C100" s="200" t="s">
        <v>1900</v>
      </c>
      <c r="D100" s="200" t="s">
        <v>2092</v>
      </c>
      <c r="E100" s="201" t="s">
        <v>240</v>
      </c>
      <c r="F100" s="202" t="s">
        <v>241</v>
      </c>
      <c r="G100" s="203" t="s">
        <v>2263</v>
      </c>
      <c r="H100" s="204">
        <v>20</v>
      </c>
      <c r="I100" s="205"/>
      <c r="J100" s="206">
        <f>ROUND(I100*H100,2)</f>
        <v>0</v>
      </c>
      <c r="K100" s="202" t="s">
        <v>155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1900</v>
      </c>
    </row>
    <row r="101" spans="2:63" s="11" customFormat="1" ht="29.85" customHeight="1">
      <c r="B101" s="183"/>
      <c r="C101" s="184"/>
      <c r="D101" s="197" t="s">
        <v>1950</v>
      </c>
      <c r="E101" s="198" t="s">
        <v>242</v>
      </c>
      <c r="F101" s="198" t="s">
        <v>243</v>
      </c>
      <c r="G101" s="184"/>
      <c r="H101" s="184"/>
      <c r="I101" s="187"/>
      <c r="J101" s="199">
        <f>BK101</f>
        <v>0</v>
      </c>
      <c r="K101" s="184"/>
      <c r="L101" s="189"/>
      <c r="M101" s="190"/>
      <c r="N101" s="191"/>
      <c r="O101" s="191"/>
      <c r="P101" s="192">
        <f>P102</f>
        <v>0</v>
      </c>
      <c r="Q101" s="191"/>
      <c r="R101" s="192">
        <f>R102</f>
        <v>0</v>
      </c>
      <c r="S101" s="191"/>
      <c r="T101" s="193">
        <f>T102</f>
        <v>0</v>
      </c>
      <c r="AR101" s="194" t="s">
        <v>1900</v>
      </c>
      <c r="AT101" s="195" t="s">
        <v>1950</v>
      </c>
      <c r="AU101" s="195" t="s">
        <v>1900</v>
      </c>
      <c r="AY101" s="194" t="s">
        <v>2090</v>
      </c>
      <c r="BK101" s="196">
        <f>BK102</f>
        <v>0</v>
      </c>
    </row>
    <row r="102" spans="2:65" s="1" customFormat="1" ht="22.5" customHeight="1">
      <c r="B102" s="41"/>
      <c r="C102" s="200" t="s">
        <v>1961</v>
      </c>
      <c r="D102" s="200" t="s">
        <v>2092</v>
      </c>
      <c r="E102" s="201" t="s">
        <v>244</v>
      </c>
      <c r="F102" s="202" t="s">
        <v>245</v>
      </c>
      <c r="G102" s="203" t="s">
        <v>2263</v>
      </c>
      <c r="H102" s="204">
        <v>8</v>
      </c>
      <c r="I102" s="205"/>
      <c r="J102" s="206">
        <f>ROUND(I102*H102,2)</f>
        <v>0</v>
      </c>
      <c r="K102" s="202" t="s">
        <v>155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1961</v>
      </c>
    </row>
    <row r="103" spans="2:63" s="11" customFormat="1" ht="29.85" customHeight="1">
      <c r="B103" s="183"/>
      <c r="C103" s="184"/>
      <c r="D103" s="197" t="s">
        <v>1950</v>
      </c>
      <c r="E103" s="198" t="s">
        <v>246</v>
      </c>
      <c r="F103" s="198" t="s">
        <v>247</v>
      </c>
      <c r="G103" s="184"/>
      <c r="H103" s="184"/>
      <c r="I103" s="187"/>
      <c r="J103" s="199">
        <f>BK103</f>
        <v>0</v>
      </c>
      <c r="K103" s="184"/>
      <c r="L103" s="189"/>
      <c r="M103" s="190"/>
      <c r="N103" s="191"/>
      <c r="O103" s="191"/>
      <c r="P103" s="192">
        <f>SUM(P104:P106)</f>
        <v>0</v>
      </c>
      <c r="Q103" s="191"/>
      <c r="R103" s="192">
        <f>SUM(R104:R106)</f>
        <v>0</v>
      </c>
      <c r="S103" s="191"/>
      <c r="T103" s="193">
        <f>SUM(T104:T106)</f>
        <v>0</v>
      </c>
      <c r="AR103" s="194" t="s">
        <v>1900</v>
      </c>
      <c r="AT103" s="195" t="s">
        <v>1950</v>
      </c>
      <c r="AU103" s="195" t="s">
        <v>1900</v>
      </c>
      <c r="AY103" s="194" t="s">
        <v>2090</v>
      </c>
      <c r="BK103" s="196">
        <f>SUM(BK104:BK106)</f>
        <v>0</v>
      </c>
    </row>
    <row r="104" spans="2:65" s="1" customFormat="1" ht="31.5" customHeight="1">
      <c r="B104" s="41"/>
      <c r="C104" s="200" t="s">
        <v>2039</v>
      </c>
      <c r="D104" s="200" t="s">
        <v>2092</v>
      </c>
      <c r="E104" s="201" t="s">
        <v>248</v>
      </c>
      <c r="F104" s="202" t="s">
        <v>249</v>
      </c>
      <c r="G104" s="203" t="s">
        <v>2106</v>
      </c>
      <c r="H104" s="204">
        <v>320</v>
      </c>
      <c r="I104" s="205"/>
      <c r="J104" s="206">
        <f>ROUND(I104*H104,2)</f>
        <v>0</v>
      </c>
      <c r="K104" s="202" t="s">
        <v>155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2039</v>
      </c>
    </row>
    <row r="105" spans="2:47" s="1" customFormat="1" ht="27">
      <c r="B105" s="41"/>
      <c r="C105" s="63"/>
      <c r="D105" s="214" t="s">
        <v>2431</v>
      </c>
      <c r="E105" s="63"/>
      <c r="F105" s="279" t="s">
        <v>182</v>
      </c>
      <c r="G105" s="63"/>
      <c r="H105" s="63"/>
      <c r="I105" s="170"/>
      <c r="J105" s="63"/>
      <c r="K105" s="63"/>
      <c r="L105" s="61"/>
      <c r="M105" s="257"/>
      <c r="N105" s="42"/>
      <c r="O105" s="42"/>
      <c r="P105" s="42"/>
      <c r="Q105" s="42"/>
      <c r="R105" s="42"/>
      <c r="S105" s="42"/>
      <c r="T105" s="78"/>
      <c r="AT105" s="24" t="s">
        <v>2431</v>
      </c>
      <c r="AU105" s="24" t="s">
        <v>1961</v>
      </c>
    </row>
    <row r="106" spans="2:65" s="1" customFormat="1" ht="31.5" customHeight="1">
      <c r="B106" s="41"/>
      <c r="C106" s="200" t="s">
        <v>2042</v>
      </c>
      <c r="D106" s="200" t="s">
        <v>2092</v>
      </c>
      <c r="E106" s="201" t="s">
        <v>250</v>
      </c>
      <c r="F106" s="202" t="s">
        <v>251</v>
      </c>
      <c r="G106" s="203" t="s">
        <v>2263</v>
      </c>
      <c r="H106" s="204">
        <v>16</v>
      </c>
      <c r="I106" s="205"/>
      <c r="J106" s="206">
        <f>ROUND(I106*H106,2)</f>
        <v>0</v>
      </c>
      <c r="K106" s="202" t="s">
        <v>155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2042</v>
      </c>
    </row>
    <row r="107" spans="2:63" s="11" customFormat="1" ht="29.85" customHeight="1">
      <c r="B107" s="183"/>
      <c r="C107" s="184"/>
      <c r="D107" s="197" t="s">
        <v>1950</v>
      </c>
      <c r="E107" s="198" t="s">
        <v>252</v>
      </c>
      <c r="F107" s="198" t="s">
        <v>253</v>
      </c>
      <c r="G107" s="184"/>
      <c r="H107" s="184"/>
      <c r="I107" s="187"/>
      <c r="J107" s="199">
        <f>BK107</f>
        <v>0</v>
      </c>
      <c r="K107" s="184"/>
      <c r="L107" s="189"/>
      <c r="M107" s="190"/>
      <c r="N107" s="191"/>
      <c r="O107" s="191"/>
      <c r="P107" s="192">
        <f>SUM(P108:P111)</f>
        <v>0</v>
      </c>
      <c r="Q107" s="191"/>
      <c r="R107" s="192">
        <f>SUM(R108:R111)</f>
        <v>0</v>
      </c>
      <c r="S107" s="191"/>
      <c r="T107" s="193">
        <f>SUM(T108:T111)</f>
        <v>0</v>
      </c>
      <c r="AR107" s="194" t="s">
        <v>1900</v>
      </c>
      <c r="AT107" s="195" t="s">
        <v>1950</v>
      </c>
      <c r="AU107" s="195" t="s">
        <v>1900</v>
      </c>
      <c r="AY107" s="194" t="s">
        <v>2090</v>
      </c>
      <c r="BK107" s="196">
        <f>SUM(BK108:BK111)</f>
        <v>0</v>
      </c>
    </row>
    <row r="108" spans="2:65" s="1" customFormat="1" ht="31.5" customHeight="1">
      <c r="B108" s="41"/>
      <c r="C108" s="200" t="s">
        <v>2045</v>
      </c>
      <c r="D108" s="200" t="s">
        <v>2092</v>
      </c>
      <c r="E108" s="201" t="s">
        <v>254</v>
      </c>
      <c r="F108" s="202" t="s">
        <v>255</v>
      </c>
      <c r="G108" s="203" t="s">
        <v>2106</v>
      </c>
      <c r="H108" s="204">
        <v>3537</v>
      </c>
      <c r="I108" s="205"/>
      <c r="J108" s="206">
        <f>ROUND(I108*H108,2)</f>
        <v>0</v>
      </c>
      <c r="K108" s="202" t="s">
        <v>155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2045</v>
      </c>
    </row>
    <row r="109" spans="2:65" s="1" customFormat="1" ht="31.5" customHeight="1">
      <c r="B109" s="41"/>
      <c r="C109" s="228" t="s">
        <v>2117</v>
      </c>
      <c r="D109" s="228" t="s">
        <v>2136</v>
      </c>
      <c r="E109" s="229" t="s">
        <v>256</v>
      </c>
      <c r="F109" s="230" t="s">
        <v>257</v>
      </c>
      <c r="G109" s="231" t="s">
        <v>2263</v>
      </c>
      <c r="H109" s="232">
        <v>20</v>
      </c>
      <c r="I109" s="233"/>
      <c r="J109" s="234">
        <f>ROUND(I109*H109,2)</f>
        <v>0</v>
      </c>
      <c r="K109" s="230" t="s">
        <v>155</v>
      </c>
      <c r="L109" s="235"/>
      <c r="M109" s="236" t="s">
        <v>1898</v>
      </c>
      <c r="N109" s="237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2129</v>
      </c>
      <c r="AT109" s="24" t="s">
        <v>2136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2117</v>
      </c>
    </row>
    <row r="110" spans="2:65" s="1" customFormat="1" ht="22.5" customHeight="1">
      <c r="B110" s="41"/>
      <c r="C110" s="228" t="s">
        <v>2122</v>
      </c>
      <c r="D110" s="228" t="s">
        <v>2136</v>
      </c>
      <c r="E110" s="229" t="s">
        <v>258</v>
      </c>
      <c r="F110" s="230" t="s">
        <v>259</v>
      </c>
      <c r="G110" s="231" t="s">
        <v>2263</v>
      </c>
      <c r="H110" s="232">
        <v>8</v>
      </c>
      <c r="I110" s="233"/>
      <c r="J110" s="234">
        <f>ROUND(I110*H110,2)</f>
        <v>0</v>
      </c>
      <c r="K110" s="230" t="s">
        <v>155</v>
      </c>
      <c r="L110" s="235"/>
      <c r="M110" s="236" t="s">
        <v>1898</v>
      </c>
      <c r="N110" s="237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2129</v>
      </c>
      <c r="AT110" s="24" t="s">
        <v>2136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2122</v>
      </c>
    </row>
    <row r="111" spans="2:47" s="1" customFormat="1" ht="54">
      <c r="B111" s="41"/>
      <c r="C111" s="63"/>
      <c r="D111" s="224" t="s">
        <v>2431</v>
      </c>
      <c r="E111" s="63"/>
      <c r="F111" s="256" t="s">
        <v>260</v>
      </c>
      <c r="G111" s="63"/>
      <c r="H111" s="63"/>
      <c r="I111" s="170"/>
      <c r="J111" s="63"/>
      <c r="K111" s="63"/>
      <c r="L111" s="61"/>
      <c r="M111" s="257"/>
      <c r="N111" s="42"/>
      <c r="O111" s="42"/>
      <c r="P111" s="42"/>
      <c r="Q111" s="42"/>
      <c r="R111" s="42"/>
      <c r="S111" s="42"/>
      <c r="T111" s="78"/>
      <c r="AT111" s="24" t="s">
        <v>2431</v>
      </c>
      <c r="AU111" s="24" t="s">
        <v>1961</v>
      </c>
    </row>
    <row r="112" spans="2:63" s="11" customFormat="1" ht="37.35" customHeight="1">
      <c r="B112" s="183"/>
      <c r="C112" s="184"/>
      <c r="D112" s="185" t="s">
        <v>1950</v>
      </c>
      <c r="E112" s="186" t="s">
        <v>261</v>
      </c>
      <c r="F112" s="186" t="s">
        <v>262</v>
      </c>
      <c r="G112" s="184"/>
      <c r="H112" s="184"/>
      <c r="I112" s="187"/>
      <c r="J112" s="188">
        <f>BK112</f>
        <v>0</v>
      </c>
      <c r="K112" s="184"/>
      <c r="L112" s="189"/>
      <c r="M112" s="190"/>
      <c r="N112" s="191"/>
      <c r="O112" s="191"/>
      <c r="P112" s="192">
        <f>P113+P115+P117+P119+P121+P123+P125+P127+P130</f>
        <v>0</v>
      </c>
      <c r="Q112" s="191"/>
      <c r="R112" s="192">
        <f>R113+R115+R117+R119+R121+R123+R125+R127+R130</f>
        <v>0</v>
      </c>
      <c r="S112" s="191"/>
      <c r="T112" s="193">
        <f>T113+T115+T117+T119+T121+T123+T125+T127+T130</f>
        <v>0</v>
      </c>
      <c r="AR112" s="194" t="s">
        <v>1900</v>
      </c>
      <c r="AT112" s="195" t="s">
        <v>1950</v>
      </c>
      <c r="AU112" s="195" t="s">
        <v>1951</v>
      </c>
      <c r="AY112" s="194" t="s">
        <v>2090</v>
      </c>
      <c r="BK112" s="196">
        <f>BK113+BK115+BK117+BK119+BK121+BK123+BK125+BK127+BK130</f>
        <v>0</v>
      </c>
    </row>
    <row r="113" spans="2:63" s="11" customFormat="1" ht="19.9" customHeight="1">
      <c r="B113" s="183"/>
      <c r="C113" s="184"/>
      <c r="D113" s="197" t="s">
        <v>1950</v>
      </c>
      <c r="E113" s="198" t="s">
        <v>263</v>
      </c>
      <c r="F113" s="198" t="s">
        <v>264</v>
      </c>
      <c r="G113" s="184"/>
      <c r="H113" s="184"/>
      <c r="I113" s="187"/>
      <c r="J113" s="199">
        <f>BK113</f>
        <v>0</v>
      </c>
      <c r="K113" s="184"/>
      <c r="L113" s="189"/>
      <c r="M113" s="190"/>
      <c r="N113" s="191"/>
      <c r="O113" s="191"/>
      <c r="P113" s="192">
        <f>P114</f>
        <v>0</v>
      </c>
      <c r="Q113" s="191"/>
      <c r="R113" s="192">
        <f>R114</f>
        <v>0</v>
      </c>
      <c r="S113" s="191"/>
      <c r="T113" s="193">
        <f>T114</f>
        <v>0</v>
      </c>
      <c r="AR113" s="194" t="s">
        <v>1900</v>
      </c>
      <c r="AT113" s="195" t="s">
        <v>1950</v>
      </c>
      <c r="AU113" s="195" t="s">
        <v>1900</v>
      </c>
      <c r="AY113" s="194" t="s">
        <v>2090</v>
      </c>
      <c r="BK113" s="196">
        <f>BK114</f>
        <v>0</v>
      </c>
    </row>
    <row r="114" spans="2:65" s="1" customFormat="1" ht="22.5" customHeight="1">
      <c r="B114" s="41"/>
      <c r="C114" s="200" t="s">
        <v>2129</v>
      </c>
      <c r="D114" s="200" t="s">
        <v>2092</v>
      </c>
      <c r="E114" s="201" t="s">
        <v>265</v>
      </c>
      <c r="F114" s="202" t="s">
        <v>266</v>
      </c>
      <c r="G114" s="203" t="s">
        <v>1209</v>
      </c>
      <c r="H114" s="204">
        <v>2.49</v>
      </c>
      <c r="I114" s="205"/>
      <c r="J114" s="206">
        <f>ROUND(I114*H114,2)</f>
        <v>0</v>
      </c>
      <c r="K114" s="202" t="s">
        <v>155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2129</v>
      </c>
    </row>
    <row r="115" spans="2:63" s="11" customFormat="1" ht="29.85" customHeight="1">
      <c r="B115" s="183"/>
      <c r="C115" s="184"/>
      <c r="D115" s="197" t="s">
        <v>1950</v>
      </c>
      <c r="E115" s="198" t="s">
        <v>267</v>
      </c>
      <c r="F115" s="198" t="s">
        <v>268</v>
      </c>
      <c r="G115" s="184"/>
      <c r="H115" s="184"/>
      <c r="I115" s="187"/>
      <c r="J115" s="199">
        <f>BK115</f>
        <v>0</v>
      </c>
      <c r="K115" s="184"/>
      <c r="L115" s="189"/>
      <c r="M115" s="190"/>
      <c r="N115" s="191"/>
      <c r="O115" s="191"/>
      <c r="P115" s="192">
        <f>P116</f>
        <v>0</v>
      </c>
      <c r="Q115" s="191"/>
      <c r="R115" s="192">
        <f>R116</f>
        <v>0</v>
      </c>
      <c r="S115" s="191"/>
      <c r="T115" s="193">
        <f>T116</f>
        <v>0</v>
      </c>
      <c r="AR115" s="194" t="s">
        <v>1900</v>
      </c>
      <c r="AT115" s="195" t="s">
        <v>1950</v>
      </c>
      <c r="AU115" s="195" t="s">
        <v>1900</v>
      </c>
      <c r="AY115" s="194" t="s">
        <v>2090</v>
      </c>
      <c r="BK115" s="196">
        <f>BK116</f>
        <v>0</v>
      </c>
    </row>
    <row r="116" spans="2:65" s="1" customFormat="1" ht="22.5" customHeight="1">
      <c r="B116" s="41"/>
      <c r="C116" s="200" t="s">
        <v>2135</v>
      </c>
      <c r="D116" s="200" t="s">
        <v>2092</v>
      </c>
      <c r="E116" s="201" t="s">
        <v>269</v>
      </c>
      <c r="F116" s="202" t="s">
        <v>270</v>
      </c>
      <c r="G116" s="203" t="s">
        <v>2095</v>
      </c>
      <c r="H116" s="204">
        <v>64</v>
      </c>
      <c r="I116" s="205"/>
      <c r="J116" s="206">
        <f>ROUND(I116*H116,2)</f>
        <v>0</v>
      </c>
      <c r="K116" s="202" t="s">
        <v>155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2135</v>
      </c>
    </row>
    <row r="117" spans="2:63" s="11" customFormat="1" ht="29.85" customHeight="1">
      <c r="B117" s="183"/>
      <c r="C117" s="184"/>
      <c r="D117" s="197" t="s">
        <v>1950</v>
      </c>
      <c r="E117" s="198" t="s">
        <v>271</v>
      </c>
      <c r="F117" s="198" t="s">
        <v>272</v>
      </c>
      <c r="G117" s="184"/>
      <c r="H117" s="184"/>
      <c r="I117" s="187"/>
      <c r="J117" s="199">
        <f>BK117</f>
        <v>0</v>
      </c>
      <c r="K117" s="184"/>
      <c r="L117" s="189"/>
      <c r="M117" s="190"/>
      <c r="N117" s="191"/>
      <c r="O117" s="191"/>
      <c r="P117" s="192">
        <f>P118</f>
        <v>0</v>
      </c>
      <c r="Q117" s="191"/>
      <c r="R117" s="192">
        <f>R118</f>
        <v>0</v>
      </c>
      <c r="S117" s="191"/>
      <c r="T117" s="193">
        <f>T118</f>
        <v>0</v>
      </c>
      <c r="AR117" s="194" t="s">
        <v>1900</v>
      </c>
      <c r="AT117" s="195" t="s">
        <v>1950</v>
      </c>
      <c r="AU117" s="195" t="s">
        <v>1900</v>
      </c>
      <c r="AY117" s="194" t="s">
        <v>2090</v>
      </c>
      <c r="BK117" s="196">
        <f>BK118</f>
        <v>0</v>
      </c>
    </row>
    <row r="118" spans="2:65" s="1" customFormat="1" ht="22.5" customHeight="1">
      <c r="B118" s="41"/>
      <c r="C118" s="200" t="s">
        <v>1905</v>
      </c>
      <c r="D118" s="200" t="s">
        <v>2092</v>
      </c>
      <c r="E118" s="201" t="s">
        <v>273</v>
      </c>
      <c r="F118" s="202" t="s">
        <v>274</v>
      </c>
      <c r="G118" s="203" t="s">
        <v>2095</v>
      </c>
      <c r="H118" s="204">
        <v>1.6</v>
      </c>
      <c r="I118" s="205"/>
      <c r="J118" s="206">
        <f>ROUND(I118*H118,2)</f>
        <v>0</v>
      </c>
      <c r="K118" s="202" t="s">
        <v>155</v>
      </c>
      <c r="L118" s="61"/>
      <c r="M118" s="207" t="s">
        <v>1898</v>
      </c>
      <c r="N118" s="208" t="s">
        <v>1922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2042</v>
      </c>
      <c r="AT118" s="24" t="s">
        <v>2092</v>
      </c>
      <c r="AU118" s="24" t="s">
        <v>1961</v>
      </c>
      <c r="AY118" s="24" t="s">
        <v>2090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1900</v>
      </c>
      <c r="BK118" s="211">
        <f>ROUND(I118*H118,2)</f>
        <v>0</v>
      </c>
      <c r="BL118" s="24" t="s">
        <v>2042</v>
      </c>
      <c r="BM118" s="24" t="s">
        <v>1905</v>
      </c>
    </row>
    <row r="119" spans="2:63" s="11" customFormat="1" ht="29.85" customHeight="1">
      <c r="B119" s="183"/>
      <c r="C119" s="184"/>
      <c r="D119" s="197" t="s">
        <v>1950</v>
      </c>
      <c r="E119" s="198" t="s">
        <v>275</v>
      </c>
      <c r="F119" s="198" t="s">
        <v>276</v>
      </c>
      <c r="G119" s="184"/>
      <c r="H119" s="184"/>
      <c r="I119" s="187"/>
      <c r="J119" s="199">
        <f>BK119</f>
        <v>0</v>
      </c>
      <c r="K119" s="184"/>
      <c r="L119" s="189"/>
      <c r="M119" s="190"/>
      <c r="N119" s="191"/>
      <c r="O119" s="191"/>
      <c r="P119" s="192">
        <f>P120</f>
        <v>0</v>
      </c>
      <c r="Q119" s="191"/>
      <c r="R119" s="192">
        <f>R120</f>
        <v>0</v>
      </c>
      <c r="S119" s="191"/>
      <c r="T119" s="193">
        <f>T120</f>
        <v>0</v>
      </c>
      <c r="AR119" s="194" t="s">
        <v>1900</v>
      </c>
      <c r="AT119" s="195" t="s">
        <v>1950</v>
      </c>
      <c r="AU119" s="195" t="s">
        <v>1900</v>
      </c>
      <c r="AY119" s="194" t="s">
        <v>2090</v>
      </c>
      <c r="BK119" s="196">
        <f>BK120</f>
        <v>0</v>
      </c>
    </row>
    <row r="120" spans="2:65" s="1" customFormat="1" ht="22.5" customHeight="1">
      <c r="B120" s="41"/>
      <c r="C120" s="200" t="s">
        <v>2146</v>
      </c>
      <c r="D120" s="200" t="s">
        <v>2092</v>
      </c>
      <c r="E120" s="201" t="s">
        <v>277</v>
      </c>
      <c r="F120" s="202" t="s">
        <v>278</v>
      </c>
      <c r="G120" s="203" t="s">
        <v>2106</v>
      </c>
      <c r="H120" s="204">
        <v>1568</v>
      </c>
      <c r="I120" s="205"/>
      <c r="J120" s="206">
        <f>ROUND(I120*H120,2)</f>
        <v>0</v>
      </c>
      <c r="K120" s="202" t="s">
        <v>155</v>
      </c>
      <c r="L120" s="61"/>
      <c r="M120" s="207" t="s">
        <v>1898</v>
      </c>
      <c r="N120" s="208" t="s">
        <v>1922</v>
      </c>
      <c r="O120" s="42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24" t="s">
        <v>2042</v>
      </c>
      <c r="AT120" s="24" t="s">
        <v>2092</v>
      </c>
      <c r="AU120" s="24" t="s">
        <v>1961</v>
      </c>
      <c r="AY120" s="24" t="s">
        <v>2090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24" t="s">
        <v>1900</v>
      </c>
      <c r="BK120" s="211">
        <f>ROUND(I120*H120,2)</f>
        <v>0</v>
      </c>
      <c r="BL120" s="24" t="s">
        <v>2042</v>
      </c>
      <c r="BM120" s="24" t="s">
        <v>2146</v>
      </c>
    </row>
    <row r="121" spans="2:63" s="11" customFormat="1" ht="29.85" customHeight="1">
      <c r="B121" s="183"/>
      <c r="C121" s="184"/>
      <c r="D121" s="197" t="s">
        <v>1950</v>
      </c>
      <c r="E121" s="198" t="s">
        <v>279</v>
      </c>
      <c r="F121" s="198" t="s">
        <v>280</v>
      </c>
      <c r="G121" s="184"/>
      <c r="H121" s="184"/>
      <c r="I121" s="187"/>
      <c r="J121" s="199">
        <f>BK121</f>
        <v>0</v>
      </c>
      <c r="K121" s="184"/>
      <c r="L121" s="189"/>
      <c r="M121" s="190"/>
      <c r="N121" s="191"/>
      <c r="O121" s="191"/>
      <c r="P121" s="192">
        <f>P122</f>
        <v>0</v>
      </c>
      <c r="Q121" s="191"/>
      <c r="R121" s="192">
        <f>R122</f>
        <v>0</v>
      </c>
      <c r="S121" s="191"/>
      <c r="T121" s="193">
        <f>T122</f>
        <v>0</v>
      </c>
      <c r="AR121" s="194" t="s">
        <v>1900</v>
      </c>
      <c r="AT121" s="195" t="s">
        <v>1950</v>
      </c>
      <c r="AU121" s="195" t="s">
        <v>1900</v>
      </c>
      <c r="AY121" s="194" t="s">
        <v>2090</v>
      </c>
      <c r="BK121" s="196">
        <f>BK122</f>
        <v>0</v>
      </c>
    </row>
    <row r="122" spans="2:65" s="1" customFormat="1" ht="22.5" customHeight="1">
      <c r="B122" s="41"/>
      <c r="C122" s="200" t="s">
        <v>2151</v>
      </c>
      <c r="D122" s="200" t="s">
        <v>2092</v>
      </c>
      <c r="E122" s="201" t="s">
        <v>281</v>
      </c>
      <c r="F122" s="202" t="s">
        <v>282</v>
      </c>
      <c r="G122" s="203" t="s">
        <v>2106</v>
      </c>
      <c r="H122" s="204">
        <v>2543</v>
      </c>
      <c r="I122" s="205"/>
      <c r="J122" s="206">
        <f>ROUND(I122*H122,2)</f>
        <v>0</v>
      </c>
      <c r="K122" s="202" t="s">
        <v>155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2151</v>
      </c>
    </row>
    <row r="123" spans="2:63" s="11" customFormat="1" ht="29.85" customHeight="1">
      <c r="B123" s="183"/>
      <c r="C123" s="184"/>
      <c r="D123" s="197" t="s">
        <v>1950</v>
      </c>
      <c r="E123" s="198" t="s">
        <v>283</v>
      </c>
      <c r="F123" s="198" t="s">
        <v>284</v>
      </c>
      <c r="G123" s="184"/>
      <c r="H123" s="184"/>
      <c r="I123" s="187"/>
      <c r="J123" s="199">
        <f>BK123</f>
        <v>0</v>
      </c>
      <c r="K123" s="184"/>
      <c r="L123" s="189"/>
      <c r="M123" s="190"/>
      <c r="N123" s="191"/>
      <c r="O123" s="191"/>
      <c r="P123" s="192">
        <f>P124</f>
        <v>0</v>
      </c>
      <c r="Q123" s="191"/>
      <c r="R123" s="192">
        <f>R124</f>
        <v>0</v>
      </c>
      <c r="S123" s="191"/>
      <c r="T123" s="193">
        <f>T124</f>
        <v>0</v>
      </c>
      <c r="AR123" s="194" t="s">
        <v>1900</v>
      </c>
      <c r="AT123" s="195" t="s">
        <v>1950</v>
      </c>
      <c r="AU123" s="195" t="s">
        <v>1900</v>
      </c>
      <c r="AY123" s="194" t="s">
        <v>2090</v>
      </c>
      <c r="BK123" s="196">
        <f>BK124</f>
        <v>0</v>
      </c>
    </row>
    <row r="124" spans="2:65" s="1" customFormat="1" ht="22.5" customHeight="1">
      <c r="B124" s="41"/>
      <c r="C124" s="200" t="s">
        <v>2156</v>
      </c>
      <c r="D124" s="200" t="s">
        <v>2092</v>
      </c>
      <c r="E124" s="201" t="s">
        <v>285</v>
      </c>
      <c r="F124" s="202" t="s">
        <v>286</v>
      </c>
      <c r="G124" s="203" t="s">
        <v>2106</v>
      </c>
      <c r="H124" s="204">
        <v>4101</v>
      </c>
      <c r="I124" s="205"/>
      <c r="J124" s="206">
        <f>ROUND(I124*H124,2)</f>
        <v>0</v>
      </c>
      <c r="K124" s="202" t="s">
        <v>155</v>
      </c>
      <c r="L124" s="61"/>
      <c r="M124" s="207" t="s">
        <v>1898</v>
      </c>
      <c r="N124" s="208" t="s">
        <v>1922</v>
      </c>
      <c r="O124" s="42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24" t="s">
        <v>2042</v>
      </c>
      <c r="AT124" s="24" t="s">
        <v>2092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2156</v>
      </c>
    </row>
    <row r="125" spans="2:63" s="11" customFormat="1" ht="29.85" customHeight="1">
      <c r="B125" s="183"/>
      <c r="C125" s="184"/>
      <c r="D125" s="197" t="s">
        <v>1950</v>
      </c>
      <c r="E125" s="198" t="s">
        <v>287</v>
      </c>
      <c r="F125" s="198" t="s">
        <v>288</v>
      </c>
      <c r="G125" s="184"/>
      <c r="H125" s="184"/>
      <c r="I125" s="187"/>
      <c r="J125" s="199">
        <f>BK125</f>
        <v>0</v>
      </c>
      <c r="K125" s="184"/>
      <c r="L125" s="189"/>
      <c r="M125" s="190"/>
      <c r="N125" s="191"/>
      <c r="O125" s="191"/>
      <c r="P125" s="192">
        <f>P126</f>
        <v>0</v>
      </c>
      <c r="Q125" s="191"/>
      <c r="R125" s="192">
        <f>R126</f>
        <v>0</v>
      </c>
      <c r="S125" s="191"/>
      <c r="T125" s="193">
        <f>T126</f>
        <v>0</v>
      </c>
      <c r="AR125" s="194" t="s">
        <v>1900</v>
      </c>
      <c r="AT125" s="195" t="s">
        <v>1950</v>
      </c>
      <c r="AU125" s="195" t="s">
        <v>1900</v>
      </c>
      <c r="AY125" s="194" t="s">
        <v>2090</v>
      </c>
      <c r="BK125" s="196">
        <f>BK126</f>
        <v>0</v>
      </c>
    </row>
    <row r="126" spans="2:65" s="1" customFormat="1" ht="22.5" customHeight="1">
      <c r="B126" s="41"/>
      <c r="C126" s="200" t="s">
        <v>2161</v>
      </c>
      <c r="D126" s="200" t="s">
        <v>2092</v>
      </c>
      <c r="E126" s="201" t="s">
        <v>289</v>
      </c>
      <c r="F126" s="202" t="s">
        <v>290</v>
      </c>
      <c r="G126" s="203" t="s">
        <v>2106</v>
      </c>
      <c r="H126" s="204">
        <v>90</v>
      </c>
      <c r="I126" s="205"/>
      <c r="J126" s="206">
        <f>ROUND(I126*H126,2)</f>
        <v>0</v>
      </c>
      <c r="K126" s="202" t="s">
        <v>155</v>
      </c>
      <c r="L126" s="61"/>
      <c r="M126" s="207" t="s">
        <v>1898</v>
      </c>
      <c r="N126" s="208" t="s">
        <v>1922</v>
      </c>
      <c r="O126" s="42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2161</v>
      </c>
    </row>
    <row r="127" spans="2:63" s="11" customFormat="1" ht="29.85" customHeight="1">
      <c r="B127" s="183"/>
      <c r="C127" s="184"/>
      <c r="D127" s="197" t="s">
        <v>1950</v>
      </c>
      <c r="E127" s="198" t="s">
        <v>291</v>
      </c>
      <c r="F127" s="198" t="s">
        <v>292</v>
      </c>
      <c r="G127" s="184"/>
      <c r="H127" s="184"/>
      <c r="I127" s="187"/>
      <c r="J127" s="199">
        <f>BK127</f>
        <v>0</v>
      </c>
      <c r="K127" s="184"/>
      <c r="L127" s="189"/>
      <c r="M127" s="190"/>
      <c r="N127" s="191"/>
      <c r="O127" s="191"/>
      <c r="P127" s="192">
        <f>SUM(P128:P129)</f>
        <v>0</v>
      </c>
      <c r="Q127" s="191"/>
      <c r="R127" s="192">
        <f>SUM(R128:R129)</f>
        <v>0</v>
      </c>
      <c r="S127" s="191"/>
      <c r="T127" s="193">
        <f>SUM(T128:T129)</f>
        <v>0</v>
      </c>
      <c r="AR127" s="194" t="s">
        <v>1900</v>
      </c>
      <c r="AT127" s="195" t="s">
        <v>1950</v>
      </c>
      <c r="AU127" s="195" t="s">
        <v>1900</v>
      </c>
      <c r="AY127" s="194" t="s">
        <v>2090</v>
      </c>
      <c r="BK127" s="196">
        <f>SUM(BK128:BK129)</f>
        <v>0</v>
      </c>
    </row>
    <row r="128" spans="2:65" s="1" customFormat="1" ht="22.5" customHeight="1">
      <c r="B128" s="41"/>
      <c r="C128" s="200" t="s">
        <v>1886</v>
      </c>
      <c r="D128" s="200" t="s">
        <v>2092</v>
      </c>
      <c r="E128" s="201" t="s">
        <v>293</v>
      </c>
      <c r="F128" s="202" t="s">
        <v>294</v>
      </c>
      <c r="G128" s="203" t="s">
        <v>2106</v>
      </c>
      <c r="H128" s="204">
        <v>1568</v>
      </c>
      <c r="I128" s="205"/>
      <c r="J128" s="206">
        <f>ROUND(I128*H128,2)</f>
        <v>0</v>
      </c>
      <c r="K128" s="202" t="s">
        <v>155</v>
      </c>
      <c r="L128" s="61"/>
      <c r="M128" s="207" t="s">
        <v>1898</v>
      </c>
      <c r="N128" s="208" t="s">
        <v>1922</v>
      </c>
      <c r="O128" s="42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AR128" s="24" t="s">
        <v>2042</v>
      </c>
      <c r="AT128" s="24" t="s">
        <v>2092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2042</v>
      </c>
      <c r="BM128" s="24" t="s">
        <v>1886</v>
      </c>
    </row>
    <row r="129" spans="2:65" s="1" customFormat="1" ht="22.5" customHeight="1">
      <c r="B129" s="41"/>
      <c r="C129" s="200" t="s">
        <v>2171</v>
      </c>
      <c r="D129" s="200" t="s">
        <v>2092</v>
      </c>
      <c r="E129" s="201" t="s">
        <v>295</v>
      </c>
      <c r="F129" s="202" t="s">
        <v>296</v>
      </c>
      <c r="G129" s="203" t="s">
        <v>2106</v>
      </c>
      <c r="H129" s="204">
        <v>2543</v>
      </c>
      <c r="I129" s="205"/>
      <c r="J129" s="206">
        <f>ROUND(I129*H129,2)</f>
        <v>0</v>
      </c>
      <c r="K129" s="202" t="s">
        <v>155</v>
      </c>
      <c r="L129" s="61"/>
      <c r="M129" s="207" t="s">
        <v>1898</v>
      </c>
      <c r="N129" s="208" t="s">
        <v>1922</v>
      </c>
      <c r="O129" s="42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4" t="s">
        <v>2042</v>
      </c>
      <c r="AT129" s="24" t="s">
        <v>2092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2171</v>
      </c>
    </row>
    <row r="130" spans="2:63" s="11" customFormat="1" ht="29.85" customHeight="1">
      <c r="B130" s="183"/>
      <c r="C130" s="184"/>
      <c r="D130" s="197" t="s">
        <v>1950</v>
      </c>
      <c r="E130" s="198" t="s">
        <v>297</v>
      </c>
      <c r="F130" s="198" t="s">
        <v>298</v>
      </c>
      <c r="G130" s="184"/>
      <c r="H130" s="184"/>
      <c r="I130" s="187"/>
      <c r="J130" s="199">
        <f>BK130</f>
        <v>0</v>
      </c>
      <c r="K130" s="184"/>
      <c r="L130" s="189"/>
      <c r="M130" s="190"/>
      <c r="N130" s="191"/>
      <c r="O130" s="191"/>
      <c r="P130" s="192">
        <f>P131</f>
        <v>0</v>
      </c>
      <c r="Q130" s="191"/>
      <c r="R130" s="192">
        <f>R131</f>
        <v>0</v>
      </c>
      <c r="S130" s="191"/>
      <c r="T130" s="193">
        <f>T131</f>
        <v>0</v>
      </c>
      <c r="AR130" s="194" t="s">
        <v>1900</v>
      </c>
      <c r="AT130" s="195" t="s">
        <v>1950</v>
      </c>
      <c r="AU130" s="195" t="s">
        <v>1900</v>
      </c>
      <c r="AY130" s="194" t="s">
        <v>2090</v>
      </c>
      <c r="BK130" s="196">
        <f>BK131</f>
        <v>0</v>
      </c>
    </row>
    <row r="131" spans="2:65" s="1" customFormat="1" ht="22.5" customHeight="1">
      <c r="B131" s="41"/>
      <c r="C131" s="200" t="s">
        <v>2176</v>
      </c>
      <c r="D131" s="200" t="s">
        <v>2092</v>
      </c>
      <c r="E131" s="201" t="s">
        <v>299</v>
      </c>
      <c r="F131" s="202" t="s">
        <v>300</v>
      </c>
      <c r="G131" s="203" t="s">
        <v>2132</v>
      </c>
      <c r="H131" s="204">
        <v>3280</v>
      </c>
      <c r="I131" s="205"/>
      <c r="J131" s="206">
        <f>ROUND(I131*H131,2)</f>
        <v>0</v>
      </c>
      <c r="K131" s="202" t="s">
        <v>155</v>
      </c>
      <c r="L131" s="61"/>
      <c r="M131" s="207" t="s">
        <v>1898</v>
      </c>
      <c r="N131" s="238" t="s">
        <v>1922</v>
      </c>
      <c r="O131" s="239"/>
      <c r="P131" s="240">
        <f>O131*H131</f>
        <v>0</v>
      </c>
      <c r="Q131" s="240">
        <v>0</v>
      </c>
      <c r="R131" s="240">
        <f>Q131*H131</f>
        <v>0</v>
      </c>
      <c r="S131" s="240">
        <v>0</v>
      </c>
      <c r="T131" s="241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2176</v>
      </c>
    </row>
    <row r="132" spans="2:12" s="1" customFormat="1" ht="6.95" customHeight="1">
      <c r="B132" s="56"/>
      <c r="C132" s="57"/>
      <c r="D132" s="57"/>
      <c r="E132" s="57"/>
      <c r="F132" s="57"/>
      <c r="G132" s="57"/>
      <c r="H132" s="57"/>
      <c r="I132" s="145"/>
      <c r="J132" s="57"/>
      <c r="K132" s="57"/>
      <c r="L132" s="61"/>
    </row>
  </sheetData>
  <sheetProtection sheet="1" objects="1" scenarios="1" formatCells="0" formatColumns="0" formatRows="0" sort="0" autoFilter="0"/>
  <autoFilter ref="C96:K131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2022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301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2011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149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ROUNDUP(J80,2)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ROUNDUP(SUM(BE80:BE115),2)</f>
        <v>0</v>
      </c>
      <c r="G30" s="42"/>
      <c r="H30" s="42"/>
      <c r="I30" s="140">
        <v>0.21</v>
      </c>
      <c r="J30" s="139">
        <f>ROUNDUP(ROUNDUP((SUM(BE80:BE115)),2)*I30,1)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ROUNDUP(SUM(BF80:BF115),2)</f>
        <v>0</v>
      </c>
      <c r="G31" s="42"/>
      <c r="H31" s="42"/>
      <c r="I31" s="140">
        <v>0.15</v>
      </c>
      <c r="J31" s="139">
        <f>ROUNDUP(ROUNDUP((SUM(BF80:BF115)),2)*I31,1)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ROUNDUP(SUM(BG80:BG115),2)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ROUNDUP(SUM(BH80:BH115),2)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ROUNDUP(SUM(BI80:BI115),2)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 xml:space="preserve">SO 404 - Venkovní osvětlení 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J80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2820</v>
      </c>
      <c r="E57" s="157"/>
      <c r="F57" s="157"/>
      <c r="G57" s="157"/>
      <c r="H57" s="157"/>
      <c r="I57" s="160"/>
      <c r="J57" s="161">
        <f>J81</f>
        <v>0</v>
      </c>
      <c r="K57" s="162"/>
    </row>
    <row r="58" spans="2:11" s="9" customFormat="1" ht="19.9" customHeight="1">
      <c r="B58" s="163"/>
      <c r="C58" s="164"/>
      <c r="D58" s="165" t="s">
        <v>150</v>
      </c>
      <c r="E58" s="166"/>
      <c r="F58" s="166"/>
      <c r="G58" s="166"/>
      <c r="H58" s="166"/>
      <c r="I58" s="167"/>
      <c r="J58" s="168">
        <f>J82</f>
        <v>0</v>
      </c>
      <c r="K58" s="169"/>
    </row>
    <row r="59" spans="2:11" s="9" customFormat="1" ht="19.9" customHeight="1">
      <c r="B59" s="163"/>
      <c r="C59" s="164"/>
      <c r="D59" s="165" t="s">
        <v>170</v>
      </c>
      <c r="E59" s="166"/>
      <c r="F59" s="166"/>
      <c r="G59" s="166"/>
      <c r="H59" s="166"/>
      <c r="I59" s="167"/>
      <c r="J59" s="168">
        <f>J91</f>
        <v>0</v>
      </c>
      <c r="K59" s="169"/>
    </row>
    <row r="60" spans="2:11" s="8" customFormat="1" ht="24.95" customHeight="1">
      <c r="B60" s="154"/>
      <c r="C60" s="155"/>
      <c r="D60" s="156" t="s">
        <v>302</v>
      </c>
      <c r="E60" s="157"/>
      <c r="F60" s="157"/>
      <c r="G60" s="157"/>
      <c r="H60" s="157"/>
      <c r="I60" s="160"/>
      <c r="J60" s="161">
        <f>J112</f>
        <v>0</v>
      </c>
      <c r="K60" s="162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5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8"/>
      <c r="J66" s="60"/>
      <c r="K66" s="60"/>
      <c r="L66" s="61"/>
    </row>
    <row r="67" spans="2:12" s="1" customFormat="1" ht="36.95" customHeight="1">
      <c r="B67" s="41"/>
      <c r="C67" s="62" t="s">
        <v>2074</v>
      </c>
      <c r="D67" s="63"/>
      <c r="E67" s="63"/>
      <c r="F67" s="63"/>
      <c r="G67" s="63"/>
      <c r="H67" s="63"/>
      <c r="I67" s="170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70"/>
      <c r="J68" s="63"/>
      <c r="K68" s="63"/>
      <c r="L68" s="61"/>
    </row>
    <row r="69" spans="2:12" s="1" customFormat="1" ht="14.45" customHeight="1">
      <c r="B69" s="41"/>
      <c r="C69" s="65" t="s">
        <v>1894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22.5" customHeight="1">
      <c r="B70" s="41"/>
      <c r="C70" s="63"/>
      <c r="D70" s="63"/>
      <c r="E70" s="402" t="str">
        <f>E7</f>
        <v>Jezero Most-napojení na komunikace a IS - část I</v>
      </c>
      <c r="F70" s="403"/>
      <c r="G70" s="403"/>
      <c r="H70" s="403"/>
      <c r="I70" s="170"/>
      <c r="J70" s="63"/>
      <c r="K70" s="63"/>
      <c r="L70" s="61"/>
    </row>
    <row r="71" spans="2:12" s="1" customFormat="1" ht="14.45" customHeight="1">
      <c r="B71" s="41"/>
      <c r="C71" s="65" t="s">
        <v>2058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23.25" customHeight="1">
      <c r="B72" s="41"/>
      <c r="C72" s="63"/>
      <c r="D72" s="63"/>
      <c r="E72" s="374" t="str">
        <f>E9</f>
        <v xml:space="preserve">SO 404 - Venkovní osvětlení </v>
      </c>
      <c r="F72" s="404"/>
      <c r="G72" s="404"/>
      <c r="H72" s="404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8" customHeight="1">
      <c r="B74" s="41"/>
      <c r="C74" s="65" t="s">
        <v>1901</v>
      </c>
      <c r="D74" s="63"/>
      <c r="E74" s="63"/>
      <c r="F74" s="171" t="str">
        <f>F12</f>
        <v xml:space="preserve"> </v>
      </c>
      <c r="G74" s="63"/>
      <c r="H74" s="63"/>
      <c r="I74" s="172" t="s">
        <v>1903</v>
      </c>
      <c r="J74" s="73" t="str">
        <f>IF(J12="","",J12)</f>
        <v>28. 11. 2016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0"/>
      <c r="J75" s="63"/>
      <c r="K75" s="63"/>
      <c r="L75" s="61"/>
    </row>
    <row r="76" spans="2:12" s="1" customFormat="1" ht="15">
      <c r="B76" s="41"/>
      <c r="C76" s="65" t="s">
        <v>1906</v>
      </c>
      <c r="D76" s="63"/>
      <c r="E76" s="63"/>
      <c r="F76" s="171" t="str">
        <f>E15</f>
        <v>ČR - Ministerstvo financí</v>
      </c>
      <c r="G76" s="63"/>
      <c r="H76" s="63"/>
      <c r="I76" s="172" t="s">
        <v>1912</v>
      </c>
      <c r="J76" s="171" t="str">
        <f>E21</f>
        <v>Báňské projekty Teplice a.s.</v>
      </c>
      <c r="K76" s="63"/>
      <c r="L76" s="61"/>
    </row>
    <row r="77" spans="2:12" s="1" customFormat="1" ht="14.45" customHeight="1">
      <c r="B77" s="41"/>
      <c r="C77" s="65" t="s">
        <v>1910</v>
      </c>
      <c r="D77" s="63"/>
      <c r="E77" s="63"/>
      <c r="F77" s="171" t="str">
        <f>IF(E18="","",E18)</f>
        <v/>
      </c>
      <c r="G77" s="63"/>
      <c r="H77" s="63"/>
      <c r="I77" s="170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20" s="10" customFormat="1" ht="29.25" customHeight="1">
      <c r="B79" s="173"/>
      <c r="C79" s="174" t="s">
        <v>2075</v>
      </c>
      <c r="D79" s="175" t="s">
        <v>1936</v>
      </c>
      <c r="E79" s="175" t="s">
        <v>1932</v>
      </c>
      <c r="F79" s="175" t="s">
        <v>2076</v>
      </c>
      <c r="G79" s="175" t="s">
        <v>2077</v>
      </c>
      <c r="H79" s="175" t="s">
        <v>2078</v>
      </c>
      <c r="I79" s="176" t="s">
        <v>2079</v>
      </c>
      <c r="J79" s="175" t="s">
        <v>2064</v>
      </c>
      <c r="K79" s="177" t="s">
        <v>2080</v>
      </c>
      <c r="L79" s="178"/>
      <c r="M79" s="80" t="s">
        <v>2081</v>
      </c>
      <c r="N79" s="81" t="s">
        <v>1921</v>
      </c>
      <c r="O79" s="81" t="s">
        <v>2082</v>
      </c>
      <c r="P79" s="81" t="s">
        <v>2083</v>
      </c>
      <c r="Q79" s="81" t="s">
        <v>2084</v>
      </c>
      <c r="R79" s="81" t="s">
        <v>2085</v>
      </c>
      <c r="S79" s="81" t="s">
        <v>2086</v>
      </c>
      <c r="T79" s="82" t="s">
        <v>2087</v>
      </c>
    </row>
    <row r="80" spans="2:63" s="1" customFormat="1" ht="29.25" customHeight="1">
      <c r="B80" s="41"/>
      <c r="C80" s="86" t="s">
        <v>2065</v>
      </c>
      <c r="D80" s="63"/>
      <c r="E80" s="63"/>
      <c r="F80" s="63"/>
      <c r="G80" s="63"/>
      <c r="H80" s="63"/>
      <c r="I80" s="170"/>
      <c r="J80" s="179">
        <f>BK80</f>
        <v>0</v>
      </c>
      <c r="K80" s="63"/>
      <c r="L80" s="61"/>
      <c r="M80" s="83"/>
      <c r="N80" s="84"/>
      <c r="O80" s="84"/>
      <c r="P80" s="180">
        <f>P81+P112</f>
        <v>0</v>
      </c>
      <c r="Q80" s="84"/>
      <c r="R80" s="180">
        <f>R81+R112</f>
        <v>904.7775574292</v>
      </c>
      <c r="S80" s="84"/>
      <c r="T80" s="181">
        <f>T81+T112</f>
        <v>0</v>
      </c>
      <c r="AT80" s="24" t="s">
        <v>1950</v>
      </c>
      <c r="AU80" s="24" t="s">
        <v>2066</v>
      </c>
      <c r="BK80" s="182">
        <f>BK81+BK112</f>
        <v>0</v>
      </c>
    </row>
    <row r="81" spans="2:63" s="11" customFormat="1" ht="37.35" customHeight="1">
      <c r="B81" s="183"/>
      <c r="C81" s="184"/>
      <c r="D81" s="185" t="s">
        <v>1950</v>
      </c>
      <c r="E81" s="186" t="s">
        <v>2136</v>
      </c>
      <c r="F81" s="186" t="s">
        <v>2907</v>
      </c>
      <c r="G81" s="184"/>
      <c r="H81" s="184"/>
      <c r="I81" s="187"/>
      <c r="J81" s="188">
        <f>BK81</f>
        <v>0</v>
      </c>
      <c r="K81" s="184"/>
      <c r="L81" s="189"/>
      <c r="M81" s="190"/>
      <c r="N81" s="191"/>
      <c r="O81" s="191"/>
      <c r="P81" s="192">
        <f>P82+P91</f>
        <v>0</v>
      </c>
      <c r="Q81" s="191"/>
      <c r="R81" s="192">
        <f>R82+R91</f>
        <v>904.7775574292</v>
      </c>
      <c r="S81" s="191"/>
      <c r="T81" s="193">
        <f>T82+T91</f>
        <v>0</v>
      </c>
      <c r="AR81" s="194" t="s">
        <v>2039</v>
      </c>
      <c r="AT81" s="195" t="s">
        <v>1950</v>
      </c>
      <c r="AU81" s="195" t="s">
        <v>1951</v>
      </c>
      <c r="AY81" s="194" t="s">
        <v>2090</v>
      </c>
      <c r="BK81" s="196">
        <f>BK82+BK91</f>
        <v>0</v>
      </c>
    </row>
    <row r="82" spans="2:63" s="11" customFormat="1" ht="19.9" customHeight="1">
      <c r="B82" s="183"/>
      <c r="C82" s="184"/>
      <c r="D82" s="197" t="s">
        <v>1950</v>
      </c>
      <c r="E82" s="198" t="s">
        <v>151</v>
      </c>
      <c r="F82" s="198" t="s">
        <v>152</v>
      </c>
      <c r="G82" s="184"/>
      <c r="H82" s="184"/>
      <c r="I82" s="187"/>
      <c r="J82" s="199">
        <f>BK82</f>
        <v>0</v>
      </c>
      <c r="K82" s="184"/>
      <c r="L82" s="189"/>
      <c r="M82" s="190"/>
      <c r="N82" s="191"/>
      <c r="O82" s="191"/>
      <c r="P82" s="192">
        <f>SUM(P83:P90)</f>
        <v>0</v>
      </c>
      <c r="Q82" s="191"/>
      <c r="R82" s="192">
        <f>SUM(R83:R90)</f>
        <v>5.709706000000001</v>
      </c>
      <c r="S82" s="191"/>
      <c r="T82" s="193">
        <f>SUM(T83:T90)</f>
        <v>0</v>
      </c>
      <c r="AR82" s="194" t="s">
        <v>2039</v>
      </c>
      <c r="AT82" s="195" t="s">
        <v>1950</v>
      </c>
      <c r="AU82" s="195" t="s">
        <v>1900</v>
      </c>
      <c r="AY82" s="194" t="s">
        <v>2090</v>
      </c>
      <c r="BK82" s="196">
        <f>SUM(BK83:BK90)</f>
        <v>0</v>
      </c>
    </row>
    <row r="83" spans="2:65" s="1" customFormat="1" ht="22.5" customHeight="1">
      <c r="B83" s="41"/>
      <c r="C83" s="200" t="s">
        <v>1900</v>
      </c>
      <c r="D83" s="200" t="s">
        <v>2092</v>
      </c>
      <c r="E83" s="201" t="s">
        <v>303</v>
      </c>
      <c r="F83" s="202" t="s">
        <v>304</v>
      </c>
      <c r="G83" s="203" t="s">
        <v>2263</v>
      </c>
      <c r="H83" s="204">
        <v>2</v>
      </c>
      <c r="I83" s="205"/>
      <c r="J83" s="206">
        <f>ROUND(I83*H83,2)</f>
        <v>0</v>
      </c>
      <c r="K83" s="202" t="s">
        <v>2096</v>
      </c>
      <c r="L83" s="61"/>
      <c r="M83" s="207" t="s">
        <v>1898</v>
      </c>
      <c r="N83" s="208" t="s">
        <v>1922</v>
      </c>
      <c r="O83" s="42"/>
      <c r="P83" s="209">
        <f>O83*H83</f>
        <v>0</v>
      </c>
      <c r="Q83" s="209">
        <v>0</v>
      </c>
      <c r="R83" s="209">
        <f>Q83*H83</f>
        <v>0</v>
      </c>
      <c r="S83" s="209">
        <v>0</v>
      </c>
      <c r="T83" s="210">
        <f>S83*H83</f>
        <v>0</v>
      </c>
      <c r="AR83" s="24" t="s">
        <v>2653</v>
      </c>
      <c r="AT83" s="24" t="s">
        <v>2092</v>
      </c>
      <c r="AU83" s="24" t="s">
        <v>1961</v>
      </c>
      <c r="AY83" s="24" t="s">
        <v>2090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24" t="s">
        <v>1900</v>
      </c>
      <c r="BK83" s="211">
        <f>ROUND(I83*H83,2)</f>
        <v>0</v>
      </c>
      <c r="BL83" s="24" t="s">
        <v>2653</v>
      </c>
      <c r="BM83" s="24" t="s">
        <v>305</v>
      </c>
    </row>
    <row r="84" spans="2:65" s="1" customFormat="1" ht="22.5" customHeight="1">
      <c r="B84" s="41"/>
      <c r="C84" s="228" t="s">
        <v>1961</v>
      </c>
      <c r="D84" s="228" t="s">
        <v>2136</v>
      </c>
      <c r="E84" s="229" t="s">
        <v>306</v>
      </c>
      <c r="F84" s="230" t="s">
        <v>307</v>
      </c>
      <c r="G84" s="231" t="s">
        <v>1650</v>
      </c>
      <c r="H84" s="232">
        <v>2</v>
      </c>
      <c r="I84" s="233"/>
      <c r="J84" s="234">
        <f>ROUND(I84*H84,2)</f>
        <v>0</v>
      </c>
      <c r="K84" s="230" t="s">
        <v>1898</v>
      </c>
      <c r="L84" s="235"/>
      <c r="M84" s="236" t="s">
        <v>1898</v>
      </c>
      <c r="N84" s="237" t="s">
        <v>1922</v>
      </c>
      <c r="O84" s="42"/>
      <c r="P84" s="209">
        <f>O84*H84</f>
        <v>0</v>
      </c>
      <c r="Q84" s="209">
        <v>0</v>
      </c>
      <c r="R84" s="209">
        <f>Q84*H84</f>
        <v>0</v>
      </c>
      <c r="S84" s="209">
        <v>0</v>
      </c>
      <c r="T84" s="210">
        <f>S84*H84</f>
        <v>0</v>
      </c>
      <c r="AR84" s="24" t="s">
        <v>1255</v>
      </c>
      <c r="AT84" s="24" t="s">
        <v>2136</v>
      </c>
      <c r="AU84" s="24" t="s">
        <v>1961</v>
      </c>
      <c r="AY84" s="24" t="s">
        <v>2090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24" t="s">
        <v>1900</v>
      </c>
      <c r="BK84" s="211">
        <f>ROUND(I84*H84,2)</f>
        <v>0</v>
      </c>
      <c r="BL84" s="24" t="s">
        <v>2653</v>
      </c>
      <c r="BM84" s="24" t="s">
        <v>308</v>
      </c>
    </row>
    <row r="85" spans="2:65" s="1" customFormat="1" ht="22.5" customHeight="1">
      <c r="B85" s="41"/>
      <c r="C85" s="200" t="s">
        <v>2039</v>
      </c>
      <c r="D85" s="200" t="s">
        <v>2092</v>
      </c>
      <c r="E85" s="201" t="s">
        <v>309</v>
      </c>
      <c r="F85" s="202" t="s">
        <v>310</v>
      </c>
      <c r="G85" s="203" t="s">
        <v>2106</v>
      </c>
      <c r="H85" s="204">
        <v>3130</v>
      </c>
      <c r="I85" s="205"/>
      <c r="J85" s="206">
        <f>ROUND(I85*H85,2)</f>
        <v>0</v>
      </c>
      <c r="K85" s="202" t="s">
        <v>2096</v>
      </c>
      <c r="L85" s="61"/>
      <c r="M85" s="207" t="s">
        <v>1898</v>
      </c>
      <c r="N85" s="208" t="s">
        <v>1922</v>
      </c>
      <c r="O85" s="42"/>
      <c r="P85" s="209">
        <f>O85*H85</f>
        <v>0</v>
      </c>
      <c r="Q85" s="209">
        <v>0</v>
      </c>
      <c r="R85" s="209">
        <f>Q85*H85</f>
        <v>0</v>
      </c>
      <c r="S85" s="209">
        <v>0</v>
      </c>
      <c r="T85" s="210">
        <f>S85*H85</f>
        <v>0</v>
      </c>
      <c r="AR85" s="24" t="s">
        <v>2042</v>
      </c>
      <c r="AT85" s="24" t="s">
        <v>2092</v>
      </c>
      <c r="AU85" s="24" t="s">
        <v>1961</v>
      </c>
      <c r="AY85" s="24" t="s">
        <v>2090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24" t="s">
        <v>1900</v>
      </c>
      <c r="BK85" s="211">
        <f>ROUND(I85*H85,2)</f>
        <v>0</v>
      </c>
      <c r="BL85" s="24" t="s">
        <v>2042</v>
      </c>
      <c r="BM85" s="24" t="s">
        <v>311</v>
      </c>
    </row>
    <row r="86" spans="2:65" s="1" customFormat="1" ht="22.5" customHeight="1">
      <c r="B86" s="41"/>
      <c r="C86" s="228" t="s">
        <v>2042</v>
      </c>
      <c r="D86" s="228" t="s">
        <v>2136</v>
      </c>
      <c r="E86" s="229" t="s">
        <v>1174</v>
      </c>
      <c r="F86" s="230" t="s">
        <v>1175</v>
      </c>
      <c r="G86" s="231" t="s">
        <v>2139</v>
      </c>
      <c r="H86" s="232">
        <v>2973.5</v>
      </c>
      <c r="I86" s="233"/>
      <c r="J86" s="234">
        <f>ROUND(I86*H86,2)</f>
        <v>0</v>
      </c>
      <c r="K86" s="230" t="s">
        <v>2096</v>
      </c>
      <c r="L86" s="235"/>
      <c r="M86" s="236" t="s">
        <v>1898</v>
      </c>
      <c r="N86" s="237" t="s">
        <v>1922</v>
      </c>
      <c r="O86" s="42"/>
      <c r="P86" s="209">
        <f>O86*H86</f>
        <v>0</v>
      </c>
      <c r="Q86" s="209">
        <v>0.001</v>
      </c>
      <c r="R86" s="209">
        <f>Q86*H86</f>
        <v>2.9735</v>
      </c>
      <c r="S86" s="209">
        <v>0</v>
      </c>
      <c r="T86" s="210">
        <f>S86*H86</f>
        <v>0</v>
      </c>
      <c r="AR86" s="24" t="s">
        <v>2859</v>
      </c>
      <c r="AT86" s="24" t="s">
        <v>2136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2859</v>
      </c>
      <c r="BM86" s="24" t="s">
        <v>312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313</v>
      </c>
      <c r="G87" s="213"/>
      <c r="H87" s="217">
        <v>2973.5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1900</v>
      </c>
      <c r="AY87" s="223" t="s">
        <v>2090</v>
      </c>
    </row>
    <row r="88" spans="2:65" s="1" customFormat="1" ht="31.5" customHeight="1">
      <c r="B88" s="41"/>
      <c r="C88" s="200" t="s">
        <v>2045</v>
      </c>
      <c r="D88" s="200" t="s">
        <v>2092</v>
      </c>
      <c r="E88" s="201" t="s">
        <v>314</v>
      </c>
      <c r="F88" s="202" t="s">
        <v>315</v>
      </c>
      <c r="G88" s="203" t="s">
        <v>2106</v>
      </c>
      <c r="H88" s="204">
        <v>2770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316</v>
      </c>
    </row>
    <row r="89" spans="2:65" s="1" customFormat="1" ht="22.5" customHeight="1">
      <c r="B89" s="41"/>
      <c r="C89" s="228" t="s">
        <v>2117</v>
      </c>
      <c r="D89" s="228" t="s">
        <v>2136</v>
      </c>
      <c r="E89" s="229" t="s">
        <v>317</v>
      </c>
      <c r="F89" s="230" t="s">
        <v>318</v>
      </c>
      <c r="G89" s="231" t="s">
        <v>2106</v>
      </c>
      <c r="H89" s="232">
        <v>3047</v>
      </c>
      <c r="I89" s="233"/>
      <c r="J89" s="234">
        <f>ROUND(I89*H89,2)</f>
        <v>0</v>
      </c>
      <c r="K89" s="230" t="s">
        <v>2096</v>
      </c>
      <c r="L89" s="235"/>
      <c r="M89" s="236" t="s">
        <v>1898</v>
      </c>
      <c r="N89" s="237" t="s">
        <v>1922</v>
      </c>
      <c r="O89" s="42"/>
      <c r="P89" s="209">
        <f>O89*H89</f>
        <v>0</v>
      </c>
      <c r="Q89" s="209">
        <v>0.000898</v>
      </c>
      <c r="R89" s="209">
        <f>Q89*H89</f>
        <v>2.736206</v>
      </c>
      <c r="S89" s="209">
        <v>0</v>
      </c>
      <c r="T89" s="210">
        <f>S89*H89</f>
        <v>0</v>
      </c>
      <c r="AR89" s="24" t="s">
        <v>2129</v>
      </c>
      <c r="AT89" s="24" t="s">
        <v>2136</v>
      </c>
      <c r="AU89" s="24" t="s">
        <v>1961</v>
      </c>
      <c r="AY89" s="24" t="s">
        <v>2090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24" t="s">
        <v>1900</v>
      </c>
      <c r="BK89" s="211">
        <f>ROUND(I89*H89,2)</f>
        <v>0</v>
      </c>
      <c r="BL89" s="24" t="s">
        <v>2042</v>
      </c>
      <c r="BM89" s="24" t="s">
        <v>319</v>
      </c>
    </row>
    <row r="90" spans="2:47" s="1" customFormat="1" ht="27">
      <c r="B90" s="41"/>
      <c r="C90" s="63"/>
      <c r="D90" s="224" t="s">
        <v>2431</v>
      </c>
      <c r="E90" s="63"/>
      <c r="F90" s="256" t="s">
        <v>320</v>
      </c>
      <c r="G90" s="63"/>
      <c r="H90" s="63"/>
      <c r="I90" s="170"/>
      <c r="J90" s="63"/>
      <c r="K90" s="63"/>
      <c r="L90" s="61"/>
      <c r="M90" s="257"/>
      <c r="N90" s="42"/>
      <c r="O90" s="42"/>
      <c r="P90" s="42"/>
      <c r="Q90" s="42"/>
      <c r="R90" s="42"/>
      <c r="S90" s="42"/>
      <c r="T90" s="78"/>
      <c r="AT90" s="24" t="s">
        <v>2431</v>
      </c>
      <c r="AU90" s="24" t="s">
        <v>1961</v>
      </c>
    </row>
    <row r="91" spans="2:63" s="11" customFormat="1" ht="29.85" customHeight="1">
      <c r="B91" s="183"/>
      <c r="C91" s="184"/>
      <c r="D91" s="197" t="s">
        <v>1950</v>
      </c>
      <c r="E91" s="198" t="s">
        <v>195</v>
      </c>
      <c r="F91" s="198" t="s">
        <v>196</v>
      </c>
      <c r="G91" s="184"/>
      <c r="H91" s="184"/>
      <c r="I91" s="187"/>
      <c r="J91" s="199">
        <f>BK91</f>
        <v>0</v>
      </c>
      <c r="K91" s="184"/>
      <c r="L91" s="189"/>
      <c r="M91" s="190"/>
      <c r="N91" s="191"/>
      <c r="O91" s="191"/>
      <c r="P91" s="192">
        <f>SUM(P92:P111)</f>
        <v>0</v>
      </c>
      <c r="Q91" s="191"/>
      <c r="R91" s="192">
        <f>SUM(R92:R111)</f>
        <v>899.0678514292</v>
      </c>
      <c r="S91" s="191"/>
      <c r="T91" s="193">
        <f>SUM(T92:T111)</f>
        <v>0</v>
      </c>
      <c r="AR91" s="194" t="s">
        <v>2039</v>
      </c>
      <c r="AT91" s="195" t="s">
        <v>1950</v>
      </c>
      <c r="AU91" s="195" t="s">
        <v>1900</v>
      </c>
      <c r="AY91" s="194" t="s">
        <v>2090</v>
      </c>
      <c r="BK91" s="196">
        <f>SUM(BK92:BK111)</f>
        <v>0</v>
      </c>
    </row>
    <row r="92" spans="2:65" s="1" customFormat="1" ht="22.5" customHeight="1">
      <c r="B92" s="41"/>
      <c r="C92" s="200" t="s">
        <v>2122</v>
      </c>
      <c r="D92" s="200" t="s">
        <v>2092</v>
      </c>
      <c r="E92" s="201" t="s">
        <v>321</v>
      </c>
      <c r="F92" s="202" t="s">
        <v>322</v>
      </c>
      <c r="G92" s="203" t="s">
        <v>1209</v>
      </c>
      <c r="H92" s="204">
        <v>2.77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0.0088</v>
      </c>
      <c r="R92" s="209">
        <f>Q92*H92</f>
        <v>0.024376000000000002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323</v>
      </c>
    </row>
    <row r="93" spans="2:65" s="1" customFormat="1" ht="31.5" customHeight="1">
      <c r="B93" s="41"/>
      <c r="C93" s="200" t="s">
        <v>2129</v>
      </c>
      <c r="D93" s="200" t="s">
        <v>2092</v>
      </c>
      <c r="E93" s="201" t="s">
        <v>324</v>
      </c>
      <c r="F93" s="202" t="s">
        <v>325</v>
      </c>
      <c r="G93" s="203" t="s">
        <v>2263</v>
      </c>
      <c r="H93" s="204">
        <v>71</v>
      </c>
      <c r="I93" s="205"/>
      <c r="J93" s="206">
        <f>ROUND(I93*H93,2)</f>
        <v>0</v>
      </c>
      <c r="K93" s="202" t="s">
        <v>2096</v>
      </c>
      <c r="L93" s="61"/>
      <c r="M93" s="207" t="s">
        <v>1898</v>
      </c>
      <c r="N93" s="208" t="s">
        <v>1922</v>
      </c>
      <c r="O93" s="42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24" t="s">
        <v>2653</v>
      </c>
      <c r="AT93" s="24" t="s">
        <v>2092</v>
      </c>
      <c r="AU93" s="24" t="s">
        <v>1961</v>
      </c>
      <c r="AY93" s="24" t="s">
        <v>2090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24" t="s">
        <v>1900</v>
      </c>
      <c r="BK93" s="211">
        <f>ROUND(I93*H93,2)</f>
        <v>0</v>
      </c>
      <c r="BL93" s="24" t="s">
        <v>2653</v>
      </c>
      <c r="BM93" s="24" t="s">
        <v>326</v>
      </c>
    </row>
    <row r="94" spans="2:65" s="1" customFormat="1" ht="22.5" customHeight="1">
      <c r="B94" s="41"/>
      <c r="C94" s="200" t="s">
        <v>2135</v>
      </c>
      <c r="D94" s="200" t="s">
        <v>2092</v>
      </c>
      <c r="E94" s="201" t="s">
        <v>327</v>
      </c>
      <c r="F94" s="202" t="s">
        <v>328</v>
      </c>
      <c r="G94" s="203" t="s">
        <v>2095</v>
      </c>
      <c r="H94" s="204">
        <v>92.3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2.256342204</v>
      </c>
      <c r="R94" s="209">
        <f>Q94*H94</f>
        <v>208.2603854292</v>
      </c>
      <c r="S94" s="209">
        <v>0</v>
      </c>
      <c r="T94" s="210">
        <f>S94*H94</f>
        <v>0</v>
      </c>
      <c r="AR94" s="24" t="s">
        <v>2653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2653</v>
      </c>
      <c r="BM94" s="24" t="s">
        <v>329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330</v>
      </c>
      <c r="G95" s="213"/>
      <c r="H95" s="217">
        <v>92.3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1900</v>
      </c>
      <c r="AY95" s="223" t="s">
        <v>2090</v>
      </c>
    </row>
    <row r="96" spans="2:65" s="1" customFormat="1" ht="22.5" customHeight="1">
      <c r="B96" s="41"/>
      <c r="C96" s="200" t="s">
        <v>1905</v>
      </c>
      <c r="D96" s="200" t="s">
        <v>2092</v>
      </c>
      <c r="E96" s="201" t="s">
        <v>331</v>
      </c>
      <c r="F96" s="202" t="s">
        <v>332</v>
      </c>
      <c r="G96" s="203" t="s">
        <v>2263</v>
      </c>
      <c r="H96" s="204">
        <v>71</v>
      </c>
      <c r="I96" s="205"/>
      <c r="J96" s="206">
        <f>ROUND(I96*H96,2)</f>
        <v>0</v>
      </c>
      <c r="K96" s="202" t="s">
        <v>1898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1.15285</v>
      </c>
      <c r="R96" s="209">
        <f>Q96*H96</f>
        <v>81.85235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333</v>
      </c>
    </row>
    <row r="97" spans="2:65" s="1" customFormat="1" ht="22.5" customHeight="1">
      <c r="B97" s="41"/>
      <c r="C97" s="200" t="s">
        <v>2146</v>
      </c>
      <c r="D97" s="200" t="s">
        <v>2092</v>
      </c>
      <c r="E97" s="201" t="s">
        <v>334</v>
      </c>
      <c r="F97" s="202" t="s">
        <v>335</v>
      </c>
      <c r="G97" s="203" t="s">
        <v>2106</v>
      </c>
      <c r="H97" s="204">
        <v>2770</v>
      </c>
      <c r="I97" s="205"/>
      <c r="J97" s="206">
        <f>ROUND(I97*H97,2)</f>
        <v>0</v>
      </c>
      <c r="K97" s="202" t="s">
        <v>2096</v>
      </c>
      <c r="L97" s="61"/>
      <c r="M97" s="207" t="s">
        <v>1898</v>
      </c>
      <c r="N97" s="208" t="s">
        <v>1922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AR97" s="24" t="s">
        <v>2653</v>
      </c>
      <c r="AT97" s="24" t="s">
        <v>2092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2653</v>
      </c>
      <c r="BM97" s="24" t="s">
        <v>336</v>
      </c>
    </row>
    <row r="98" spans="2:65" s="1" customFormat="1" ht="22.5" customHeight="1">
      <c r="B98" s="41"/>
      <c r="C98" s="200" t="s">
        <v>2151</v>
      </c>
      <c r="D98" s="200" t="s">
        <v>2092</v>
      </c>
      <c r="E98" s="201" t="s">
        <v>337</v>
      </c>
      <c r="F98" s="202" t="s">
        <v>338</v>
      </c>
      <c r="G98" s="203" t="s">
        <v>2106</v>
      </c>
      <c r="H98" s="204">
        <v>2770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0.18446</v>
      </c>
      <c r="R98" s="209">
        <f>Q98*H98</f>
        <v>510.9542</v>
      </c>
      <c r="S98" s="209">
        <v>0</v>
      </c>
      <c r="T98" s="210">
        <f>S98*H98</f>
        <v>0</v>
      </c>
      <c r="AR98" s="24" t="s">
        <v>2653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2653</v>
      </c>
      <c r="BM98" s="24" t="s">
        <v>339</v>
      </c>
    </row>
    <row r="99" spans="2:65" s="1" customFormat="1" ht="22.5" customHeight="1">
      <c r="B99" s="41"/>
      <c r="C99" s="200" t="s">
        <v>2156</v>
      </c>
      <c r="D99" s="200" t="s">
        <v>2092</v>
      </c>
      <c r="E99" s="201" t="s">
        <v>340</v>
      </c>
      <c r="F99" s="202" t="s">
        <v>341</v>
      </c>
      <c r="G99" s="203" t="s">
        <v>2106</v>
      </c>
      <c r="H99" s="204">
        <v>2800</v>
      </c>
      <c r="I99" s="205"/>
      <c r="J99" s="206">
        <f>ROUND(I99*H99,2)</f>
        <v>0</v>
      </c>
      <c r="K99" s="202" t="s">
        <v>2096</v>
      </c>
      <c r="L99" s="61"/>
      <c r="M99" s="207" t="s">
        <v>1898</v>
      </c>
      <c r="N99" s="208" t="s">
        <v>1922</v>
      </c>
      <c r="O99" s="42"/>
      <c r="P99" s="209">
        <f>O99*H99</f>
        <v>0</v>
      </c>
      <c r="Q99" s="209">
        <v>9.18E-05</v>
      </c>
      <c r="R99" s="209">
        <f>Q99*H99</f>
        <v>0.25704</v>
      </c>
      <c r="S99" s="209">
        <v>0</v>
      </c>
      <c r="T99" s="210">
        <f>S99*H99</f>
        <v>0</v>
      </c>
      <c r="AR99" s="24" t="s">
        <v>2653</v>
      </c>
      <c r="AT99" s="24" t="s">
        <v>2092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2653</v>
      </c>
      <c r="BM99" s="24" t="s">
        <v>342</v>
      </c>
    </row>
    <row r="100" spans="2:65" s="1" customFormat="1" ht="22.5" customHeight="1">
      <c r="B100" s="41"/>
      <c r="C100" s="200" t="s">
        <v>2161</v>
      </c>
      <c r="D100" s="200" t="s">
        <v>2092</v>
      </c>
      <c r="E100" s="201" t="s">
        <v>343</v>
      </c>
      <c r="F100" s="202" t="s">
        <v>344</v>
      </c>
      <c r="G100" s="203" t="s">
        <v>2106</v>
      </c>
      <c r="H100" s="204">
        <v>2800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2653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2653</v>
      </c>
      <c r="BM100" s="24" t="s">
        <v>345</v>
      </c>
    </row>
    <row r="101" spans="2:51" s="12" customFormat="1" ht="13.5">
      <c r="B101" s="212"/>
      <c r="C101" s="213"/>
      <c r="D101" s="214" t="s">
        <v>2098</v>
      </c>
      <c r="E101" s="215" t="s">
        <v>1898</v>
      </c>
      <c r="F101" s="216" t="s">
        <v>346</v>
      </c>
      <c r="G101" s="213"/>
      <c r="H101" s="217">
        <v>2800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1900</v>
      </c>
      <c r="AY101" s="223" t="s">
        <v>2090</v>
      </c>
    </row>
    <row r="102" spans="2:65" s="1" customFormat="1" ht="22.5" customHeight="1">
      <c r="B102" s="41"/>
      <c r="C102" s="228" t="s">
        <v>1886</v>
      </c>
      <c r="D102" s="228" t="s">
        <v>2136</v>
      </c>
      <c r="E102" s="229" t="s">
        <v>347</v>
      </c>
      <c r="F102" s="230" t="s">
        <v>348</v>
      </c>
      <c r="G102" s="231" t="s">
        <v>2106</v>
      </c>
      <c r="H102" s="232">
        <v>2800</v>
      </c>
      <c r="I102" s="233"/>
      <c r="J102" s="234">
        <f>ROUND(I102*H102,2)</f>
        <v>0</v>
      </c>
      <c r="K102" s="230" t="s">
        <v>2096</v>
      </c>
      <c r="L102" s="235"/>
      <c r="M102" s="236" t="s">
        <v>1898</v>
      </c>
      <c r="N102" s="237" t="s">
        <v>1922</v>
      </c>
      <c r="O102" s="42"/>
      <c r="P102" s="209">
        <f>O102*H102</f>
        <v>0</v>
      </c>
      <c r="Q102" s="209">
        <v>0.00035</v>
      </c>
      <c r="R102" s="209">
        <f>Q102*H102</f>
        <v>0.98</v>
      </c>
      <c r="S102" s="209">
        <v>0</v>
      </c>
      <c r="T102" s="210">
        <f>S102*H102</f>
        <v>0</v>
      </c>
      <c r="AR102" s="24" t="s">
        <v>2859</v>
      </c>
      <c r="AT102" s="24" t="s">
        <v>2136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2859</v>
      </c>
      <c r="BM102" s="24" t="s">
        <v>349</v>
      </c>
    </row>
    <row r="103" spans="2:65" s="1" customFormat="1" ht="22.5" customHeight="1">
      <c r="B103" s="41"/>
      <c r="C103" s="200" t="s">
        <v>2171</v>
      </c>
      <c r="D103" s="200" t="s">
        <v>2092</v>
      </c>
      <c r="E103" s="201" t="s">
        <v>350</v>
      </c>
      <c r="F103" s="202" t="s">
        <v>351</v>
      </c>
      <c r="G103" s="203" t="s">
        <v>2106</v>
      </c>
      <c r="H103" s="204">
        <v>533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0.18</v>
      </c>
      <c r="R103" s="209">
        <f>Q103*H103</f>
        <v>95.94</v>
      </c>
      <c r="S103" s="209">
        <v>0</v>
      </c>
      <c r="T103" s="210">
        <f>S103*H103</f>
        <v>0</v>
      </c>
      <c r="AR103" s="24" t="s">
        <v>2653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2653</v>
      </c>
      <c r="BM103" s="24" t="s">
        <v>352</v>
      </c>
    </row>
    <row r="104" spans="2:65" s="1" customFormat="1" ht="22.5" customHeight="1">
      <c r="B104" s="41"/>
      <c r="C104" s="228" t="s">
        <v>2176</v>
      </c>
      <c r="D104" s="228" t="s">
        <v>2136</v>
      </c>
      <c r="E104" s="229" t="s">
        <v>353</v>
      </c>
      <c r="F104" s="230" t="s">
        <v>354</v>
      </c>
      <c r="G104" s="231" t="s">
        <v>2263</v>
      </c>
      <c r="H104" s="232">
        <v>106.6</v>
      </c>
      <c r="I104" s="233"/>
      <c r="J104" s="234">
        <f>ROUND(I104*H104,2)</f>
        <v>0</v>
      </c>
      <c r="K104" s="230" t="s">
        <v>2096</v>
      </c>
      <c r="L104" s="235"/>
      <c r="M104" s="236" t="s">
        <v>1898</v>
      </c>
      <c r="N104" s="237" t="s">
        <v>1922</v>
      </c>
      <c r="O104" s="42"/>
      <c r="P104" s="209">
        <f>O104*H104</f>
        <v>0</v>
      </c>
      <c r="Q104" s="209">
        <v>0.0075</v>
      </c>
      <c r="R104" s="209">
        <f>Q104*H104</f>
        <v>0.7994999999999999</v>
      </c>
      <c r="S104" s="209">
        <v>0</v>
      </c>
      <c r="T104" s="210">
        <f>S104*H104</f>
        <v>0</v>
      </c>
      <c r="AR104" s="24" t="s">
        <v>2859</v>
      </c>
      <c r="AT104" s="24" t="s">
        <v>2136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2859</v>
      </c>
      <c r="BM104" s="24" t="s">
        <v>355</v>
      </c>
    </row>
    <row r="105" spans="2:51" s="12" customFormat="1" ht="13.5">
      <c r="B105" s="212"/>
      <c r="C105" s="213"/>
      <c r="D105" s="214" t="s">
        <v>2098</v>
      </c>
      <c r="E105" s="215" t="s">
        <v>1898</v>
      </c>
      <c r="F105" s="216" t="s">
        <v>356</v>
      </c>
      <c r="G105" s="213"/>
      <c r="H105" s="217">
        <v>106.6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1916</v>
      </c>
      <c r="AX105" s="12" t="s">
        <v>1900</v>
      </c>
      <c r="AY105" s="223" t="s">
        <v>2090</v>
      </c>
    </row>
    <row r="106" spans="2:65" s="1" customFormat="1" ht="22.5" customHeight="1">
      <c r="B106" s="41"/>
      <c r="C106" s="200" t="s">
        <v>2181</v>
      </c>
      <c r="D106" s="200" t="s">
        <v>2092</v>
      </c>
      <c r="E106" s="201" t="s">
        <v>357</v>
      </c>
      <c r="F106" s="202" t="s">
        <v>358</v>
      </c>
      <c r="G106" s="203" t="s">
        <v>2106</v>
      </c>
      <c r="H106" s="204">
        <v>2770</v>
      </c>
      <c r="I106" s="205"/>
      <c r="J106" s="206">
        <f>ROUND(I106*H106,2)</f>
        <v>0</v>
      </c>
      <c r="K106" s="202" t="s">
        <v>2096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2653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2653</v>
      </c>
      <c r="BM106" s="24" t="s">
        <v>359</v>
      </c>
    </row>
    <row r="107" spans="2:65" s="1" customFormat="1" ht="22.5" customHeight="1">
      <c r="B107" s="41"/>
      <c r="C107" s="200" t="s">
        <v>2186</v>
      </c>
      <c r="D107" s="200" t="s">
        <v>2092</v>
      </c>
      <c r="E107" s="201" t="s">
        <v>1235</v>
      </c>
      <c r="F107" s="202" t="s">
        <v>1236</v>
      </c>
      <c r="G107" s="203" t="s">
        <v>2095</v>
      </c>
      <c r="H107" s="204">
        <v>120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2653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2653</v>
      </c>
      <c r="BM107" s="24" t="s">
        <v>360</v>
      </c>
    </row>
    <row r="108" spans="2:65" s="1" customFormat="1" ht="22.5" customHeight="1">
      <c r="B108" s="41"/>
      <c r="C108" s="200" t="s">
        <v>2189</v>
      </c>
      <c r="D108" s="200" t="s">
        <v>2092</v>
      </c>
      <c r="E108" s="201" t="s">
        <v>1240</v>
      </c>
      <c r="F108" s="202" t="s">
        <v>1241</v>
      </c>
      <c r="G108" s="203" t="s">
        <v>2095</v>
      </c>
      <c r="H108" s="204">
        <v>1080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2653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2653</v>
      </c>
      <c r="BM108" s="24" t="s">
        <v>361</v>
      </c>
    </row>
    <row r="109" spans="2:51" s="12" customFormat="1" ht="13.5">
      <c r="B109" s="212"/>
      <c r="C109" s="213"/>
      <c r="D109" s="214" t="s">
        <v>2098</v>
      </c>
      <c r="E109" s="213"/>
      <c r="F109" s="216" t="s">
        <v>362</v>
      </c>
      <c r="G109" s="213"/>
      <c r="H109" s="217">
        <v>1080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1882</v>
      </c>
      <c r="AX109" s="12" t="s">
        <v>1900</v>
      </c>
      <c r="AY109" s="223" t="s">
        <v>2090</v>
      </c>
    </row>
    <row r="110" spans="2:65" s="1" customFormat="1" ht="22.5" customHeight="1">
      <c r="B110" s="41"/>
      <c r="C110" s="200" t="s">
        <v>1885</v>
      </c>
      <c r="D110" s="200" t="s">
        <v>2092</v>
      </c>
      <c r="E110" s="201" t="s">
        <v>2123</v>
      </c>
      <c r="F110" s="202" t="s">
        <v>2124</v>
      </c>
      <c r="G110" s="203" t="s">
        <v>2125</v>
      </c>
      <c r="H110" s="204">
        <v>204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363</v>
      </c>
    </row>
    <row r="111" spans="2:51" s="12" customFormat="1" ht="13.5">
      <c r="B111" s="212"/>
      <c r="C111" s="213"/>
      <c r="D111" s="224" t="s">
        <v>2098</v>
      </c>
      <c r="E111" s="213"/>
      <c r="F111" s="226" t="s">
        <v>364</v>
      </c>
      <c r="G111" s="213"/>
      <c r="H111" s="227">
        <v>204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1882</v>
      </c>
      <c r="AX111" s="12" t="s">
        <v>1900</v>
      </c>
      <c r="AY111" s="223" t="s">
        <v>2090</v>
      </c>
    </row>
    <row r="112" spans="2:63" s="11" customFormat="1" ht="37.35" customHeight="1">
      <c r="B112" s="183"/>
      <c r="C112" s="184"/>
      <c r="D112" s="197" t="s">
        <v>1950</v>
      </c>
      <c r="E112" s="277" t="s">
        <v>365</v>
      </c>
      <c r="F112" s="277" t="s">
        <v>366</v>
      </c>
      <c r="G112" s="184"/>
      <c r="H112" s="184"/>
      <c r="I112" s="187"/>
      <c r="J112" s="278">
        <f>BK112</f>
        <v>0</v>
      </c>
      <c r="K112" s="184"/>
      <c r="L112" s="189"/>
      <c r="M112" s="190"/>
      <c r="N112" s="191"/>
      <c r="O112" s="191"/>
      <c r="P112" s="192">
        <f>SUM(P113:P115)</f>
        <v>0</v>
      </c>
      <c r="Q112" s="191"/>
      <c r="R112" s="192">
        <f>SUM(R113:R115)</f>
        <v>0</v>
      </c>
      <c r="S112" s="191"/>
      <c r="T112" s="193">
        <f>SUM(T113:T115)</f>
        <v>0</v>
      </c>
      <c r="AR112" s="194" t="s">
        <v>2042</v>
      </c>
      <c r="AT112" s="195" t="s">
        <v>1950</v>
      </c>
      <c r="AU112" s="195" t="s">
        <v>1951</v>
      </c>
      <c r="AY112" s="194" t="s">
        <v>2090</v>
      </c>
      <c r="BK112" s="196">
        <f>SUM(BK113:BK115)</f>
        <v>0</v>
      </c>
    </row>
    <row r="113" spans="2:65" s="1" customFormat="1" ht="22.5" customHeight="1">
      <c r="B113" s="41"/>
      <c r="C113" s="200" t="s">
        <v>2197</v>
      </c>
      <c r="D113" s="200" t="s">
        <v>2092</v>
      </c>
      <c r="E113" s="201" t="s">
        <v>367</v>
      </c>
      <c r="F113" s="202" t="s">
        <v>368</v>
      </c>
      <c r="G113" s="203" t="s">
        <v>160</v>
      </c>
      <c r="H113" s="204">
        <v>2</v>
      </c>
      <c r="I113" s="205"/>
      <c r="J113" s="206">
        <f>ROUND(I113*H113,2)</f>
        <v>0</v>
      </c>
      <c r="K113" s="202" t="s">
        <v>1898</v>
      </c>
      <c r="L113" s="61"/>
      <c r="M113" s="207" t="s">
        <v>1898</v>
      </c>
      <c r="N113" s="208" t="s">
        <v>1922</v>
      </c>
      <c r="O113" s="42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24" t="s">
        <v>2042</v>
      </c>
      <c r="AT113" s="24" t="s">
        <v>2092</v>
      </c>
      <c r="AU113" s="24" t="s">
        <v>1900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369</v>
      </c>
    </row>
    <row r="114" spans="2:65" s="1" customFormat="1" ht="22.5" customHeight="1">
      <c r="B114" s="41"/>
      <c r="C114" s="200" t="s">
        <v>2201</v>
      </c>
      <c r="D114" s="200" t="s">
        <v>2092</v>
      </c>
      <c r="E114" s="201" t="s">
        <v>217</v>
      </c>
      <c r="F114" s="202" t="s">
        <v>370</v>
      </c>
      <c r="G114" s="203" t="s">
        <v>219</v>
      </c>
      <c r="H114" s="204">
        <v>24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1287</v>
      </c>
      <c r="AT114" s="24" t="s">
        <v>2092</v>
      </c>
      <c r="AU114" s="24" t="s">
        <v>1900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1287</v>
      </c>
      <c r="BM114" s="24" t="s">
        <v>371</v>
      </c>
    </row>
    <row r="115" spans="2:51" s="12" customFormat="1" ht="13.5">
      <c r="B115" s="212"/>
      <c r="C115" s="213"/>
      <c r="D115" s="224" t="s">
        <v>2098</v>
      </c>
      <c r="E115" s="225" t="s">
        <v>1898</v>
      </c>
      <c r="F115" s="226" t="s">
        <v>372</v>
      </c>
      <c r="G115" s="213"/>
      <c r="H115" s="227">
        <v>24</v>
      </c>
      <c r="I115" s="218"/>
      <c r="J115" s="213"/>
      <c r="K115" s="213"/>
      <c r="L115" s="219"/>
      <c r="M115" s="258"/>
      <c r="N115" s="259"/>
      <c r="O115" s="259"/>
      <c r="P115" s="259"/>
      <c r="Q115" s="259"/>
      <c r="R115" s="259"/>
      <c r="S115" s="259"/>
      <c r="T115" s="260"/>
      <c r="AT115" s="223" t="s">
        <v>2098</v>
      </c>
      <c r="AU115" s="223" t="s">
        <v>1900</v>
      </c>
      <c r="AV115" s="12" t="s">
        <v>1961</v>
      </c>
      <c r="AW115" s="12" t="s">
        <v>1916</v>
      </c>
      <c r="AX115" s="12" t="s">
        <v>1900</v>
      </c>
      <c r="AY115" s="223" t="s">
        <v>2090</v>
      </c>
    </row>
    <row r="116" spans="2:12" s="1" customFormat="1" ht="6.95" customHeight="1">
      <c r="B116" s="56"/>
      <c r="C116" s="57"/>
      <c r="D116" s="57"/>
      <c r="E116" s="57"/>
      <c r="F116" s="57"/>
      <c r="G116" s="57"/>
      <c r="H116" s="57"/>
      <c r="I116" s="145"/>
      <c r="J116" s="57"/>
      <c r="K116" s="57"/>
      <c r="L116" s="61"/>
    </row>
  </sheetData>
  <sheetProtection sheet="1" objects="1" scenarios="1" formatCells="0" formatColumns="0" formatRows="0" sort="0" autoFilter="0"/>
  <autoFilter ref="C79:K115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2025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373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2026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149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ROUNDUP(J89,2)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ROUNDUP(SUM(BE89:BE119),2)</f>
        <v>0</v>
      </c>
      <c r="G30" s="42"/>
      <c r="H30" s="42"/>
      <c r="I30" s="140">
        <v>0.21</v>
      </c>
      <c r="J30" s="139">
        <f>ROUNDUP(ROUNDUP((SUM(BE89:BE119)),2)*I30,1)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ROUNDUP(SUM(BF89:BF119),2)</f>
        <v>0</v>
      </c>
      <c r="G31" s="42"/>
      <c r="H31" s="42"/>
      <c r="I31" s="140">
        <v>0.15</v>
      </c>
      <c r="J31" s="139">
        <f>ROUNDUP(ROUNDUP((SUM(BF89:BF119)),2)*I31,1)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ROUNDUP(SUM(BG89:BG119),2)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ROUNDUP(SUM(BH89:BH119),2)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ROUNDUP(SUM(BI89:BI119),2)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 xml:space="preserve">SO 405 - Slaboproudé rozvody 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J89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374</v>
      </c>
      <c r="E57" s="157"/>
      <c r="F57" s="157"/>
      <c r="G57" s="157"/>
      <c r="H57" s="157"/>
      <c r="I57" s="160"/>
      <c r="J57" s="161">
        <f>J90</f>
        <v>0</v>
      </c>
      <c r="K57" s="162"/>
    </row>
    <row r="58" spans="2:11" s="8" customFormat="1" ht="24.95" customHeight="1">
      <c r="B58" s="154"/>
      <c r="C58" s="155"/>
      <c r="D58" s="156" t="s">
        <v>227</v>
      </c>
      <c r="E58" s="157"/>
      <c r="F58" s="157"/>
      <c r="G58" s="157"/>
      <c r="H58" s="157"/>
      <c r="I58" s="160"/>
      <c r="J58" s="161">
        <f>J96</f>
        <v>0</v>
      </c>
      <c r="K58" s="162"/>
    </row>
    <row r="59" spans="2:11" s="9" customFormat="1" ht="19.9" customHeight="1">
      <c r="B59" s="163"/>
      <c r="C59" s="164"/>
      <c r="D59" s="165" t="s">
        <v>375</v>
      </c>
      <c r="E59" s="166"/>
      <c r="F59" s="166"/>
      <c r="G59" s="166"/>
      <c r="H59" s="166"/>
      <c r="I59" s="167"/>
      <c r="J59" s="168">
        <f>J97</f>
        <v>0</v>
      </c>
      <c r="K59" s="169"/>
    </row>
    <row r="60" spans="2:11" s="9" customFormat="1" ht="19.9" customHeight="1">
      <c r="B60" s="163"/>
      <c r="C60" s="164"/>
      <c r="D60" s="165" t="s">
        <v>376</v>
      </c>
      <c r="E60" s="166"/>
      <c r="F60" s="166"/>
      <c r="G60" s="166"/>
      <c r="H60" s="166"/>
      <c r="I60" s="167"/>
      <c r="J60" s="168">
        <f>J99</f>
        <v>0</v>
      </c>
      <c r="K60" s="169"/>
    </row>
    <row r="61" spans="2:11" s="9" customFormat="1" ht="19.9" customHeight="1">
      <c r="B61" s="163"/>
      <c r="C61" s="164"/>
      <c r="D61" s="165" t="s">
        <v>377</v>
      </c>
      <c r="E61" s="166"/>
      <c r="F61" s="166"/>
      <c r="G61" s="166"/>
      <c r="H61" s="166"/>
      <c r="I61" s="167"/>
      <c r="J61" s="168">
        <f>J101</f>
        <v>0</v>
      </c>
      <c r="K61" s="169"/>
    </row>
    <row r="62" spans="2:11" s="9" customFormat="1" ht="19.9" customHeight="1">
      <c r="B62" s="163"/>
      <c r="C62" s="164"/>
      <c r="D62" s="165" t="s">
        <v>378</v>
      </c>
      <c r="E62" s="166"/>
      <c r="F62" s="166"/>
      <c r="G62" s="166"/>
      <c r="H62" s="166"/>
      <c r="I62" s="167"/>
      <c r="J62" s="168">
        <f>J103</f>
        <v>0</v>
      </c>
      <c r="K62" s="169"/>
    </row>
    <row r="63" spans="2:11" s="9" customFormat="1" ht="19.9" customHeight="1">
      <c r="B63" s="163"/>
      <c r="C63" s="164"/>
      <c r="D63" s="165" t="s">
        <v>379</v>
      </c>
      <c r="E63" s="166"/>
      <c r="F63" s="166"/>
      <c r="G63" s="166"/>
      <c r="H63" s="166"/>
      <c r="I63" s="167"/>
      <c r="J63" s="168">
        <f>J105</f>
        <v>0</v>
      </c>
      <c r="K63" s="169"/>
    </row>
    <row r="64" spans="2:11" s="9" customFormat="1" ht="19.9" customHeight="1">
      <c r="B64" s="163"/>
      <c r="C64" s="164"/>
      <c r="D64" s="165" t="s">
        <v>380</v>
      </c>
      <c r="E64" s="166"/>
      <c r="F64" s="166"/>
      <c r="G64" s="166"/>
      <c r="H64" s="166"/>
      <c r="I64" s="167"/>
      <c r="J64" s="168">
        <f>J107</f>
        <v>0</v>
      </c>
      <c r="K64" s="169"/>
    </row>
    <row r="65" spans="2:11" s="9" customFormat="1" ht="19.9" customHeight="1">
      <c r="B65" s="163"/>
      <c r="C65" s="164"/>
      <c r="D65" s="165" t="s">
        <v>381</v>
      </c>
      <c r="E65" s="166"/>
      <c r="F65" s="166"/>
      <c r="G65" s="166"/>
      <c r="H65" s="166"/>
      <c r="I65" s="167"/>
      <c r="J65" s="168">
        <f>J109</f>
        <v>0</v>
      </c>
      <c r="K65" s="169"/>
    </row>
    <row r="66" spans="2:11" s="9" customFormat="1" ht="19.9" customHeight="1">
      <c r="B66" s="163"/>
      <c r="C66" s="164"/>
      <c r="D66" s="165" t="s">
        <v>382</v>
      </c>
      <c r="E66" s="166"/>
      <c r="F66" s="166"/>
      <c r="G66" s="166"/>
      <c r="H66" s="166"/>
      <c r="I66" s="167"/>
      <c r="J66" s="168">
        <f>J111</f>
        <v>0</v>
      </c>
      <c r="K66" s="169"/>
    </row>
    <row r="67" spans="2:11" s="9" customFormat="1" ht="19.9" customHeight="1">
      <c r="B67" s="163"/>
      <c r="C67" s="164"/>
      <c r="D67" s="165" t="s">
        <v>383</v>
      </c>
      <c r="E67" s="166"/>
      <c r="F67" s="166"/>
      <c r="G67" s="166"/>
      <c r="H67" s="166"/>
      <c r="I67" s="167"/>
      <c r="J67" s="168">
        <f>J113</f>
        <v>0</v>
      </c>
      <c r="K67" s="169"/>
    </row>
    <row r="68" spans="2:11" s="9" customFormat="1" ht="19.9" customHeight="1">
      <c r="B68" s="163"/>
      <c r="C68" s="164"/>
      <c r="D68" s="165" t="s">
        <v>384</v>
      </c>
      <c r="E68" s="166"/>
      <c r="F68" s="166"/>
      <c r="G68" s="166"/>
      <c r="H68" s="166"/>
      <c r="I68" s="167"/>
      <c r="J68" s="168">
        <f>J115</f>
        <v>0</v>
      </c>
      <c r="K68" s="169"/>
    </row>
    <row r="69" spans="2:11" s="9" customFormat="1" ht="19.9" customHeight="1">
      <c r="B69" s="163"/>
      <c r="C69" s="164"/>
      <c r="D69" s="165" t="s">
        <v>385</v>
      </c>
      <c r="E69" s="166"/>
      <c r="F69" s="166"/>
      <c r="G69" s="166"/>
      <c r="H69" s="166"/>
      <c r="I69" s="167"/>
      <c r="J69" s="168">
        <f>J118</f>
        <v>0</v>
      </c>
      <c r="K69" s="169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26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45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8"/>
      <c r="J75" s="60"/>
      <c r="K75" s="60"/>
      <c r="L75" s="61"/>
    </row>
    <row r="76" spans="2:12" s="1" customFormat="1" ht="36.95" customHeight="1">
      <c r="B76" s="41"/>
      <c r="C76" s="62" t="s">
        <v>2074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14.45" customHeight="1">
      <c r="B78" s="41"/>
      <c r="C78" s="65" t="s">
        <v>1894</v>
      </c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22.5" customHeight="1">
      <c r="B79" s="41"/>
      <c r="C79" s="63"/>
      <c r="D79" s="63"/>
      <c r="E79" s="402" t="str">
        <f>E7</f>
        <v>Jezero Most-napojení na komunikace a IS - část I</v>
      </c>
      <c r="F79" s="403"/>
      <c r="G79" s="403"/>
      <c r="H79" s="403"/>
      <c r="I79" s="170"/>
      <c r="J79" s="63"/>
      <c r="K79" s="63"/>
      <c r="L79" s="61"/>
    </row>
    <row r="80" spans="2:12" s="1" customFormat="1" ht="14.45" customHeight="1">
      <c r="B80" s="41"/>
      <c r="C80" s="65" t="s">
        <v>2058</v>
      </c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23.25" customHeight="1">
      <c r="B81" s="41"/>
      <c r="C81" s="63"/>
      <c r="D81" s="63"/>
      <c r="E81" s="374" t="str">
        <f>E9</f>
        <v xml:space="preserve">SO 405 - Slaboproudé rozvody </v>
      </c>
      <c r="F81" s="404"/>
      <c r="G81" s="404"/>
      <c r="H81" s="404"/>
      <c r="I81" s="170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0"/>
      <c r="J82" s="63"/>
      <c r="K82" s="63"/>
      <c r="L82" s="61"/>
    </row>
    <row r="83" spans="2:12" s="1" customFormat="1" ht="18" customHeight="1">
      <c r="B83" s="41"/>
      <c r="C83" s="65" t="s">
        <v>1901</v>
      </c>
      <c r="D83" s="63"/>
      <c r="E83" s="63"/>
      <c r="F83" s="171" t="str">
        <f>F12</f>
        <v xml:space="preserve"> </v>
      </c>
      <c r="G83" s="63"/>
      <c r="H83" s="63"/>
      <c r="I83" s="172" t="s">
        <v>1903</v>
      </c>
      <c r="J83" s="73" t="str">
        <f>IF(J12="","",J12)</f>
        <v>28. 11. 2016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70"/>
      <c r="J84" s="63"/>
      <c r="K84" s="63"/>
      <c r="L84" s="61"/>
    </row>
    <row r="85" spans="2:12" s="1" customFormat="1" ht="15">
      <c r="B85" s="41"/>
      <c r="C85" s="65" t="s">
        <v>1906</v>
      </c>
      <c r="D85" s="63"/>
      <c r="E85" s="63"/>
      <c r="F85" s="171" t="str">
        <f>E15</f>
        <v>ČR - Ministerstvo financí</v>
      </c>
      <c r="G85" s="63"/>
      <c r="H85" s="63"/>
      <c r="I85" s="172" t="s">
        <v>1912</v>
      </c>
      <c r="J85" s="171" t="str">
        <f>E21</f>
        <v>Báňské projekty Teplice a.s.</v>
      </c>
      <c r="K85" s="63"/>
      <c r="L85" s="61"/>
    </row>
    <row r="86" spans="2:12" s="1" customFormat="1" ht="14.45" customHeight="1">
      <c r="B86" s="41"/>
      <c r="C86" s="65" t="s">
        <v>1910</v>
      </c>
      <c r="D86" s="63"/>
      <c r="E86" s="63"/>
      <c r="F86" s="171" t="str">
        <f>IF(E18="","",E18)</f>
        <v/>
      </c>
      <c r="G86" s="63"/>
      <c r="H86" s="63"/>
      <c r="I86" s="170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70"/>
      <c r="J87" s="63"/>
      <c r="K87" s="63"/>
      <c r="L87" s="61"/>
    </row>
    <row r="88" spans="2:20" s="10" customFormat="1" ht="29.25" customHeight="1">
      <c r="B88" s="173"/>
      <c r="C88" s="174" t="s">
        <v>2075</v>
      </c>
      <c r="D88" s="175" t="s">
        <v>1936</v>
      </c>
      <c r="E88" s="175" t="s">
        <v>1932</v>
      </c>
      <c r="F88" s="175" t="s">
        <v>2076</v>
      </c>
      <c r="G88" s="175" t="s">
        <v>2077</v>
      </c>
      <c r="H88" s="175" t="s">
        <v>2078</v>
      </c>
      <c r="I88" s="176" t="s">
        <v>2079</v>
      </c>
      <c r="J88" s="175" t="s">
        <v>2064</v>
      </c>
      <c r="K88" s="177" t="s">
        <v>2080</v>
      </c>
      <c r="L88" s="178"/>
      <c r="M88" s="80" t="s">
        <v>2081</v>
      </c>
      <c r="N88" s="81" t="s">
        <v>1921</v>
      </c>
      <c r="O88" s="81" t="s">
        <v>2082</v>
      </c>
      <c r="P88" s="81" t="s">
        <v>2083</v>
      </c>
      <c r="Q88" s="81" t="s">
        <v>2084</v>
      </c>
      <c r="R88" s="81" t="s">
        <v>2085</v>
      </c>
      <c r="S88" s="81" t="s">
        <v>2086</v>
      </c>
      <c r="T88" s="82" t="s">
        <v>2087</v>
      </c>
    </row>
    <row r="89" spans="2:63" s="1" customFormat="1" ht="29.25" customHeight="1">
      <c r="B89" s="41"/>
      <c r="C89" s="86" t="s">
        <v>2065</v>
      </c>
      <c r="D89" s="63"/>
      <c r="E89" s="63"/>
      <c r="F89" s="63"/>
      <c r="G89" s="63"/>
      <c r="H89" s="63"/>
      <c r="I89" s="170"/>
      <c r="J89" s="179">
        <f>BK89</f>
        <v>0</v>
      </c>
      <c r="K89" s="63"/>
      <c r="L89" s="61"/>
      <c r="M89" s="83"/>
      <c r="N89" s="84"/>
      <c r="O89" s="84"/>
      <c r="P89" s="180">
        <f>P90+P96</f>
        <v>0</v>
      </c>
      <c r="Q89" s="84"/>
      <c r="R89" s="180">
        <f>R90+R96</f>
        <v>0</v>
      </c>
      <c r="S89" s="84"/>
      <c r="T89" s="181">
        <f>T90+T96</f>
        <v>0</v>
      </c>
      <c r="AT89" s="24" t="s">
        <v>1950</v>
      </c>
      <c r="AU89" s="24" t="s">
        <v>2066</v>
      </c>
      <c r="BK89" s="182">
        <f>BK90+BK96</f>
        <v>0</v>
      </c>
    </row>
    <row r="90" spans="2:63" s="11" customFormat="1" ht="37.35" customHeight="1">
      <c r="B90" s="183"/>
      <c r="C90" s="184"/>
      <c r="D90" s="197" t="s">
        <v>1950</v>
      </c>
      <c r="E90" s="277" t="s">
        <v>386</v>
      </c>
      <c r="F90" s="277" t="s">
        <v>387</v>
      </c>
      <c r="G90" s="184"/>
      <c r="H90" s="184"/>
      <c r="I90" s="187"/>
      <c r="J90" s="278">
        <f>BK90</f>
        <v>0</v>
      </c>
      <c r="K90" s="184"/>
      <c r="L90" s="189"/>
      <c r="M90" s="190"/>
      <c r="N90" s="191"/>
      <c r="O90" s="191"/>
      <c r="P90" s="192">
        <f>SUM(P91:P95)</f>
        <v>0</v>
      </c>
      <c r="Q90" s="191"/>
      <c r="R90" s="192">
        <f>SUM(R91:R95)</f>
        <v>0</v>
      </c>
      <c r="S90" s="191"/>
      <c r="T90" s="193">
        <f>SUM(T91:T95)</f>
        <v>0</v>
      </c>
      <c r="AR90" s="194" t="s">
        <v>1900</v>
      </c>
      <c r="AT90" s="195" t="s">
        <v>1950</v>
      </c>
      <c r="AU90" s="195" t="s">
        <v>1951</v>
      </c>
      <c r="AY90" s="194" t="s">
        <v>2090</v>
      </c>
      <c r="BK90" s="196">
        <f>SUM(BK91:BK95)</f>
        <v>0</v>
      </c>
    </row>
    <row r="91" spans="2:65" s="1" customFormat="1" ht="22.5" customHeight="1">
      <c r="B91" s="41"/>
      <c r="C91" s="200" t="s">
        <v>1900</v>
      </c>
      <c r="D91" s="200" t="s">
        <v>2092</v>
      </c>
      <c r="E91" s="201" t="s">
        <v>388</v>
      </c>
      <c r="F91" s="202" t="s">
        <v>389</v>
      </c>
      <c r="G91" s="203" t="s">
        <v>160</v>
      </c>
      <c r="H91" s="204">
        <v>2</v>
      </c>
      <c r="I91" s="205"/>
      <c r="J91" s="206">
        <f>ROUND(I91*H91,2)</f>
        <v>0</v>
      </c>
      <c r="K91" s="202" t="s">
        <v>161</v>
      </c>
      <c r="L91" s="61"/>
      <c r="M91" s="207" t="s">
        <v>1898</v>
      </c>
      <c r="N91" s="208" t="s">
        <v>1922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24" t="s">
        <v>2042</v>
      </c>
      <c r="AT91" s="24" t="s">
        <v>2092</v>
      </c>
      <c r="AU91" s="24" t="s">
        <v>1900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2042</v>
      </c>
      <c r="BM91" s="24" t="s">
        <v>1900</v>
      </c>
    </row>
    <row r="92" spans="2:65" s="1" customFormat="1" ht="22.5" customHeight="1">
      <c r="B92" s="41"/>
      <c r="C92" s="200" t="s">
        <v>1961</v>
      </c>
      <c r="D92" s="200" t="s">
        <v>2092</v>
      </c>
      <c r="E92" s="201" t="s">
        <v>390</v>
      </c>
      <c r="F92" s="202" t="s">
        <v>391</v>
      </c>
      <c r="G92" s="203" t="s">
        <v>160</v>
      </c>
      <c r="H92" s="204">
        <v>20</v>
      </c>
      <c r="I92" s="205"/>
      <c r="J92" s="206">
        <f>ROUND(I92*H92,2)</f>
        <v>0</v>
      </c>
      <c r="K92" s="202" t="s">
        <v>161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1900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1961</v>
      </c>
    </row>
    <row r="93" spans="2:65" s="1" customFormat="1" ht="22.5" customHeight="1">
      <c r="B93" s="41"/>
      <c r="C93" s="200" t="s">
        <v>2039</v>
      </c>
      <c r="D93" s="200" t="s">
        <v>2092</v>
      </c>
      <c r="E93" s="201" t="s">
        <v>392</v>
      </c>
      <c r="F93" s="202" t="s">
        <v>393</v>
      </c>
      <c r="G93" s="203" t="s">
        <v>160</v>
      </c>
      <c r="H93" s="204">
        <v>2</v>
      </c>
      <c r="I93" s="205"/>
      <c r="J93" s="206">
        <f>ROUND(I93*H93,2)</f>
        <v>0</v>
      </c>
      <c r="K93" s="202" t="s">
        <v>161</v>
      </c>
      <c r="L93" s="61"/>
      <c r="M93" s="207" t="s">
        <v>1898</v>
      </c>
      <c r="N93" s="208" t="s">
        <v>1922</v>
      </c>
      <c r="O93" s="42"/>
      <c r="P93" s="209">
        <f>O93*H93</f>
        <v>0</v>
      </c>
      <c r="Q93" s="209">
        <v>0</v>
      </c>
      <c r="R93" s="209">
        <f>Q93*H93</f>
        <v>0</v>
      </c>
      <c r="S93" s="209">
        <v>0</v>
      </c>
      <c r="T93" s="210">
        <f>S93*H93</f>
        <v>0</v>
      </c>
      <c r="AR93" s="24" t="s">
        <v>2042</v>
      </c>
      <c r="AT93" s="24" t="s">
        <v>2092</v>
      </c>
      <c r="AU93" s="24" t="s">
        <v>1900</v>
      </c>
      <c r="AY93" s="24" t="s">
        <v>2090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24" t="s">
        <v>1900</v>
      </c>
      <c r="BK93" s="211">
        <f>ROUND(I93*H93,2)</f>
        <v>0</v>
      </c>
      <c r="BL93" s="24" t="s">
        <v>2042</v>
      </c>
      <c r="BM93" s="24" t="s">
        <v>2039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394</v>
      </c>
      <c r="F94" s="202" t="s">
        <v>395</v>
      </c>
      <c r="G94" s="203" t="s">
        <v>2106</v>
      </c>
      <c r="H94" s="204">
        <v>2150</v>
      </c>
      <c r="I94" s="205"/>
      <c r="J94" s="206">
        <f>ROUND(I94*H94,2)</f>
        <v>0</v>
      </c>
      <c r="K94" s="202" t="s">
        <v>161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1900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2042</v>
      </c>
    </row>
    <row r="95" spans="2:65" s="1" customFormat="1" ht="22.5" customHeight="1">
      <c r="B95" s="41"/>
      <c r="C95" s="200" t="s">
        <v>2045</v>
      </c>
      <c r="D95" s="200" t="s">
        <v>2092</v>
      </c>
      <c r="E95" s="201" t="s">
        <v>396</v>
      </c>
      <c r="F95" s="202" t="s">
        <v>397</v>
      </c>
      <c r="G95" s="203" t="s">
        <v>160</v>
      </c>
      <c r="H95" s="204">
        <v>2</v>
      </c>
      <c r="I95" s="205"/>
      <c r="J95" s="206">
        <f>ROUND(I95*H95,2)</f>
        <v>0</v>
      </c>
      <c r="K95" s="202" t="s">
        <v>161</v>
      </c>
      <c r="L95" s="61"/>
      <c r="M95" s="207" t="s">
        <v>1898</v>
      </c>
      <c r="N95" s="208" t="s">
        <v>1922</v>
      </c>
      <c r="O95" s="42"/>
      <c r="P95" s="209">
        <f>O95*H95</f>
        <v>0</v>
      </c>
      <c r="Q95" s="209">
        <v>0</v>
      </c>
      <c r="R95" s="209">
        <f>Q95*H95</f>
        <v>0</v>
      </c>
      <c r="S95" s="209">
        <v>0</v>
      </c>
      <c r="T95" s="210">
        <f>S95*H95</f>
        <v>0</v>
      </c>
      <c r="AR95" s="24" t="s">
        <v>2042</v>
      </c>
      <c r="AT95" s="24" t="s">
        <v>2092</v>
      </c>
      <c r="AU95" s="24" t="s">
        <v>1900</v>
      </c>
      <c r="AY95" s="24" t="s">
        <v>2090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1900</v>
      </c>
      <c r="BK95" s="211">
        <f>ROUND(I95*H95,2)</f>
        <v>0</v>
      </c>
      <c r="BL95" s="24" t="s">
        <v>2042</v>
      </c>
      <c r="BM95" s="24" t="s">
        <v>2045</v>
      </c>
    </row>
    <row r="96" spans="2:63" s="11" customFormat="1" ht="37.35" customHeight="1">
      <c r="B96" s="183"/>
      <c r="C96" s="184"/>
      <c r="D96" s="185" t="s">
        <v>1950</v>
      </c>
      <c r="E96" s="186" t="s">
        <v>261</v>
      </c>
      <c r="F96" s="186" t="s">
        <v>262</v>
      </c>
      <c r="G96" s="184"/>
      <c r="H96" s="184"/>
      <c r="I96" s="187"/>
      <c r="J96" s="188">
        <f>BK96</f>
        <v>0</v>
      </c>
      <c r="K96" s="184"/>
      <c r="L96" s="189"/>
      <c r="M96" s="190"/>
      <c r="N96" s="191"/>
      <c r="O96" s="191"/>
      <c r="P96" s="192">
        <f>P97+P99+P101+P103+P105+P107+P109+P111+P113+P115+P118</f>
        <v>0</v>
      </c>
      <c r="Q96" s="191"/>
      <c r="R96" s="192">
        <f>R97+R99+R101+R103+R105+R107+R109+R111+R113+R115+R118</f>
        <v>0</v>
      </c>
      <c r="S96" s="191"/>
      <c r="T96" s="193">
        <f>T97+T99+T101+T103+T105+T107+T109+T111+T113+T115+T118</f>
        <v>0</v>
      </c>
      <c r="AR96" s="194" t="s">
        <v>1900</v>
      </c>
      <c r="AT96" s="195" t="s">
        <v>1950</v>
      </c>
      <c r="AU96" s="195" t="s">
        <v>1951</v>
      </c>
      <c r="AY96" s="194" t="s">
        <v>2090</v>
      </c>
      <c r="BK96" s="196">
        <f>BK97+BK99+BK101+BK103+BK105+BK107+BK109+BK111+BK113+BK115+BK118</f>
        <v>0</v>
      </c>
    </row>
    <row r="97" spans="2:63" s="11" customFormat="1" ht="19.9" customHeight="1">
      <c r="B97" s="183"/>
      <c r="C97" s="184"/>
      <c r="D97" s="197" t="s">
        <v>1950</v>
      </c>
      <c r="E97" s="198" t="s">
        <v>238</v>
      </c>
      <c r="F97" s="198" t="s">
        <v>264</v>
      </c>
      <c r="G97" s="184"/>
      <c r="H97" s="184"/>
      <c r="I97" s="187"/>
      <c r="J97" s="199">
        <f>BK97</f>
        <v>0</v>
      </c>
      <c r="K97" s="184"/>
      <c r="L97" s="189"/>
      <c r="M97" s="190"/>
      <c r="N97" s="191"/>
      <c r="O97" s="191"/>
      <c r="P97" s="192">
        <f>P98</f>
        <v>0</v>
      </c>
      <c r="Q97" s="191"/>
      <c r="R97" s="192">
        <f>R98</f>
        <v>0</v>
      </c>
      <c r="S97" s="191"/>
      <c r="T97" s="193">
        <f>T98</f>
        <v>0</v>
      </c>
      <c r="AR97" s="194" t="s">
        <v>1900</v>
      </c>
      <c r="AT97" s="195" t="s">
        <v>1950</v>
      </c>
      <c r="AU97" s="195" t="s">
        <v>1900</v>
      </c>
      <c r="AY97" s="194" t="s">
        <v>2090</v>
      </c>
      <c r="BK97" s="196">
        <f>BK98</f>
        <v>0</v>
      </c>
    </row>
    <row r="98" spans="2:65" s="1" customFormat="1" ht="22.5" customHeight="1">
      <c r="B98" s="41"/>
      <c r="C98" s="200" t="s">
        <v>2117</v>
      </c>
      <c r="D98" s="200" t="s">
        <v>2092</v>
      </c>
      <c r="E98" s="201" t="s">
        <v>265</v>
      </c>
      <c r="F98" s="202" t="s">
        <v>266</v>
      </c>
      <c r="G98" s="203" t="s">
        <v>1209</v>
      </c>
      <c r="H98" s="204">
        <v>2.15</v>
      </c>
      <c r="I98" s="205"/>
      <c r="J98" s="206">
        <f>ROUND(I98*H98,2)</f>
        <v>0</v>
      </c>
      <c r="K98" s="202" t="s">
        <v>155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2117</v>
      </c>
    </row>
    <row r="99" spans="2:63" s="11" customFormat="1" ht="29.85" customHeight="1">
      <c r="B99" s="183"/>
      <c r="C99" s="184"/>
      <c r="D99" s="197" t="s">
        <v>1950</v>
      </c>
      <c r="E99" s="198" t="s">
        <v>242</v>
      </c>
      <c r="F99" s="198" t="s">
        <v>268</v>
      </c>
      <c r="G99" s="184"/>
      <c r="H99" s="184"/>
      <c r="I99" s="187"/>
      <c r="J99" s="199">
        <f>BK99</f>
        <v>0</v>
      </c>
      <c r="K99" s="184"/>
      <c r="L99" s="189"/>
      <c r="M99" s="190"/>
      <c r="N99" s="191"/>
      <c r="O99" s="191"/>
      <c r="P99" s="192">
        <f>P100</f>
        <v>0</v>
      </c>
      <c r="Q99" s="191"/>
      <c r="R99" s="192">
        <f>R100</f>
        <v>0</v>
      </c>
      <c r="S99" s="191"/>
      <c r="T99" s="193">
        <f>T100</f>
        <v>0</v>
      </c>
      <c r="AR99" s="194" t="s">
        <v>1900</v>
      </c>
      <c r="AT99" s="195" t="s">
        <v>1950</v>
      </c>
      <c r="AU99" s="195" t="s">
        <v>1900</v>
      </c>
      <c r="AY99" s="194" t="s">
        <v>2090</v>
      </c>
      <c r="BK99" s="196">
        <f>BK100</f>
        <v>0</v>
      </c>
    </row>
    <row r="100" spans="2:65" s="1" customFormat="1" ht="22.5" customHeight="1">
      <c r="B100" s="41"/>
      <c r="C100" s="200" t="s">
        <v>2122</v>
      </c>
      <c r="D100" s="200" t="s">
        <v>2092</v>
      </c>
      <c r="E100" s="201" t="s">
        <v>269</v>
      </c>
      <c r="F100" s="202" t="s">
        <v>270</v>
      </c>
      <c r="G100" s="203" t="s">
        <v>2095</v>
      </c>
      <c r="H100" s="204">
        <v>0.05</v>
      </c>
      <c r="I100" s="205"/>
      <c r="J100" s="206">
        <f>ROUND(I100*H100,2)</f>
        <v>0</v>
      </c>
      <c r="K100" s="202" t="s">
        <v>155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2122</v>
      </c>
    </row>
    <row r="101" spans="2:63" s="11" customFormat="1" ht="29.85" customHeight="1">
      <c r="B101" s="183"/>
      <c r="C101" s="184"/>
      <c r="D101" s="197" t="s">
        <v>1950</v>
      </c>
      <c r="E101" s="198" t="s">
        <v>246</v>
      </c>
      <c r="F101" s="198" t="s">
        <v>272</v>
      </c>
      <c r="G101" s="184"/>
      <c r="H101" s="184"/>
      <c r="I101" s="187"/>
      <c r="J101" s="199">
        <f>BK101</f>
        <v>0</v>
      </c>
      <c r="K101" s="184"/>
      <c r="L101" s="189"/>
      <c r="M101" s="190"/>
      <c r="N101" s="191"/>
      <c r="O101" s="191"/>
      <c r="P101" s="192">
        <f>P102</f>
        <v>0</v>
      </c>
      <c r="Q101" s="191"/>
      <c r="R101" s="192">
        <f>R102</f>
        <v>0</v>
      </c>
      <c r="S101" s="191"/>
      <c r="T101" s="193">
        <f>T102</f>
        <v>0</v>
      </c>
      <c r="AR101" s="194" t="s">
        <v>1900</v>
      </c>
      <c r="AT101" s="195" t="s">
        <v>1950</v>
      </c>
      <c r="AU101" s="195" t="s">
        <v>1900</v>
      </c>
      <c r="AY101" s="194" t="s">
        <v>2090</v>
      </c>
      <c r="BK101" s="196">
        <f>BK102</f>
        <v>0</v>
      </c>
    </row>
    <row r="102" spans="2:65" s="1" customFormat="1" ht="22.5" customHeight="1">
      <c r="B102" s="41"/>
      <c r="C102" s="200" t="s">
        <v>2129</v>
      </c>
      <c r="D102" s="200" t="s">
        <v>2092</v>
      </c>
      <c r="E102" s="201" t="s">
        <v>273</v>
      </c>
      <c r="F102" s="202" t="s">
        <v>274</v>
      </c>
      <c r="G102" s="203" t="s">
        <v>2095</v>
      </c>
      <c r="H102" s="204">
        <v>0.05</v>
      </c>
      <c r="I102" s="205"/>
      <c r="J102" s="206">
        <f>ROUND(I102*H102,2)</f>
        <v>0</v>
      </c>
      <c r="K102" s="202" t="s">
        <v>155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2129</v>
      </c>
    </row>
    <row r="103" spans="2:63" s="11" customFormat="1" ht="29.85" customHeight="1">
      <c r="B103" s="183"/>
      <c r="C103" s="184"/>
      <c r="D103" s="197" t="s">
        <v>1950</v>
      </c>
      <c r="E103" s="198" t="s">
        <v>252</v>
      </c>
      <c r="F103" s="198" t="s">
        <v>276</v>
      </c>
      <c r="G103" s="184"/>
      <c r="H103" s="184"/>
      <c r="I103" s="187"/>
      <c r="J103" s="199">
        <f>BK103</f>
        <v>0</v>
      </c>
      <c r="K103" s="184"/>
      <c r="L103" s="189"/>
      <c r="M103" s="190"/>
      <c r="N103" s="191"/>
      <c r="O103" s="191"/>
      <c r="P103" s="192">
        <f>P104</f>
        <v>0</v>
      </c>
      <c r="Q103" s="191"/>
      <c r="R103" s="192">
        <f>R104</f>
        <v>0</v>
      </c>
      <c r="S103" s="191"/>
      <c r="T103" s="193">
        <f>T104</f>
        <v>0</v>
      </c>
      <c r="AR103" s="194" t="s">
        <v>1900</v>
      </c>
      <c r="AT103" s="195" t="s">
        <v>1950</v>
      </c>
      <c r="AU103" s="195" t="s">
        <v>1900</v>
      </c>
      <c r="AY103" s="194" t="s">
        <v>2090</v>
      </c>
      <c r="BK103" s="196">
        <f>BK104</f>
        <v>0</v>
      </c>
    </row>
    <row r="104" spans="2:65" s="1" customFormat="1" ht="22.5" customHeight="1">
      <c r="B104" s="41"/>
      <c r="C104" s="200" t="s">
        <v>2135</v>
      </c>
      <c r="D104" s="200" t="s">
        <v>2092</v>
      </c>
      <c r="E104" s="201" t="s">
        <v>277</v>
      </c>
      <c r="F104" s="202" t="s">
        <v>278</v>
      </c>
      <c r="G104" s="203" t="s">
        <v>2106</v>
      </c>
      <c r="H104" s="204">
        <v>1927</v>
      </c>
      <c r="I104" s="205"/>
      <c r="J104" s="206">
        <f>ROUND(I104*H104,2)</f>
        <v>0</v>
      </c>
      <c r="K104" s="202" t="s">
        <v>155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2135</v>
      </c>
    </row>
    <row r="105" spans="2:63" s="11" customFormat="1" ht="29.85" customHeight="1">
      <c r="B105" s="183"/>
      <c r="C105" s="184"/>
      <c r="D105" s="197" t="s">
        <v>1950</v>
      </c>
      <c r="E105" s="198" t="s">
        <v>263</v>
      </c>
      <c r="F105" s="198" t="s">
        <v>280</v>
      </c>
      <c r="G105" s="184"/>
      <c r="H105" s="184"/>
      <c r="I105" s="187"/>
      <c r="J105" s="199">
        <f>BK105</f>
        <v>0</v>
      </c>
      <c r="K105" s="184"/>
      <c r="L105" s="189"/>
      <c r="M105" s="190"/>
      <c r="N105" s="191"/>
      <c r="O105" s="191"/>
      <c r="P105" s="192">
        <f>P106</f>
        <v>0</v>
      </c>
      <c r="Q105" s="191"/>
      <c r="R105" s="192">
        <f>R106</f>
        <v>0</v>
      </c>
      <c r="S105" s="191"/>
      <c r="T105" s="193">
        <f>T106</f>
        <v>0</v>
      </c>
      <c r="AR105" s="194" t="s">
        <v>1900</v>
      </c>
      <c r="AT105" s="195" t="s">
        <v>1950</v>
      </c>
      <c r="AU105" s="195" t="s">
        <v>1900</v>
      </c>
      <c r="AY105" s="194" t="s">
        <v>2090</v>
      </c>
      <c r="BK105" s="196">
        <f>BK106</f>
        <v>0</v>
      </c>
    </row>
    <row r="106" spans="2:65" s="1" customFormat="1" ht="22.5" customHeight="1">
      <c r="B106" s="41"/>
      <c r="C106" s="200" t="s">
        <v>1905</v>
      </c>
      <c r="D106" s="200" t="s">
        <v>2092</v>
      </c>
      <c r="E106" s="201" t="s">
        <v>281</v>
      </c>
      <c r="F106" s="202" t="s">
        <v>282</v>
      </c>
      <c r="G106" s="203" t="s">
        <v>2106</v>
      </c>
      <c r="H106" s="204">
        <v>30</v>
      </c>
      <c r="I106" s="205"/>
      <c r="J106" s="206">
        <f>ROUND(I106*H106,2)</f>
        <v>0</v>
      </c>
      <c r="K106" s="202" t="s">
        <v>155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1905</v>
      </c>
    </row>
    <row r="107" spans="2:63" s="11" customFormat="1" ht="29.85" customHeight="1">
      <c r="B107" s="183"/>
      <c r="C107" s="184"/>
      <c r="D107" s="197" t="s">
        <v>1950</v>
      </c>
      <c r="E107" s="198" t="s">
        <v>267</v>
      </c>
      <c r="F107" s="198" t="s">
        <v>398</v>
      </c>
      <c r="G107" s="184"/>
      <c r="H107" s="184"/>
      <c r="I107" s="187"/>
      <c r="J107" s="199">
        <f>BK107</f>
        <v>0</v>
      </c>
      <c r="K107" s="184"/>
      <c r="L107" s="189"/>
      <c r="M107" s="190"/>
      <c r="N107" s="191"/>
      <c r="O107" s="191"/>
      <c r="P107" s="192">
        <f>P108</f>
        <v>0</v>
      </c>
      <c r="Q107" s="191"/>
      <c r="R107" s="192">
        <f>R108</f>
        <v>0</v>
      </c>
      <c r="S107" s="191"/>
      <c r="T107" s="193">
        <f>T108</f>
        <v>0</v>
      </c>
      <c r="AR107" s="194" t="s">
        <v>1900</v>
      </c>
      <c r="AT107" s="195" t="s">
        <v>1950</v>
      </c>
      <c r="AU107" s="195" t="s">
        <v>1900</v>
      </c>
      <c r="AY107" s="194" t="s">
        <v>2090</v>
      </c>
      <c r="BK107" s="196">
        <f>BK108</f>
        <v>0</v>
      </c>
    </row>
    <row r="108" spans="2:65" s="1" customFormat="1" ht="22.5" customHeight="1">
      <c r="B108" s="41"/>
      <c r="C108" s="200" t="s">
        <v>2146</v>
      </c>
      <c r="D108" s="200" t="s">
        <v>2092</v>
      </c>
      <c r="E108" s="201" t="s">
        <v>399</v>
      </c>
      <c r="F108" s="202" t="s">
        <v>400</v>
      </c>
      <c r="G108" s="203" t="s">
        <v>2106</v>
      </c>
      <c r="H108" s="204">
        <v>1957</v>
      </c>
      <c r="I108" s="205"/>
      <c r="J108" s="206">
        <f>ROUND(I108*H108,2)</f>
        <v>0</v>
      </c>
      <c r="K108" s="202" t="s">
        <v>155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2146</v>
      </c>
    </row>
    <row r="109" spans="2:63" s="11" customFormat="1" ht="29.85" customHeight="1">
      <c r="B109" s="183"/>
      <c r="C109" s="184"/>
      <c r="D109" s="197" t="s">
        <v>1950</v>
      </c>
      <c r="E109" s="198" t="s">
        <v>271</v>
      </c>
      <c r="F109" s="198" t="s">
        <v>284</v>
      </c>
      <c r="G109" s="184"/>
      <c r="H109" s="184"/>
      <c r="I109" s="187"/>
      <c r="J109" s="199">
        <f>BK109</f>
        <v>0</v>
      </c>
      <c r="K109" s="184"/>
      <c r="L109" s="189"/>
      <c r="M109" s="190"/>
      <c r="N109" s="191"/>
      <c r="O109" s="191"/>
      <c r="P109" s="192">
        <f>P110</f>
        <v>0</v>
      </c>
      <c r="Q109" s="191"/>
      <c r="R109" s="192">
        <f>R110</f>
        <v>0</v>
      </c>
      <c r="S109" s="191"/>
      <c r="T109" s="193">
        <f>T110</f>
        <v>0</v>
      </c>
      <c r="AR109" s="194" t="s">
        <v>1900</v>
      </c>
      <c r="AT109" s="195" t="s">
        <v>1950</v>
      </c>
      <c r="AU109" s="195" t="s">
        <v>1900</v>
      </c>
      <c r="AY109" s="194" t="s">
        <v>2090</v>
      </c>
      <c r="BK109" s="196">
        <f>BK110</f>
        <v>0</v>
      </c>
    </row>
    <row r="110" spans="2:65" s="1" customFormat="1" ht="22.5" customHeight="1">
      <c r="B110" s="41"/>
      <c r="C110" s="200" t="s">
        <v>2151</v>
      </c>
      <c r="D110" s="200" t="s">
        <v>2092</v>
      </c>
      <c r="E110" s="201" t="s">
        <v>285</v>
      </c>
      <c r="F110" s="202" t="s">
        <v>286</v>
      </c>
      <c r="G110" s="203" t="s">
        <v>2106</v>
      </c>
      <c r="H110" s="204">
        <v>1957</v>
      </c>
      <c r="I110" s="205"/>
      <c r="J110" s="206">
        <f>ROUND(I110*H110,2)</f>
        <v>0</v>
      </c>
      <c r="K110" s="202" t="s">
        <v>155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2151</v>
      </c>
    </row>
    <row r="111" spans="2:63" s="11" customFormat="1" ht="29.85" customHeight="1">
      <c r="B111" s="183"/>
      <c r="C111" s="184"/>
      <c r="D111" s="197" t="s">
        <v>1950</v>
      </c>
      <c r="E111" s="198" t="s">
        <v>275</v>
      </c>
      <c r="F111" s="198" t="s">
        <v>401</v>
      </c>
      <c r="G111" s="184"/>
      <c r="H111" s="184"/>
      <c r="I111" s="187"/>
      <c r="J111" s="199">
        <f>BK111</f>
        <v>0</v>
      </c>
      <c r="K111" s="184"/>
      <c r="L111" s="189"/>
      <c r="M111" s="190"/>
      <c r="N111" s="191"/>
      <c r="O111" s="191"/>
      <c r="P111" s="192">
        <f>P112</f>
        <v>0</v>
      </c>
      <c r="Q111" s="191"/>
      <c r="R111" s="192">
        <f>R112</f>
        <v>0</v>
      </c>
      <c r="S111" s="191"/>
      <c r="T111" s="193">
        <f>T112</f>
        <v>0</v>
      </c>
      <c r="AR111" s="194" t="s">
        <v>1900</v>
      </c>
      <c r="AT111" s="195" t="s">
        <v>1950</v>
      </c>
      <c r="AU111" s="195" t="s">
        <v>1900</v>
      </c>
      <c r="AY111" s="194" t="s">
        <v>2090</v>
      </c>
      <c r="BK111" s="196">
        <f>BK112</f>
        <v>0</v>
      </c>
    </row>
    <row r="112" spans="2:65" s="1" customFormat="1" ht="22.5" customHeight="1">
      <c r="B112" s="41"/>
      <c r="C112" s="200" t="s">
        <v>2156</v>
      </c>
      <c r="D112" s="200" t="s">
        <v>2092</v>
      </c>
      <c r="E112" s="201" t="s">
        <v>402</v>
      </c>
      <c r="F112" s="202" t="s">
        <v>403</v>
      </c>
      <c r="G112" s="203" t="s">
        <v>2106</v>
      </c>
      <c r="H112" s="204">
        <v>2152</v>
      </c>
      <c r="I112" s="205"/>
      <c r="J112" s="206">
        <f>ROUND(I112*H112,2)</f>
        <v>0</v>
      </c>
      <c r="K112" s="202" t="s">
        <v>155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2156</v>
      </c>
    </row>
    <row r="113" spans="2:63" s="11" customFormat="1" ht="29.85" customHeight="1">
      <c r="B113" s="183"/>
      <c r="C113" s="184"/>
      <c r="D113" s="197" t="s">
        <v>1950</v>
      </c>
      <c r="E113" s="198" t="s">
        <v>279</v>
      </c>
      <c r="F113" s="198" t="s">
        <v>288</v>
      </c>
      <c r="G113" s="184"/>
      <c r="H113" s="184"/>
      <c r="I113" s="187"/>
      <c r="J113" s="199">
        <f>BK113</f>
        <v>0</v>
      </c>
      <c r="K113" s="184"/>
      <c r="L113" s="189"/>
      <c r="M113" s="190"/>
      <c r="N113" s="191"/>
      <c r="O113" s="191"/>
      <c r="P113" s="192">
        <f>P114</f>
        <v>0</v>
      </c>
      <c r="Q113" s="191"/>
      <c r="R113" s="192">
        <f>R114</f>
        <v>0</v>
      </c>
      <c r="S113" s="191"/>
      <c r="T113" s="193">
        <f>T114</f>
        <v>0</v>
      </c>
      <c r="AR113" s="194" t="s">
        <v>1900</v>
      </c>
      <c r="AT113" s="195" t="s">
        <v>1950</v>
      </c>
      <c r="AU113" s="195" t="s">
        <v>1900</v>
      </c>
      <c r="AY113" s="194" t="s">
        <v>2090</v>
      </c>
      <c r="BK113" s="196">
        <f>BK114</f>
        <v>0</v>
      </c>
    </row>
    <row r="114" spans="2:65" s="1" customFormat="1" ht="22.5" customHeight="1">
      <c r="B114" s="41"/>
      <c r="C114" s="200" t="s">
        <v>2161</v>
      </c>
      <c r="D114" s="200" t="s">
        <v>2092</v>
      </c>
      <c r="E114" s="201" t="s">
        <v>289</v>
      </c>
      <c r="F114" s="202" t="s">
        <v>290</v>
      </c>
      <c r="G114" s="203" t="s">
        <v>2106</v>
      </c>
      <c r="H114" s="204">
        <v>30</v>
      </c>
      <c r="I114" s="205"/>
      <c r="J114" s="206">
        <f>ROUND(I114*H114,2)</f>
        <v>0</v>
      </c>
      <c r="K114" s="202" t="s">
        <v>155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2161</v>
      </c>
    </row>
    <row r="115" spans="2:63" s="11" customFormat="1" ht="29.85" customHeight="1">
      <c r="B115" s="183"/>
      <c r="C115" s="184"/>
      <c r="D115" s="197" t="s">
        <v>1950</v>
      </c>
      <c r="E115" s="198" t="s">
        <v>283</v>
      </c>
      <c r="F115" s="198" t="s">
        <v>292</v>
      </c>
      <c r="G115" s="184"/>
      <c r="H115" s="184"/>
      <c r="I115" s="187"/>
      <c r="J115" s="199">
        <f>BK115</f>
        <v>0</v>
      </c>
      <c r="K115" s="184"/>
      <c r="L115" s="189"/>
      <c r="M115" s="190"/>
      <c r="N115" s="191"/>
      <c r="O115" s="191"/>
      <c r="P115" s="192">
        <f>SUM(P116:P117)</f>
        <v>0</v>
      </c>
      <c r="Q115" s="191"/>
      <c r="R115" s="192">
        <f>SUM(R116:R117)</f>
        <v>0</v>
      </c>
      <c r="S115" s="191"/>
      <c r="T115" s="193">
        <f>SUM(T116:T117)</f>
        <v>0</v>
      </c>
      <c r="AR115" s="194" t="s">
        <v>1900</v>
      </c>
      <c r="AT115" s="195" t="s">
        <v>1950</v>
      </c>
      <c r="AU115" s="195" t="s">
        <v>1900</v>
      </c>
      <c r="AY115" s="194" t="s">
        <v>2090</v>
      </c>
      <c r="BK115" s="196">
        <f>SUM(BK116:BK117)</f>
        <v>0</v>
      </c>
    </row>
    <row r="116" spans="2:65" s="1" customFormat="1" ht="22.5" customHeight="1">
      <c r="B116" s="41"/>
      <c r="C116" s="200" t="s">
        <v>1886</v>
      </c>
      <c r="D116" s="200" t="s">
        <v>2092</v>
      </c>
      <c r="E116" s="201" t="s">
        <v>293</v>
      </c>
      <c r="F116" s="202" t="s">
        <v>294</v>
      </c>
      <c r="G116" s="203" t="s">
        <v>2106</v>
      </c>
      <c r="H116" s="204">
        <v>1927</v>
      </c>
      <c r="I116" s="205"/>
      <c r="J116" s="206">
        <f>ROUND(I116*H116,2)</f>
        <v>0</v>
      </c>
      <c r="K116" s="202" t="s">
        <v>155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1886</v>
      </c>
    </row>
    <row r="117" spans="2:65" s="1" customFormat="1" ht="22.5" customHeight="1">
      <c r="B117" s="41"/>
      <c r="C117" s="200" t="s">
        <v>2171</v>
      </c>
      <c r="D117" s="200" t="s">
        <v>2092</v>
      </c>
      <c r="E117" s="201" t="s">
        <v>295</v>
      </c>
      <c r="F117" s="202" t="s">
        <v>296</v>
      </c>
      <c r="G117" s="203" t="s">
        <v>2106</v>
      </c>
      <c r="H117" s="204">
        <v>30</v>
      </c>
      <c r="I117" s="205"/>
      <c r="J117" s="206">
        <f>ROUND(I117*H117,2)</f>
        <v>0</v>
      </c>
      <c r="K117" s="202" t="s">
        <v>155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2171</v>
      </c>
    </row>
    <row r="118" spans="2:63" s="11" customFormat="1" ht="29.85" customHeight="1">
      <c r="B118" s="183"/>
      <c r="C118" s="184"/>
      <c r="D118" s="197" t="s">
        <v>1950</v>
      </c>
      <c r="E118" s="198" t="s">
        <v>287</v>
      </c>
      <c r="F118" s="198" t="s">
        <v>298</v>
      </c>
      <c r="G118" s="184"/>
      <c r="H118" s="184"/>
      <c r="I118" s="187"/>
      <c r="J118" s="199">
        <f>BK118</f>
        <v>0</v>
      </c>
      <c r="K118" s="184"/>
      <c r="L118" s="189"/>
      <c r="M118" s="190"/>
      <c r="N118" s="191"/>
      <c r="O118" s="191"/>
      <c r="P118" s="192">
        <f>P119</f>
        <v>0</v>
      </c>
      <c r="Q118" s="191"/>
      <c r="R118" s="192">
        <f>R119</f>
        <v>0</v>
      </c>
      <c r="S118" s="191"/>
      <c r="T118" s="193">
        <f>T119</f>
        <v>0</v>
      </c>
      <c r="AR118" s="194" t="s">
        <v>1900</v>
      </c>
      <c r="AT118" s="195" t="s">
        <v>1950</v>
      </c>
      <c r="AU118" s="195" t="s">
        <v>1900</v>
      </c>
      <c r="AY118" s="194" t="s">
        <v>2090</v>
      </c>
      <c r="BK118" s="196">
        <f>BK119</f>
        <v>0</v>
      </c>
    </row>
    <row r="119" spans="2:65" s="1" customFormat="1" ht="22.5" customHeight="1">
      <c r="B119" s="41"/>
      <c r="C119" s="200" t="s">
        <v>2176</v>
      </c>
      <c r="D119" s="200" t="s">
        <v>2092</v>
      </c>
      <c r="E119" s="201" t="s">
        <v>299</v>
      </c>
      <c r="F119" s="202" t="s">
        <v>300</v>
      </c>
      <c r="G119" s="203" t="s">
        <v>2132</v>
      </c>
      <c r="H119" s="204">
        <v>783</v>
      </c>
      <c r="I119" s="205"/>
      <c r="J119" s="206">
        <f>ROUND(I119*H119,2)</f>
        <v>0</v>
      </c>
      <c r="K119" s="202" t="s">
        <v>155</v>
      </c>
      <c r="L119" s="61"/>
      <c r="M119" s="207" t="s">
        <v>1898</v>
      </c>
      <c r="N119" s="238" t="s">
        <v>1922</v>
      </c>
      <c r="O119" s="239"/>
      <c r="P119" s="240">
        <f>O119*H119</f>
        <v>0</v>
      </c>
      <c r="Q119" s="240">
        <v>0</v>
      </c>
      <c r="R119" s="240">
        <f>Q119*H119</f>
        <v>0</v>
      </c>
      <c r="S119" s="240">
        <v>0</v>
      </c>
      <c r="T119" s="241">
        <f>S119*H119</f>
        <v>0</v>
      </c>
      <c r="AR119" s="24" t="s">
        <v>2042</v>
      </c>
      <c r="AT119" s="24" t="s">
        <v>2092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2176</v>
      </c>
    </row>
    <row r="120" spans="2:12" s="1" customFormat="1" ht="6.95" customHeight="1">
      <c r="B120" s="56"/>
      <c r="C120" s="57"/>
      <c r="D120" s="57"/>
      <c r="E120" s="57"/>
      <c r="F120" s="57"/>
      <c r="G120" s="57"/>
      <c r="H120" s="57"/>
      <c r="I120" s="145"/>
      <c r="J120" s="57"/>
      <c r="K120" s="57"/>
      <c r="L120" s="61"/>
    </row>
  </sheetData>
  <sheetProtection sheet="1" objects="1" scenarios="1" formatCells="0" formatColumns="0" formatRows="0" sort="0" autoFilter="0"/>
  <autoFilter ref="C88:K119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1959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2059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1960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2061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ROUNDUP(SUM(BE83:BE189),2)</f>
        <v>0</v>
      </c>
      <c r="G30" s="42"/>
      <c r="H30" s="42"/>
      <c r="I30" s="140">
        <v>0.21</v>
      </c>
      <c r="J30" s="139">
        <f>ROUNDUP(ROUNDUP((SUM(BE83:BE189)),2)*I30,1)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ROUNDUP(SUM(BF83:BF189),2)</f>
        <v>0</v>
      </c>
      <c r="G31" s="42"/>
      <c r="H31" s="42"/>
      <c r="I31" s="140">
        <v>0.15</v>
      </c>
      <c r="J31" s="139">
        <f>ROUNDUP(ROUNDUP((SUM(BF83:BF189)),2)*I31,1)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ROUNDUP(SUM(BG83:BG189),2)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ROUNDUP(SUM(BH83:BH189),2)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ROUNDUP(SUM(BI83:BI189),2)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101 - SO 101 Příjezdová komunikace - větev západní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2069</v>
      </c>
      <c r="E59" s="166"/>
      <c r="F59" s="166"/>
      <c r="G59" s="166"/>
      <c r="H59" s="166"/>
      <c r="I59" s="167"/>
      <c r="J59" s="168">
        <f>J114</f>
        <v>0</v>
      </c>
      <c r="K59" s="169"/>
    </row>
    <row r="60" spans="2:11" s="9" customFormat="1" ht="19.9" customHeight="1">
      <c r="B60" s="163"/>
      <c r="C60" s="164"/>
      <c r="D60" s="165" t="s">
        <v>2070</v>
      </c>
      <c r="E60" s="166"/>
      <c r="F60" s="166"/>
      <c r="G60" s="166"/>
      <c r="H60" s="166"/>
      <c r="I60" s="167"/>
      <c r="J60" s="168">
        <f>J117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J157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J168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J188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101 - SO 101 Příjezdová komunikace - větev západní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450.894947936</v>
      </c>
      <c r="S83" s="84"/>
      <c r="T83" s="181">
        <f>T84</f>
        <v>0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P85+P114+P117+P157+P168</f>
        <v>0</v>
      </c>
      <c r="Q84" s="191"/>
      <c r="R84" s="192">
        <f>R85+R114+R117+R157+R168</f>
        <v>450.894947936</v>
      </c>
      <c r="S84" s="191"/>
      <c r="T84" s="193">
        <f>T85+T114+T117+T157+T168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BK85+BK114+BK117+BK157+BK168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SUM(P86:P113)</f>
        <v>0</v>
      </c>
      <c r="Q85" s="191"/>
      <c r="R85" s="192">
        <f>SUM(R86:R113)</f>
        <v>37.141459</v>
      </c>
      <c r="S85" s="191"/>
      <c r="T85" s="193">
        <f>SUM(T86:T113)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SUM(BK86:BK113)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2093</v>
      </c>
      <c r="F86" s="202" t="s">
        <v>2094</v>
      </c>
      <c r="G86" s="203" t="s">
        <v>2095</v>
      </c>
      <c r="H86" s="204">
        <v>1941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2097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2099</v>
      </c>
      <c r="G87" s="213"/>
      <c r="H87" s="217">
        <v>1941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2100</v>
      </c>
      <c r="F88" s="202" t="s">
        <v>2101</v>
      </c>
      <c r="G88" s="203" t="s">
        <v>2095</v>
      </c>
      <c r="H88" s="204">
        <v>582.3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2102</v>
      </c>
    </row>
    <row r="89" spans="2:51" s="12" customFormat="1" ht="13.5">
      <c r="B89" s="212"/>
      <c r="C89" s="213"/>
      <c r="D89" s="214" t="s">
        <v>2098</v>
      </c>
      <c r="E89" s="213"/>
      <c r="F89" s="216" t="s">
        <v>2103</v>
      </c>
      <c r="G89" s="213"/>
      <c r="H89" s="217">
        <v>582.3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2104</v>
      </c>
      <c r="F90" s="202" t="s">
        <v>2105</v>
      </c>
      <c r="G90" s="203" t="s">
        <v>2106</v>
      </c>
      <c r="H90" s="204">
        <v>277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2107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2108</v>
      </c>
      <c r="G91" s="213"/>
      <c r="H91" s="217">
        <v>277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1951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2109</v>
      </c>
      <c r="F92" s="202" t="s">
        <v>2110</v>
      </c>
      <c r="G92" s="203" t="s">
        <v>2095</v>
      </c>
      <c r="H92" s="204">
        <v>1778.25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2111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2112</v>
      </c>
      <c r="G93" s="213"/>
      <c r="H93" s="217">
        <v>1778.25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1900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2113</v>
      </c>
      <c r="F94" s="202" t="s">
        <v>2114</v>
      </c>
      <c r="G94" s="203" t="s">
        <v>2095</v>
      </c>
      <c r="H94" s="204">
        <v>232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2115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2116</v>
      </c>
      <c r="G95" s="213"/>
      <c r="H95" s="217">
        <v>232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2118</v>
      </c>
      <c r="F96" s="202" t="s">
        <v>2119</v>
      </c>
      <c r="G96" s="203" t="s">
        <v>2095</v>
      </c>
      <c r="H96" s="204">
        <v>1778.25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2120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2121</v>
      </c>
      <c r="G97" s="213"/>
      <c r="H97" s="217">
        <v>1778.25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2123</v>
      </c>
      <c r="F98" s="202" t="s">
        <v>2124</v>
      </c>
      <c r="G98" s="203" t="s">
        <v>2125</v>
      </c>
      <c r="H98" s="204">
        <v>3023.025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2126</v>
      </c>
    </row>
    <row r="99" spans="2:51" s="12" customFormat="1" ht="13.5">
      <c r="B99" s="212"/>
      <c r="C99" s="213"/>
      <c r="D99" s="224" t="s">
        <v>2098</v>
      </c>
      <c r="E99" s="225" t="s">
        <v>1898</v>
      </c>
      <c r="F99" s="226" t="s">
        <v>2127</v>
      </c>
      <c r="G99" s="213"/>
      <c r="H99" s="227">
        <v>1778.25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51" s="12" customFormat="1" ht="13.5">
      <c r="B100" s="212"/>
      <c r="C100" s="213"/>
      <c r="D100" s="214" t="s">
        <v>2098</v>
      </c>
      <c r="E100" s="213"/>
      <c r="F100" s="216" t="s">
        <v>2128</v>
      </c>
      <c r="G100" s="213"/>
      <c r="H100" s="217">
        <v>3023.025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1882</v>
      </c>
      <c r="AX100" s="12" t="s">
        <v>1900</v>
      </c>
      <c r="AY100" s="223" t="s">
        <v>2090</v>
      </c>
    </row>
    <row r="101" spans="2:65" s="1" customFormat="1" ht="22.5" customHeight="1">
      <c r="B101" s="41"/>
      <c r="C101" s="200" t="s">
        <v>2129</v>
      </c>
      <c r="D101" s="200" t="s">
        <v>2092</v>
      </c>
      <c r="E101" s="201" t="s">
        <v>2130</v>
      </c>
      <c r="F101" s="202" t="s">
        <v>2131</v>
      </c>
      <c r="G101" s="203" t="s">
        <v>2132</v>
      </c>
      <c r="H101" s="204">
        <v>1760.06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2133</v>
      </c>
    </row>
    <row r="102" spans="2:51" s="12" customFormat="1" ht="13.5">
      <c r="B102" s="212"/>
      <c r="C102" s="213"/>
      <c r="D102" s="214" t="s">
        <v>2098</v>
      </c>
      <c r="E102" s="215" t="s">
        <v>1898</v>
      </c>
      <c r="F102" s="216" t="s">
        <v>2134</v>
      </c>
      <c r="G102" s="213"/>
      <c r="H102" s="217">
        <v>1760.06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1916</v>
      </c>
      <c r="AX102" s="12" t="s">
        <v>1951</v>
      </c>
      <c r="AY102" s="223" t="s">
        <v>2090</v>
      </c>
    </row>
    <row r="103" spans="2:65" s="1" customFormat="1" ht="22.5" customHeight="1">
      <c r="B103" s="41"/>
      <c r="C103" s="228" t="s">
        <v>2135</v>
      </c>
      <c r="D103" s="228" t="s">
        <v>2136</v>
      </c>
      <c r="E103" s="229" t="s">
        <v>2137</v>
      </c>
      <c r="F103" s="230" t="s">
        <v>2138</v>
      </c>
      <c r="G103" s="231" t="s">
        <v>2139</v>
      </c>
      <c r="H103" s="232">
        <v>55.459</v>
      </c>
      <c r="I103" s="233"/>
      <c r="J103" s="234">
        <f>ROUND(I103*H103,2)</f>
        <v>0</v>
      </c>
      <c r="K103" s="230" t="s">
        <v>2096</v>
      </c>
      <c r="L103" s="235"/>
      <c r="M103" s="236" t="s">
        <v>1898</v>
      </c>
      <c r="N103" s="237" t="s">
        <v>1922</v>
      </c>
      <c r="O103" s="42"/>
      <c r="P103" s="209">
        <f>O103*H103</f>
        <v>0</v>
      </c>
      <c r="Q103" s="209">
        <v>0.001</v>
      </c>
      <c r="R103" s="209">
        <f>Q103*H103</f>
        <v>0.055459</v>
      </c>
      <c r="S103" s="209">
        <v>0</v>
      </c>
      <c r="T103" s="210">
        <f>S103*H103</f>
        <v>0</v>
      </c>
      <c r="AR103" s="24" t="s">
        <v>2129</v>
      </c>
      <c r="AT103" s="24" t="s">
        <v>2136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2140</v>
      </c>
    </row>
    <row r="104" spans="2:51" s="12" customFormat="1" ht="13.5">
      <c r="B104" s="212"/>
      <c r="C104" s="213"/>
      <c r="D104" s="214" t="s">
        <v>2098</v>
      </c>
      <c r="E104" s="213"/>
      <c r="F104" s="216" t="s">
        <v>2141</v>
      </c>
      <c r="G104" s="213"/>
      <c r="H104" s="217">
        <v>55.459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1882</v>
      </c>
      <c r="AX104" s="12" t="s">
        <v>1900</v>
      </c>
      <c r="AY104" s="223" t="s">
        <v>2090</v>
      </c>
    </row>
    <row r="105" spans="2:65" s="1" customFormat="1" ht="22.5" customHeight="1">
      <c r="B105" s="41"/>
      <c r="C105" s="200" t="s">
        <v>1905</v>
      </c>
      <c r="D105" s="200" t="s">
        <v>2092</v>
      </c>
      <c r="E105" s="201" t="s">
        <v>2142</v>
      </c>
      <c r="F105" s="202" t="s">
        <v>2143</v>
      </c>
      <c r="G105" s="203" t="s">
        <v>2132</v>
      </c>
      <c r="H105" s="204">
        <v>4305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2144</v>
      </c>
    </row>
    <row r="106" spans="2:51" s="12" customFormat="1" ht="13.5">
      <c r="B106" s="212"/>
      <c r="C106" s="213"/>
      <c r="D106" s="214" t="s">
        <v>2098</v>
      </c>
      <c r="E106" s="215" t="s">
        <v>1898</v>
      </c>
      <c r="F106" s="216" t="s">
        <v>2145</v>
      </c>
      <c r="G106" s="213"/>
      <c r="H106" s="217">
        <v>4305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1951</v>
      </c>
      <c r="AY106" s="223" t="s">
        <v>2090</v>
      </c>
    </row>
    <row r="107" spans="2:65" s="1" customFormat="1" ht="22.5" customHeight="1">
      <c r="B107" s="41"/>
      <c r="C107" s="200" t="s">
        <v>2146</v>
      </c>
      <c r="D107" s="200" t="s">
        <v>2092</v>
      </c>
      <c r="E107" s="201" t="s">
        <v>2147</v>
      </c>
      <c r="F107" s="202" t="s">
        <v>2148</v>
      </c>
      <c r="G107" s="203" t="s">
        <v>2132</v>
      </c>
      <c r="H107" s="204">
        <v>384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2149</v>
      </c>
    </row>
    <row r="108" spans="2:51" s="12" customFormat="1" ht="13.5">
      <c r="B108" s="212"/>
      <c r="C108" s="213"/>
      <c r="D108" s="214" t="s">
        <v>2098</v>
      </c>
      <c r="E108" s="215" t="s">
        <v>1898</v>
      </c>
      <c r="F108" s="216" t="s">
        <v>2150</v>
      </c>
      <c r="G108" s="213"/>
      <c r="H108" s="217">
        <v>384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1951</v>
      </c>
      <c r="AY108" s="223" t="s">
        <v>2090</v>
      </c>
    </row>
    <row r="109" spans="2:65" s="1" customFormat="1" ht="22.5" customHeight="1">
      <c r="B109" s="41"/>
      <c r="C109" s="200" t="s">
        <v>2151</v>
      </c>
      <c r="D109" s="200" t="s">
        <v>2092</v>
      </c>
      <c r="E109" s="201" t="s">
        <v>2152</v>
      </c>
      <c r="F109" s="202" t="s">
        <v>2153</v>
      </c>
      <c r="G109" s="203" t="s">
        <v>2132</v>
      </c>
      <c r="H109" s="204">
        <v>454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2154</v>
      </c>
    </row>
    <row r="110" spans="2:51" s="12" customFormat="1" ht="13.5">
      <c r="B110" s="212"/>
      <c r="C110" s="213"/>
      <c r="D110" s="214" t="s">
        <v>2098</v>
      </c>
      <c r="E110" s="215" t="s">
        <v>1898</v>
      </c>
      <c r="F110" s="216" t="s">
        <v>2155</v>
      </c>
      <c r="G110" s="213"/>
      <c r="H110" s="217">
        <v>454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1951</v>
      </c>
      <c r="AY110" s="223" t="s">
        <v>2090</v>
      </c>
    </row>
    <row r="111" spans="2:65" s="1" customFormat="1" ht="22.5" customHeight="1">
      <c r="B111" s="41"/>
      <c r="C111" s="200" t="s">
        <v>2156</v>
      </c>
      <c r="D111" s="200" t="s">
        <v>2092</v>
      </c>
      <c r="E111" s="201" t="s">
        <v>2157</v>
      </c>
      <c r="F111" s="202" t="s">
        <v>2158</v>
      </c>
      <c r="G111" s="203" t="s">
        <v>2132</v>
      </c>
      <c r="H111" s="204">
        <v>1760.6</v>
      </c>
      <c r="I111" s="205"/>
      <c r="J111" s="206">
        <f>ROUND(I111*H111,2)</f>
        <v>0</v>
      </c>
      <c r="K111" s="202" t="s">
        <v>2096</v>
      </c>
      <c r="L111" s="61"/>
      <c r="M111" s="207" t="s">
        <v>1898</v>
      </c>
      <c r="N111" s="208" t="s">
        <v>1922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2042</v>
      </c>
      <c r="AT111" s="24" t="s">
        <v>2092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2159</v>
      </c>
    </row>
    <row r="112" spans="2:51" s="12" customFormat="1" ht="13.5">
      <c r="B112" s="212"/>
      <c r="C112" s="213"/>
      <c r="D112" s="214" t="s">
        <v>2098</v>
      </c>
      <c r="E112" s="215" t="s">
        <v>1898</v>
      </c>
      <c r="F112" s="216" t="s">
        <v>2160</v>
      </c>
      <c r="G112" s="213"/>
      <c r="H112" s="217">
        <v>1760.6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1916</v>
      </c>
      <c r="AX112" s="12" t="s">
        <v>1900</v>
      </c>
      <c r="AY112" s="223" t="s">
        <v>2090</v>
      </c>
    </row>
    <row r="113" spans="2:65" s="1" customFormat="1" ht="22.5" customHeight="1">
      <c r="B113" s="41"/>
      <c r="C113" s="228" t="s">
        <v>2161</v>
      </c>
      <c r="D113" s="228" t="s">
        <v>2136</v>
      </c>
      <c r="E113" s="229" t="s">
        <v>2162</v>
      </c>
      <c r="F113" s="230" t="s">
        <v>2163</v>
      </c>
      <c r="G113" s="231" t="s">
        <v>2095</v>
      </c>
      <c r="H113" s="232">
        <v>176.6</v>
      </c>
      <c r="I113" s="233"/>
      <c r="J113" s="234">
        <f>ROUND(I113*H113,2)</f>
        <v>0</v>
      </c>
      <c r="K113" s="230" t="s">
        <v>2096</v>
      </c>
      <c r="L113" s="235"/>
      <c r="M113" s="236" t="s">
        <v>1898</v>
      </c>
      <c r="N113" s="237" t="s">
        <v>1922</v>
      </c>
      <c r="O113" s="42"/>
      <c r="P113" s="209">
        <f>O113*H113</f>
        <v>0</v>
      </c>
      <c r="Q113" s="209">
        <v>0.21</v>
      </c>
      <c r="R113" s="209">
        <f>Q113*H113</f>
        <v>37.086</v>
      </c>
      <c r="S113" s="209">
        <v>0</v>
      </c>
      <c r="T113" s="210">
        <f>S113*H113</f>
        <v>0</v>
      </c>
      <c r="AR113" s="24" t="s">
        <v>2129</v>
      </c>
      <c r="AT113" s="24" t="s">
        <v>2136</v>
      </c>
      <c r="AU113" s="24" t="s">
        <v>1961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2164</v>
      </c>
    </row>
    <row r="114" spans="2:63" s="11" customFormat="1" ht="29.85" customHeight="1">
      <c r="B114" s="183"/>
      <c r="C114" s="184"/>
      <c r="D114" s="197" t="s">
        <v>1950</v>
      </c>
      <c r="E114" s="198" t="s">
        <v>1961</v>
      </c>
      <c r="F114" s="198" t="s">
        <v>2165</v>
      </c>
      <c r="G114" s="184"/>
      <c r="H114" s="184"/>
      <c r="I114" s="187"/>
      <c r="J114" s="199">
        <f>BK114</f>
        <v>0</v>
      </c>
      <c r="K114" s="184"/>
      <c r="L114" s="189"/>
      <c r="M114" s="190"/>
      <c r="N114" s="191"/>
      <c r="O114" s="191"/>
      <c r="P114" s="192">
        <f>SUM(P115:P116)</f>
        <v>0</v>
      </c>
      <c r="Q114" s="191"/>
      <c r="R114" s="192">
        <f>SUM(R115:R116)</f>
        <v>62.759779200000004</v>
      </c>
      <c r="S114" s="191"/>
      <c r="T114" s="193">
        <f>SUM(T115:T116)</f>
        <v>0</v>
      </c>
      <c r="AR114" s="194" t="s">
        <v>1900</v>
      </c>
      <c r="AT114" s="195" t="s">
        <v>1950</v>
      </c>
      <c r="AU114" s="195" t="s">
        <v>1900</v>
      </c>
      <c r="AY114" s="194" t="s">
        <v>2090</v>
      </c>
      <c r="BK114" s="196">
        <f>SUM(BK115:BK116)</f>
        <v>0</v>
      </c>
    </row>
    <row r="115" spans="2:65" s="1" customFormat="1" ht="31.5" customHeight="1">
      <c r="B115" s="41"/>
      <c r="C115" s="200" t="s">
        <v>1886</v>
      </c>
      <c r="D115" s="200" t="s">
        <v>2092</v>
      </c>
      <c r="E115" s="201" t="s">
        <v>2166</v>
      </c>
      <c r="F115" s="202" t="s">
        <v>2167</v>
      </c>
      <c r="G115" s="203" t="s">
        <v>2106</v>
      </c>
      <c r="H115" s="204">
        <v>277</v>
      </c>
      <c r="I115" s="205"/>
      <c r="J115" s="206">
        <f>ROUND(I115*H115,2)</f>
        <v>0</v>
      </c>
      <c r="K115" s="202" t="s">
        <v>2096</v>
      </c>
      <c r="L115" s="61"/>
      <c r="M115" s="207" t="s">
        <v>1898</v>
      </c>
      <c r="N115" s="208" t="s">
        <v>1922</v>
      </c>
      <c r="O115" s="42"/>
      <c r="P115" s="209">
        <f>O115*H115</f>
        <v>0</v>
      </c>
      <c r="Q115" s="209">
        <v>0.2265696</v>
      </c>
      <c r="R115" s="209">
        <f>Q115*H115</f>
        <v>62.759779200000004</v>
      </c>
      <c r="S115" s="209">
        <v>0</v>
      </c>
      <c r="T115" s="210">
        <f>S115*H115</f>
        <v>0</v>
      </c>
      <c r="AR115" s="24" t="s">
        <v>2042</v>
      </c>
      <c r="AT115" s="24" t="s">
        <v>2092</v>
      </c>
      <c r="AU115" s="24" t="s">
        <v>1961</v>
      </c>
      <c r="AY115" s="24" t="s">
        <v>2090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1900</v>
      </c>
      <c r="BK115" s="211">
        <f>ROUND(I115*H115,2)</f>
        <v>0</v>
      </c>
      <c r="BL115" s="24" t="s">
        <v>2042</v>
      </c>
      <c r="BM115" s="24" t="s">
        <v>2168</v>
      </c>
    </row>
    <row r="116" spans="2:51" s="12" customFormat="1" ht="13.5">
      <c r="B116" s="212"/>
      <c r="C116" s="213"/>
      <c r="D116" s="224" t="s">
        <v>2098</v>
      </c>
      <c r="E116" s="225" t="s">
        <v>1898</v>
      </c>
      <c r="F116" s="226" t="s">
        <v>2169</v>
      </c>
      <c r="G116" s="213"/>
      <c r="H116" s="227">
        <v>277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1916</v>
      </c>
      <c r="AX116" s="12" t="s">
        <v>1951</v>
      </c>
      <c r="AY116" s="223" t="s">
        <v>2090</v>
      </c>
    </row>
    <row r="117" spans="2:63" s="11" customFormat="1" ht="29.85" customHeight="1">
      <c r="B117" s="183"/>
      <c r="C117" s="184"/>
      <c r="D117" s="197" t="s">
        <v>1950</v>
      </c>
      <c r="E117" s="198" t="s">
        <v>2045</v>
      </c>
      <c r="F117" s="198" t="s">
        <v>2170</v>
      </c>
      <c r="G117" s="184"/>
      <c r="H117" s="184"/>
      <c r="I117" s="187"/>
      <c r="J117" s="199">
        <f>BK117</f>
        <v>0</v>
      </c>
      <c r="K117" s="184"/>
      <c r="L117" s="189"/>
      <c r="M117" s="190"/>
      <c r="N117" s="191"/>
      <c r="O117" s="191"/>
      <c r="P117" s="192">
        <f>SUM(P118:P156)</f>
        <v>0</v>
      </c>
      <c r="Q117" s="191"/>
      <c r="R117" s="192">
        <f>SUM(R118:R156)</f>
        <v>107.56141200000002</v>
      </c>
      <c r="S117" s="191"/>
      <c r="T117" s="193">
        <f>SUM(T118:T156)</f>
        <v>0</v>
      </c>
      <c r="AR117" s="194" t="s">
        <v>1900</v>
      </c>
      <c r="AT117" s="195" t="s">
        <v>1950</v>
      </c>
      <c r="AU117" s="195" t="s">
        <v>1900</v>
      </c>
      <c r="AY117" s="194" t="s">
        <v>2090</v>
      </c>
      <c r="BK117" s="196">
        <f>SUM(BK118:BK156)</f>
        <v>0</v>
      </c>
    </row>
    <row r="118" spans="2:65" s="1" customFormat="1" ht="31.5" customHeight="1">
      <c r="B118" s="41"/>
      <c r="C118" s="200" t="s">
        <v>2171</v>
      </c>
      <c r="D118" s="200" t="s">
        <v>2092</v>
      </c>
      <c r="E118" s="201" t="s">
        <v>2172</v>
      </c>
      <c r="F118" s="202" t="s">
        <v>2173</v>
      </c>
      <c r="G118" s="203" t="s">
        <v>2132</v>
      </c>
      <c r="H118" s="204">
        <v>968</v>
      </c>
      <c r="I118" s="205"/>
      <c r="J118" s="206">
        <f>ROUND(I118*H118,2)</f>
        <v>0</v>
      </c>
      <c r="K118" s="202" t="s">
        <v>2096</v>
      </c>
      <c r="L118" s="61"/>
      <c r="M118" s="207" t="s">
        <v>1898</v>
      </c>
      <c r="N118" s="208" t="s">
        <v>1922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2042</v>
      </c>
      <c r="AT118" s="24" t="s">
        <v>2092</v>
      </c>
      <c r="AU118" s="24" t="s">
        <v>1961</v>
      </c>
      <c r="AY118" s="24" t="s">
        <v>2090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1900</v>
      </c>
      <c r="BK118" s="211">
        <f>ROUND(I118*H118,2)</f>
        <v>0</v>
      </c>
      <c r="BL118" s="24" t="s">
        <v>2042</v>
      </c>
      <c r="BM118" s="24" t="s">
        <v>2174</v>
      </c>
    </row>
    <row r="119" spans="2:51" s="12" customFormat="1" ht="13.5">
      <c r="B119" s="212"/>
      <c r="C119" s="213"/>
      <c r="D119" s="214" t="s">
        <v>2098</v>
      </c>
      <c r="E119" s="215" t="s">
        <v>1898</v>
      </c>
      <c r="F119" s="216" t="s">
        <v>2175</v>
      </c>
      <c r="G119" s="213"/>
      <c r="H119" s="217">
        <v>968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2098</v>
      </c>
      <c r="AU119" s="223" t="s">
        <v>1961</v>
      </c>
      <c r="AV119" s="12" t="s">
        <v>1961</v>
      </c>
      <c r="AW119" s="12" t="s">
        <v>1916</v>
      </c>
      <c r="AX119" s="12" t="s">
        <v>1900</v>
      </c>
      <c r="AY119" s="223" t="s">
        <v>2090</v>
      </c>
    </row>
    <row r="120" spans="2:65" s="1" customFormat="1" ht="22.5" customHeight="1">
      <c r="B120" s="41"/>
      <c r="C120" s="228" t="s">
        <v>2176</v>
      </c>
      <c r="D120" s="228" t="s">
        <v>2136</v>
      </c>
      <c r="E120" s="229" t="s">
        <v>2177</v>
      </c>
      <c r="F120" s="230" t="s">
        <v>2178</v>
      </c>
      <c r="G120" s="231" t="s">
        <v>2125</v>
      </c>
      <c r="H120" s="232">
        <v>15.391</v>
      </c>
      <c r="I120" s="233"/>
      <c r="J120" s="234">
        <f>ROUND(I120*H120,2)</f>
        <v>0</v>
      </c>
      <c r="K120" s="230" t="s">
        <v>2096</v>
      </c>
      <c r="L120" s="235"/>
      <c r="M120" s="236" t="s">
        <v>1898</v>
      </c>
      <c r="N120" s="237" t="s">
        <v>1922</v>
      </c>
      <c r="O120" s="42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AR120" s="24" t="s">
        <v>2129</v>
      </c>
      <c r="AT120" s="24" t="s">
        <v>2136</v>
      </c>
      <c r="AU120" s="24" t="s">
        <v>1961</v>
      </c>
      <c r="AY120" s="24" t="s">
        <v>2090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24" t="s">
        <v>1900</v>
      </c>
      <c r="BK120" s="211">
        <f>ROUND(I120*H120,2)</f>
        <v>0</v>
      </c>
      <c r="BL120" s="24" t="s">
        <v>2042</v>
      </c>
      <c r="BM120" s="24" t="s">
        <v>2179</v>
      </c>
    </row>
    <row r="121" spans="2:51" s="12" customFormat="1" ht="13.5">
      <c r="B121" s="212"/>
      <c r="C121" s="213"/>
      <c r="D121" s="214" t="s">
        <v>2098</v>
      </c>
      <c r="E121" s="215" t="s">
        <v>1898</v>
      </c>
      <c r="F121" s="216" t="s">
        <v>2180</v>
      </c>
      <c r="G121" s="213"/>
      <c r="H121" s="217">
        <v>15.3912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2098</v>
      </c>
      <c r="AU121" s="223" t="s">
        <v>1961</v>
      </c>
      <c r="AV121" s="12" t="s">
        <v>1961</v>
      </c>
      <c r="AW121" s="12" t="s">
        <v>1916</v>
      </c>
      <c r="AX121" s="12" t="s">
        <v>1900</v>
      </c>
      <c r="AY121" s="223" t="s">
        <v>2090</v>
      </c>
    </row>
    <row r="122" spans="2:65" s="1" customFormat="1" ht="31.5" customHeight="1">
      <c r="B122" s="41"/>
      <c r="C122" s="200" t="s">
        <v>2181</v>
      </c>
      <c r="D122" s="200" t="s">
        <v>2092</v>
      </c>
      <c r="E122" s="201" t="s">
        <v>2182</v>
      </c>
      <c r="F122" s="202" t="s">
        <v>2183</v>
      </c>
      <c r="G122" s="203" t="s">
        <v>2132</v>
      </c>
      <c r="H122" s="204">
        <v>1524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2184</v>
      </c>
    </row>
    <row r="123" spans="2:51" s="12" customFormat="1" ht="13.5">
      <c r="B123" s="212"/>
      <c r="C123" s="213"/>
      <c r="D123" s="214" t="s">
        <v>2098</v>
      </c>
      <c r="E123" s="215" t="s">
        <v>1898</v>
      </c>
      <c r="F123" s="216" t="s">
        <v>2185</v>
      </c>
      <c r="G123" s="213"/>
      <c r="H123" s="217">
        <v>1524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1900</v>
      </c>
      <c r="AY123" s="223" t="s">
        <v>2090</v>
      </c>
    </row>
    <row r="124" spans="2:65" s="1" customFormat="1" ht="22.5" customHeight="1">
      <c r="B124" s="41"/>
      <c r="C124" s="228" t="s">
        <v>2186</v>
      </c>
      <c r="D124" s="228" t="s">
        <v>2136</v>
      </c>
      <c r="E124" s="229" t="s">
        <v>2177</v>
      </c>
      <c r="F124" s="230" t="s">
        <v>2178</v>
      </c>
      <c r="G124" s="231" t="s">
        <v>2125</v>
      </c>
      <c r="H124" s="232">
        <v>40.386</v>
      </c>
      <c r="I124" s="233"/>
      <c r="J124" s="234">
        <f>ROUND(I124*H124,2)</f>
        <v>0</v>
      </c>
      <c r="K124" s="230" t="s">
        <v>2096</v>
      </c>
      <c r="L124" s="235"/>
      <c r="M124" s="236" t="s">
        <v>1898</v>
      </c>
      <c r="N124" s="237" t="s">
        <v>1922</v>
      </c>
      <c r="O124" s="42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2187</v>
      </c>
    </row>
    <row r="125" spans="2:51" s="12" customFormat="1" ht="13.5">
      <c r="B125" s="212"/>
      <c r="C125" s="213"/>
      <c r="D125" s="214" t="s">
        <v>2098</v>
      </c>
      <c r="E125" s="215" t="s">
        <v>1898</v>
      </c>
      <c r="F125" s="216" t="s">
        <v>2188</v>
      </c>
      <c r="G125" s="213"/>
      <c r="H125" s="217">
        <v>40.386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2098</v>
      </c>
      <c r="AU125" s="223" t="s">
        <v>1961</v>
      </c>
      <c r="AV125" s="12" t="s">
        <v>1961</v>
      </c>
      <c r="AW125" s="12" t="s">
        <v>1916</v>
      </c>
      <c r="AX125" s="12" t="s">
        <v>1900</v>
      </c>
      <c r="AY125" s="223" t="s">
        <v>2090</v>
      </c>
    </row>
    <row r="126" spans="2:65" s="1" customFormat="1" ht="22.5" customHeight="1">
      <c r="B126" s="41"/>
      <c r="C126" s="200" t="s">
        <v>2189</v>
      </c>
      <c r="D126" s="200" t="s">
        <v>2092</v>
      </c>
      <c r="E126" s="201" t="s">
        <v>2190</v>
      </c>
      <c r="F126" s="202" t="s">
        <v>2191</v>
      </c>
      <c r="G126" s="203" t="s">
        <v>2132</v>
      </c>
      <c r="H126" s="204">
        <v>1597.1</v>
      </c>
      <c r="I126" s="205"/>
      <c r="J126" s="206">
        <f>ROUND(I126*H126,2)</f>
        <v>0</v>
      </c>
      <c r="K126" s="202" t="s">
        <v>2096</v>
      </c>
      <c r="L126" s="61"/>
      <c r="M126" s="207" t="s">
        <v>1898</v>
      </c>
      <c r="N126" s="208" t="s">
        <v>1922</v>
      </c>
      <c r="O126" s="42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2192</v>
      </c>
    </row>
    <row r="127" spans="2:51" s="12" customFormat="1" ht="13.5">
      <c r="B127" s="212"/>
      <c r="C127" s="213"/>
      <c r="D127" s="214" t="s">
        <v>2098</v>
      </c>
      <c r="E127" s="215" t="s">
        <v>1898</v>
      </c>
      <c r="F127" s="216" t="s">
        <v>2193</v>
      </c>
      <c r="G127" s="213"/>
      <c r="H127" s="217">
        <v>1597.1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2098</v>
      </c>
      <c r="AU127" s="223" t="s">
        <v>1961</v>
      </c>
      <c r="AV127" s="12" t="s">
        <v>1961</v>
      </c>
      <c r="AW127" s="12" t="s">
        <v>1916</v>
      </c>
      <c r="AX127" s="12" t="s">
        <v>1900</v>
      </c>
      <c r="AY127" s="223" t="s">
        <v>2090</v>
      </c>
    </row>
    <row r="128" spans="2:65" s="1" customFormat="1" ht="22.5" customHeight="1">
      <c r="B128" s="41"/>
      <c r="C128" s="200" t="s">
        <v>1885</v>
      </c>
      <c r="D128" s="200" t="s">
        <v>2092</v>
      </c>
      <c r="E128" s="201" t="s">
        <v>2194</v>
      </c>
      <c r="F128" s="202" t="s">
        <v>2191</v>
      </c>
      <c r="G128" s="203" t="s">
        <v>2132</v>
      </c>
      <c r="H128" s="204">
        <v>546.7</v>
      </c>
      <c r="I128" s="205"/>
      <c r="J128" s="206">
        <f>ROUND(I128*H128,2)</f>
        <v>0</v>
      </c>
      <c r="K128" s="202" t="s">
        <v>1898</v>
      </c>
      <c r="L128" s="61"/>
      <c r="M128" s="207" t="s">
        <v>1898</v>
      </c>
      <c r="N128" s="208" t="s">
        <v>1922</v>
      </c>
      <c r="O128" s="42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AR128" s="24" t="s">
        <v>2042</v>
      </c>
      <c r="AT128" s="24" t="s">
        <v>2092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2042</v>
      </c>
      <c r="BM128" s="24" t="s">
        <v>2195</v>
      </c>
    </row>
    <row r="129" spans="2:51" s="12" customFormat="1" ht="13.5">
      <c r="B129" s="212"/>
      <c r="C129" s="213"/>
      <c r="D129" s="214" t="s">
        <v>2098</v>
      </c>
      <c r="E129" s="215" t="s">
        <v>1898</v>
      </c>
      <c r="F129" s="216" t="s">
        <v>2196</v>
      </c>
      <c r="G129" s="213"/>
      <c r="H129" s="217">
        <v>546.7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2098</v>
      </c>
      <c r="AU129" s="223" t="s">
        <v>1961</v>
      </c>
      <c r="AV129" s="12" t="s">
        <v>1961</v>
      </c>
      <c r="AW129" s="12" t="s">
        <v>1916</v>
      </c>
      <c r="AX129" s="12" t="s">
        <v>1900</v>
      </c>
      <c r="AY129" s="223" t="s">
        <v>2090</v>
      </c>
    </row>
    <row r="130" spans="2:65" s="1" customFormat="1" ht="22.5" customHeight="1">
      <c r="B130" s="41"/>
      <c r="C130" s="200" t="s">
        <v>2197</v>
      </c>
      <c r="D130" s="200" t="s">
        <v>2092</v>
      </c>
      <c r="E130" s="201" t="s">
        <v>2198</v>
      </c>
      <c r="F130" s="202" t="s">
        <v>2191</v>
      </c>
      <c r="G130" s="203" t="s">
        <v>2132</v>
      </c>
      <c r="H130" s="204">
        <v>465</v>
      </c>
      <c r="I130" s="205"/>
      <c r="J130" s="206">
        <f>ROUND(I130*H130,2)</f>
        <v>0</v>
      </c>
      <c r="K130" s="202" t="s">
        <v>1898</v>
      </c>
      <c r="L130" s="61"/>
      <c r="M130" s="207" t="s">
        <v>1898</v>
      </c>
      <c r="N130" s="208" t="s">
        <v>1922</v>
      </c>
      <c r="O130" s="42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24" t="s">
        <v>2042</v>
      </c>
      <c r="AT130" s="24" t="s">
        <v>2092</v>
      </c>
      <c r="AU130" s="24" t="s">
        <v>1961</v>
      </c>
      <c r="AY130" s="24" t="s">
        <v>2090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24" t="s">
        <v>1900</v>
      </c>
      <c r="BK130" s="211">
        <f>ROUND(I130*H130,2)</f>
        <v>0</v>
      </c>
      <c r="BL130" s="24" t="s">
        <v>2042</v>
      </c>
      <c r="BM130" s="24" t="s">
        <v>2199</v>
      </c>
    </row>
    <row r="131" spans="2:51" s="12" customFormat="1" ht="13.5">
      <c r="B131" s="212"/>
      <c r="C131" s="213"/>
      <c r="D131" s="214" t="s">
        <v>2098</v>
      </c>
      <c r="E131" s="215" t="s">
        <v>1898</v>
      </c>
      <c r="F131" s="216" t="s">
        <v>2200</v>
      </c>
      <c r="G131" s="213"/>
      <c r="H131" s="217">
        <v>465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2098</v>
      </c>
      <c r="AU131" s="223" t="s">
        <v>1961</v>
      </c>
      <c r="AV131" s="12" t="s">
        <v>1961</v>
      </c>
      <c r="AW131" s="12" t="s">
        <v>1916</v>
      </c>
      <c r="AX131" s="12" t="s">
        <v>1900</v>
      </c>
      <c r="AY131" s="223" t="s">
        <v>2090</v>
      </c>
    </row>
    <row r="132" spans="2:65" s="1" customFormat="1" ht="22.5" customHeight="1">
      <c r="B132" s="41"/>
      <c r="C132" s="200" t="s">
        <v>2201</v>
      </c>
      <c r="D132" s="200" t="s">
        <v>2092</v>
      </c>
      <c r="E132" s="201" t="s">
        <v>2202</v>
      </c>
      <c r="F132" s="202" t="s">
        <v>2203</v>
      </c>
      <c r="G132" s="203" t="s">
        <v>2132</v>
      </c>
      <c r="H132" s="204">
        <v>1597.1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2204</v>
      </c>
    </row>
    <row r="133" spans="2:51" s="12" customFormat="1" ht="13.5">
      <c r="B133" s="212"/>
      <c r="C133" s="213"/>
      <c r="D133" s="214" t="s">
        <v>2098</v>
      </c>
      <c r="E133" s="215" t="s">
        <v>1898</v>
      </c>
      <c r="F133" s="216" t="s">
        <v>2205</v>
      </c>
      <c r="G133" s="213"/>
      <c r="H133" s="217">
        <v>1597.1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2098</v>
      </c>
      <c r="AU133" s="223" t="s">
        <v>1961</v>
      </c>
      <c r="AV133" s="12" t="s">
        <v>1961</v>
      </c>
      <c r="AW133" s="12" t="s">
        <v>1916</v>
      </c>
      <c r="AX133" s="12" t="s">
        <v>1900</v>
      </c>
      <c r="AY133" s="223" t="s">
        <v>2090</v>
      </c>
    </row>
    <row r="134" spans="2:65" s="1" customFormat="1" ht="22.5" customHeight="1">
      <c r="B134" s="41"/>
      <c r="C134" s="200" t="s">
        <v>2206</v>
      </c>
      <c r="D134" s="200" t="s">
        <v>2092</v>
      </c>
      <c r="E134" s="201" t="s">
        <v>2207</v>
      </c>
      <c r="F134" s="202" t="s">
        <v>2208</v>
      </c>
      <c r="G134" s="203" t="s">
        <v>2132</v>
      </c>
      <c r="H134" s="204">
        <v>546.7</v>
      </c>
      <c r="I134" s="205"/>
      <c r="J134" s="206">
        <f>ROUND(I134*H134,2)</f>
        <v>0</v>
      </c>
      <c r="K134" s="202" t="s">
        <v>2096</v>
      </c>
      <c r="L134" s="61"/>
      <c r="M134" s="207" t="s">
        <v>1898</v>
      </c>
      <c r="N134" s="208" t="s">
        <v>1922</v>
      </c>
      <c r="O134" s="42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24" t="s">
        <v>2042</v>
      </c>
      <c r="AT134" s="24" t="s">
        <v>2092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2209</v>
      </c>
    </row>
    <row r="135" spans="2:51" s="12" customFormat="1" ht="13.5">
      <c r="B135" s="212"/>
      <c r="C135" s="213"/>
      <c r="D135" s="214" t="s">
        <v>2098</v>
      </c>
      <c r="E135" s="215" t="s">
        <v>1898</v>
      </c>
      <c r="F135" s="216" t="s">
        <v>2196</v>
      </c>
      <c r="G135" s="213"/>
      <c r="H135" s="217">
        <v>546.7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1916</v>
      </c>
      <c r="AX135" s="12" t="s">
        <v>1900</v>
      </c>
      <c r="AY135" s="223" t="s">
        <v>2090</v>
      </c>
    </row>
    <row r="136" spans="2:65" s="1" customFormat="1" ht="22.5" customHeight="1">
      <c r="B136" s="41"/>
      <c r="C136" s="200" t="s">
        <v>2210</v>
      </c>
      <c r="D136" s="200" t="s">
        <v>2092</v>
      </c>
      <c r="E136" s="201" t="s">
        <v>2211</v>
      </c>
      <c r="F136" s="202" t="s">
        <v>2212</v>
      </c>
      <c r="G136" s="203" t="s">
        <v>2132</v>
      </c>
      <c r="H136" s="204">
        <v>1459.5</v>
      </c>
      <c r="I136" s="205"/>
      <c r="J136" s="206">
        <f>ROUND(I136*H136,2)</f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1900</v>
      </c>
      <c r="BK136" s="211">
        <f>ROUND(I136*H136,2)</f>
        <v>0</v>
      </c>
      <c r="BL136" s="24" t="s">
        <v>2042</v>
      </c>
      <c r="BM136" s="24" t="s">
        <v>2213</v>
      </c>
    </row>
    <row r="137" spans="2:51" s="12" customFormat="1" ht="13.5">
      <c r="B137" s="212"/>
      <c r="C137" s="213"/>
      <c r="D137" s="214" t="s">
        <v>2098</v>
      </c>
      <c r="E137" s="215" t="s">
        <v>1898</v>
      </c>
      <c r="F137" s="216" t="s">
        <v>2214</v>
      </c>
      <c r="G137" s="213"/>
      <c r="H137" s="217">
        <v>1459.5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2098</v>
      </c>
      <c r="AU137" s="223" t="s">
        <v>1961</v>
      </c>
      <c r="AV137" s="12" t="s">
        <v>1961</v>
      </c>
      <c r="AW137" s="12" t="s">
        <v>1916</v>
      </c>
      <c r="AX137" s="12" t="s">
        <v>1900</v>
      </c>
      <c r="AY137" s="223" t="s">
        <v>2090</v>
      </c>
    </row>
    <row r="138" spans="2:65" s="1" customFormat="1" ht="22.5" customHeight="1">
      <c r="B138" s="41"/>
      <c r="C138" s="200" t="s">
        <v>2215</v>
      </c>
      <c r="D138" s="200" t="s">
        <v>2092</v>
      </c>
      <c r="E138" s="201" t="s">
        <v>2216</v>
      </c>
      <c r="F138" s="202" t="s">
        <v>2217</v>
      </c>
      <c r="G138" s="203" t="s">
        <v>2095</v>
      </c>
      <c r="H138" s="204">
        <v>64.5</v>
      </c>
      <c r="I138" s="205"/>
      <c r="J138" s="206">
        <f>ROUND(I138*H138,2)</f>
        <v>0</v>
      </c>
      <c r="K138" s="202" t="s">
        <v>2096</v>
      </c>
      <c r="L138" s="61"/>
      <c r="M138" s="207" t="s">
        <v>1898</v>
      </c>
      <c r="N138" s="208" t="s">
        <v>1922</v>
      </c>
      <c r="O138" s="42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AR138" s="24" t="s">
        <v>2042</v>
      </c>
      <c r="AT138" s="24" t="s">
        <v>2092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2218</v>
      </c>
    </row>
    <row r="139" spans="2:51" s="12" customFormat="1" ht="13.5">
      <c r="B139" s="212"/>
      <c r="C139" s="213"/>
      <c r="D139" s="214" t="s">
        <v>2098</v>
      </c>
      <c r="E139" s="215" t="s">
        <v>1898</v>
      </c>
      <c r="F139" s="216" t="s">
        <v>2219</v>
      </c>
      <c r="G139" s="213"/>
      <c r="H139" s="217">
        <v>64.5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1916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00" t="s">
        <v>2220</v>
      </c>
      <c r="D140" s="200" t="s">
        <v>2092</v>
      </c>
      <c r="E140" s="201" t="s">
        <v>2221</v>
      </c>
      <c r="F140" s="202" t="s">
        <v>2222</v>
      </c>
      <c r="G140" s="203" t="s">
        <v>2132</v>
      </c>
      <c r="H140" s="204">
        <v>2919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0.00061</v>
      </c>
      <c r="R140" s="209">
        <f>Q140*H140</f>
        <v>1.78059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2223</v>
      </c>
    </row>
    <row r="141" spans="2:51" s="12" customFormat="1" ht="13.5">
      <c r="B141" s="212"/>
      <c r="C141" s="213"/>
      <c r="D141" s="224" t="s">
        <v>2098</v>
      </c>
      <c r="E141" s="225" t="s">
        <v>1898</v>
      </c>
      <c r="F141" s="226" t="s">
        <v>2224</v>
      </c>
      <c r="G141" s="213"/>
      <c r="H141" s="227">
        <v>1459.5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2098</v>
      </c>
      <c r="AU141" s="223" t="s">
        <v>1961</v>
      </c>
      <c r="AV141" s="12" t="s">
        <v>1961</v>
      </c>
      <c r="AW141" s="12" t="s">
        <v>1916</v>
      </c>
      <c r="AX141" s="12" t="s">
        <v>1900</v>
      </c>
      <c r="AY141" s="223" t="s">
        <v>2090</v>
      </c>
    </row>
    <row r="142" spans="2:51" s="12" customFormat="1" ht="13.5">
      <c r="B142" s="212"/>
      <c r="C142" s="213"/>
      <c r="D142" s="214" t="s">
        <v>2098</v>
      </c>
      <c r="E142" s="213"/>
      <c r="F142" s="216" t="s">
        <v>2225</v>
      </c>
      <c r="G142" s="213"/>
      <c r="H142" s="217">
        <v>2919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2098</v>
      </c>
      <c r="AU142" s="223" t="s">
        <v>1961</v>
      </c>
      <c r="AV142" s="12" t="s">
        <v>1961</v>
      </c>
      <c r="AW142" s="12" t="s">
        <v>1882</v>
      </c>
      <c r="AX142" s="12" t="s">
        <v>1900</v>
      </c>
      <c r="AY142" s="223" t="s">
        <v>2090</v>
      </c>
    </row>
    <row r="143" spans="2:65" s="1" customFormat="1" ht="22.5" customHeight="1">
      <c r="B143" s="41"/>
      <c r="C143" s="200" t="s">
        <v>2226</v>
      </c>
      <c r="D143" s="200" t="s">
        <v>2092</v>
      </c>
      <c r="E143" s="201" t="s">
        <v>2227</v>
      </c>
      <c r="F143" s="202" t="s">
        <v>2228</v>
      </c>
      <c r="G143" s="203" t="s">
        <v>2132</v>
      </c>
      <c r="H143" s="204">
        <v>546.7</v>
      </c>
      <c r="I143" s="205"/>
      <c r="J143" s="206">
        <f>ROUND(I143*H143,2)</f>
        <v>0</v>
      </c>
      <c r="K143" s="202" t="s">
        <v>2096</v>
      </c>
      <c r="L143" s="61"/>
      <c r="M143" s="207" t="s">
        <v>1898</v>
      </c>
      <c r="N143" s="208" t="s">
        <v>1922</v>
      </c>
      <c r="O143" s="42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24" t="s">
        <v>2042</v>
      </c>
      <c r="AT143" s="24" t="s">
        <v>2092</v>
      </c>
      <c r="AU143" s="24" t="s">
        <v>1961</v>
      </c>
      <c r="AY143" s="24" t="s">
        <v>2090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24" t="s">
        <v>1900</v>
      </c>
      <c r="BK143" s="211">
        <f>ROUND(I143*H143,2)</f>
        <v>0</v>
      </c>
      <c r="BL143" s="24" t="s">
        <v>2042</v>
      </c>
      <c r="BM143" s="24" t="s">
        <v>2229</v>
      </c>
    </row>
    <row r="144" spans="2:51" s="12" customFormat="1" ht="13.5">
      <c r="B144" s="212"/>
      <c r="C144" s="213"/>
      <c r="D144" s="214" t="s">
        <v>2098</v>
      </c>
      <c r="E144" s="215" t="s">
        <v>1898</v>
      </c>
      <c r="F144" s="216" t="s">
        <v>2196</v>
      </c>
      <c r="G144" s="213"/>
      <c r="H144" s="217">
        <v>546.7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2098</v>
      </c>
      <c r="AU144" s="223" t="s">
        <v>1961</v>
      </c>
      <c r="AV144" s="12" t="s">
        <v>1961</v>
      </c>
      <c r="AW144" s="12" t="s">
        <v>1916</v>
      </c>
      <c r="AX144" s="12" t="s">
        <v>1900</v>
      </c>
      <c r="AY144" s="223" t="s">
        <v>2090</v>
      </c>
    </row>
    <row r="145" spans="2:65" s="1" customFormat="1" ht="31.5" customHeight="1">
      <c r="B145" s="41"/>
      <c r="C145" s="200" t="s">
        <v>2230</v>
      </c>
      <c r="D145" s="200" t="s">
        <v>2092</v>
      </c>
      <c r="E145" s="201" t="s">
        <v>2231</v>
      </c>
      <c r="F145" s="202" t="s">
        <v>2232</v>
      </c>
      <c r="G145" s="203" t="s">
        <v>2132</v>
      </c>
      <c r="H145" s="204">
        <v>1459.5</v>
      </c>
      <c r="I145" s="205"/>
      <c r="J145" s="206">
        <f>ROUND(I145*H145,2)</f>
        <v>0</v>
      </c>
      <c r="K145" s="202" t="s">
        <v>2096</v>
      </c>
      <c r="L145" s="61"/>
      <c r="M145" s="207" t="s">
        <v>1898</v>
      </c>
      <c r="N145" s="208" t="s">
        <v>1922</v>
      </c>
      <c r="O145" s="42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24" t="s">
        <v>2042</v>
      </c>
      <c r="AT145" s="24" t="s">
        <v>2092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2233</v>
      </c>
    </row>
    <row r="146" spans="2:51" s="12" customFormat="1" ht="13.5">
      <c r="B146" s="212"/>
      <c r="C146" s="213"/>
      <c r="D146" s="214" t="s">
        <v>2098</v>
      </c>
      <c r="E146" s="215" t="s">
        <v>1898</v>
      </c>
      <c r="F146" s="216" t="s">
        <v>2234</v>
      </c>
      <c r="G146" s="213"/>
      <c r="H146" s="217">
        <v>1459.5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2098</v>
      </c>
      <c r="AU146" s="223" t="s">
        <v>1961</v>
      </c>
      <c r="AV146" s="12" t="s">
        <v>1961</v>
      </c>
      <c r="AW146" s="12" t="s">
        <v>1916</v>
      </c>
      <c r="AX146" s="12" t="s">
        <v>1900</v>
      </c>
      <c r="AY146" s="223" t="s">
        <v>2090</v>
      </c>
    </row>
    <row r="147" spans="2:65" s="1" customFormat="1" ht="22.5" customHeight="1">
      <c r="B147" s="41"/>
      <c r="C147" s="200" t="s">
        <v>2235</v>
      </c>
      <c r="D147" s="200" t="s">
        <v>2092</v>
      </c>
      <c r="E147" s="201" t="s">
        <v>2236</v>
      </c>
      <c r="F147" s="202" t="s">
        <v>2237</v>
      </c>
      <c r="G147" s="203" t="s">
        <v>2132</v>
      </c>
      <c r="H147" s="204">
        <v>1459.5</v>
      </c>
      <c r="I147" s="205"/>
      <c r="J147" s="206">
        <f>ROUND(I147*H147,2)</f>
        <v>0</v>
      </c>
      <c r="K147" s="202" t="s">
        <v>2096</v>
      </c>
      <c r="L147" s="61"/>
      <c r="M147" s="207" t="s">
        <v>1898</v>
      </c>
      <c r="N147" s="208" t="s">
        <v>1922</v>
      </c>
      <c r="O147" s="42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24" t="s">
        <v>2042</v>
      </c>
      <c r="AT147" s="24" t="s">
        <v>2092</v>
      </c>
      <c r="AU147" s="24" t="s">
        <v>1961</v>
      </c>
      <c r="AY147" s="24" t="s">
        <v>2090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1900</v>
      </c>
      <c r="BK147" s="211">
        <f>ROUND(I147*H147,2)</f>
        <v>0</v>
      </c>
      <c r="BL147" s="24" t="s">
        <v>2042</v>
      </c>
      <c r="BM147" s="24" t="s">
        <v>2238</v>
      </c>
    </row>
    <row r="148" spans="2:51" s="12" customFormat="1" ht="13.5">
      <c r="B148" s="212"/>
      <c r="C148" s="213"/>
      <c r="D148" s="214" t="s">
        <v>2098</v>
      </c>
      <c r="E148" s="215" t="s">
        <v>1898</v>
      </c>
      <c r="F148" s="216" t="s">
        <v>2234</v>
      </c>
      <c r="G148" s="213"/>
      <c r="H148" s="217">
        <v>1459.5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2098</v>
      </c>
      <c r="AU148" s="223" t="s">
        <v>1961</v>
      </c>
      <c r="AV148" s="12" t="s">
        <v>1961</v>
      </c>
      <c r="AW148" s="12" t="s">
        <v>1916</v>
      </c>
      <c r="AX148" s="12" t="s">
        <v>1900</v>
      </c>
      <c r="AY148" s="223" t="s">
        <v>2090</v>
      </c>
    </row>
    <row r="149" spans="2:65" s="1" customFormat="1" ht="22.5" customHeight="1">
      <c r="B149" s="41"/>
      <c r="C149" s="200" t="s">
        <v>2239</v>
      </c>
      <c r="D149" s="200" t="s">
        <v>2092</v>
      </c>
      <c r="E149" s="201" t="s">
        <v>2240</v>
      </c>
      <c r="F149" s="202" t="s">
        <v>2241</v>
      </c>
      <c r="G149" s="203" t="s">
        <v>2132</v>
      </c>
      <c r="H149" s="204">
        <v>20.4</v>
      </c>
      <c r="I149" s="205"/>
      <c r="J149" s="206">
        <f>ROUND(I149*H149,2)</f>
        <v>0</v>
      </c>
      <c r="K149" s="202" t="s">
        <v>2096</v>
      </c>
      <c r="L149" s="61"/>
      <c r="M149" s="207" t="s">
        <v>1898</v>
      </c>
      <c r="N149" s="208" t="s">
        <v>1922</v>
      </c>
      <c r="O149" s="42"/>
      <c r="P149" s="209">
        <f>O149*H149</f>
        <v>0</v>
      </c>
      <c r="Q149" s="209">
        <v>0.08425</v>
      </c>
      <c r="R149" s="209">
        <f>Q149*H149</f>
        <v>1.7187</v>
      </c>
      <c r="S149" s="209">
        <v>0</v>
      </c>
      <c r="T149" s="210">
        <f>S149*H149</f>
        <v>0</v>
      </c>
      <c r="AR149" s="24" t="s">
        <v>2042</v>
      </c>
      <c r="AT149" s="24" t="s">
        <v>2092</v>
      </c>
      <c r="AU149" s="24" t="s">
        <v>1961</v>
      </c>
      <c r="AY149" s="24" t="s">
        <v>2090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24" t="s">
        <v>1900</v>
      </c>
      <c r="BK149" s="211">
        <f>ROUND(I149*H149,2)</f>
        <v>0</v>
      </c>
      <c r="BL149" s="24" t="s">
        <v>2042</v>
      </c>
      <c r="BM149" s="24" t="s">
        <v>2242</v>
      </c>
    </row>
    <row r="150" spans="2:51" s="12" customFormat="1" ht="13.5">
      <c r="B150" s="212"/>
      <c r="C150" s="213"/>
      <c r="D150" s="214" t="s">
        <v>2098</v>
      </c>
      <c r="E150" s="215" t="s">
        <v>1898</v>
      </c>
      <c r="F150" s="216" t="s">
        <v>2243</v>
      </c>
      <c r="G150" s="213"/>
      <c r="H150" s="217">
        <v>20.4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2098</v>
      </c>
      <c r="AU150" s="223" t="s">
        <v>1961</v>
      </c>
      <c r="AV150" s="12" t="s">
        <v>1961</v>
      </c>
      <c r="AW150" s="12" t="s">
        <v>1916</v>
      </c>
      <c r="AX150" s="12" t="s">
        <v>1951</v>
      </c>
      <c r="AY150" s="223" t="s">
        <v>2090</v>
      </c>
    </row>
    <row r="151" spans="2:65" s="1" customFormat="1" ht="22.5" customHeight="1">
      <c r="B151" s="41"/>
      <c r="C151" s="228" t="s">
        <v>2244</v>
      </c>
      <c r="D151" s="228" t="s">
        <v>2136</v>
      </c>
      <c r="E151" s="229" t="s">
        <v>2245</v>
      </c>
      <c r="F151" s="230" t="s">
        <v>2246</v>
      </c>
      <c r="G151" s="231" t="s">
        <v>2132</v>
      </c>
      <c r="H151" s="232">
        <v>21.012</v>
      </c>
      <c r="I151" s="233"/>
      <c r="J151" s="234">
        <f>ROUND(I151*H151,2)</f>
        <v>0</v>
      </c>
      <c r="K151" s="230" t="s">
        <v>2096</v>
      </c>
      <c r="L151" s="235"/>
      <c r="M151" s="236" t="s">
        <v>1898</v>
      </c>
      <c r="N151" s="237" t="s">
        <v>1922</v>
      </c>
      <c r="O151" s="42"/>
      <c r="P151" s="209">
        <f>O151*H151</f>
        <v>0</v>
      </c>
      <c r="Q151" s="209">
        <v>0.131</v>
      </c>
      <c r="R151" s="209">
        <f>Q151*H151</f>
        <v>2.7525720000000002</v>
      </c>
      <c r="S151" s="209">
        <v>0</v>
      </c>
      <c r="T151" s="210">
        <f>S151*H151</f>
        <v>0</v>
      </c>
      <c r="AR151" s="24" t="s">
        <v>2129</v>
      </c>
      <c r="AT151" s="24" t="s">
        <v>2136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2247</v>
      </c>
    </row>
    <row r="152" spans="2:51" s="12" customFormat="1" ht="13.5">
      <c r="B152" s="212"/>
      <c r="C152" s="213"/>
      <c r="D152" s="214" t="s">
        <v>2098</v>
      </c>
      <c r="E152" s="213"/>
      <c r="F152" s="216" t="s">
        <v>2248</v>
      </c>
      <c r="G152" s="213"/>
      <c r="H152" s="217">
        <v>21.012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2098</v>
      </c>
      <c r="AU152" s="223" t="s">
        <v>1961</v>
      </c>
      <c r="AV152" s="12" t="s">
        <v>1961</v>
      </c>
      <c r="AW152" s="12" t="s">
        <v>1882</v>
      </c>
      <c r="AX152" s="12" t="s">
        <v>1900</v>
      </c>
      <c r="AY152" s="223" t="s">
        <v>2090</v>
      </c>
    </row>
    <row r="153" spans="2:65" s="1" customFormat="1" ht="22.5" customHeight="1">
      <c r="B153" s="41"/>
      <c r="C153" s="200" t="s">
        <v>2249</v>
      </c>
      <c r="D153" s="200" t="s">
        <v>2092</v>
      </c>
      <c r="E153" s="201" t="s">
        <v>2250</v>
      </c>
      <c r="F153" s="202" t="s">
        <v>2251</v>
      </c>
      <c r="G153" s="203" t="s">
        <v>2132</v>
      </c>
      <c r="H153" s="204">
        <v>465</v>
      </c>
      <c r="I153" s="205"/>
      <c r="J153" s="206">
        <f>ROUND(I153*H153,2)</f>
        <v>0</v>
      </c>
      <c r="K153" s="202" t="s">
        <v>2096</v>
      </c>
      <c r="L153" s="61"/>
      <c r="M153" s="207" t="s">
        <v>1898</v>
      </c>
      <c r="N153" s="208" t="s">
        <v>1922</v>
      </c>
      <c r="O153" s="42"/>
      <c r="P153" s="209">
        <f>O153*H153</f>
        <v>0</v>
      </c>
      <c r="Q153" s="209">
        <v>0.08425</v>
      </c>
      <c r="R153" s="209">
        <f>Q153*H153</f>
        <v>39.17625</v>
      </c>
      <c r="S153" s="209">
        <v>0</v>
      </c>
      <c r="T153" s="210">
        <f>S153*H153</f>
        <v>0</v>
      </c>
      <c r="AR153" s="24" t="s">
        <v>2042</v>
      </c>
      <c r="AT153" s="24" t="s">
        <v>2092</v>
      </c>
      <c r="AU153" s="24" t="s">
        <v>1961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2252</v>
      </c>
    </row>
    <row r="154" spans="2:51" s="12" customFormat="1" ht="13.5">
      <c r="B154" s="212"/>
      <c r="C154" s="213"/>
      <c r="D154" s="214" t="s">
        <v>2098</v>
      </c>
      <c r="E154" s="215" t="s">
        <v>1898</v>
      </c>
      <c r="F154" s="216" t="s">
        <v>2253</v>
      </c>
      <c r="G154" s="213"/>
      <c r="H154" s="217">
        <v>465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2098</v>
      </c>
      <c r="AU154" s="223" t="s">
        <v>1961</v>
      </c>
      <c r="AV154" s="12" t="s">
        <v>1961</v>
      </c>
      <c r="AW154" s="12" t="s">
        <v>1916</v>
      </c>
      <c r="AX154" s="12" t="s">
        <v>1951</v>
      </c>
      <c r="AY154" s="223" t="s">
        <v>2090</v>
      </c>
    </row>
    <row r="155" spans="2:65" s="1" customFormat="1" ht="22.5" customHeight="1">
      <c r="B155" s="41"/>
      <c r="C155" s="228" t="s">
        <v>2254</v>
      </c>
      <c r="D155" s="228" t="s">
        <v>2136</v>
      </c>
      <c r="E155" s="229" t="s">
        <v>2255</v>
      </c>
      <c r="F155" s="230" t="s">
        <v>2256</v>
      </c>
      <c r="G155" s="231" t="s">
        <v>2132</v>
      </c>
      <c r="H155" s="232">
        <v>474.3</v>
      </c>
      <c r="I155" s="233"/>
      <c r="J155" s="234">
        <f>ROUND(I155*H155,2)</f>
        <v>0</v>
      </c>
      <c r="K155" s="230" t="s">
        <v>2096</v>
      </c>
      <c r="L155" s="235"/>
      <c r="M155" s="236" t="s">
        <v>1898</v>
      </c>
      <c r="N155" s="237" t="s">
        <v>1922</v>
      </c>
      <c r="O155" s="42"/>
      <c r="P155" s="209">
        <f>O155*H155</f>
        <v>0</v>
      </c>
      <c r="Q155" s="209">
        <v>0.131</v>
      </c>
      <c r="R155" s="209">
        <f>Q155*H155</f>
        <v>62.133300000000006</v>
      </c>
      <c r="S155" s="209">
        <v>0</v>
      </c>
      <c r="T155" s="210">
        <f>S155*H155</f>
        <v>0</v>
      </c>
      <c r="AR155" s="24" t="s">
        <v>2129</v>
      </c>
      <c r="AT155" s="24" t="s">
        <v>2136</v>
      </c>
      <c r="AU155" s="24" t="s">
        <v>1961</v>
      </c>
      <c r="AY155" s="24" t="s">
        <v>2090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1900</v>
      </c>
      <c r="BK155" s="211">
        <f>ROUND(I155*H155,2)</f>
        <v>0</v>
      </c>
      <c r="BL155" s="24" t="s">
        <v>2042</v>
      </c>
      <c r="BM155" s="24" t="s">
        <v>2257</v>
      </c>
    </row>
    <row r="156" spans="2:51" s="12" customFormat="1" ht="13.5">
      <c r="B156" s="212"/>
      <c r="C156" s="213"/>
      <c r="D156" s="224" t="s">
        <v>2098</v>
      </c>
      <c r="E156" s="213"/>
      <c r="F156" s="226" t="s">
        <v>2258</v>
      </c>
      <c r="G156" s="213"/>
      <c r="H156" s="227">
        <v>474.3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2098</v>
      </c>
      <c r="AU156" s="223" t="s">
        <v>1961</v>
      </c>
      <c r="AV156" s="12" t="s">
        <v>1961</v>
      </c>
      <c r="AW156" s="12" t="s">
        <v>1882</v>
      </c>
      <c r="AX156" s="12" t="s">
        <v>1900</v>
      </c>
      <c r="AY156" s="223" t="s">
        <v>2090</v>
      </c>
    </row>
    <row r="157" spans="2:63" s="11" customFormat="1" ht="29.85" customHeight="1">
      <c r="B157" s="183"/>
      <c r="C157" s="184"/>
      <c r="D157" s="197" t="s">
        <v>1950</v>
      </c>
      <c r="E157" s="198" t="s">
        <v>2129</v>
      </c>
      <c r="F157" s="198" t="s">
        <v>2259</v>
      </c>
      <c r="G157" s="184"/>
      <c r="H157" s="184"/>
      <c r="I157" s="187"/>
      <c r="J157" s="199">
        <f>BK157</f>
        <v>0</v>
      </c>
      <c r="K157" s="184"/>
      <c r="L157" s="189"/>
      <c r="M157" s="190"/>
      <c r="N157" s="191"/>
      <c r="O157" s="191"/>
      <c r="P157" s="192">
        <f>SUM(P158:P167)</f>
        <v>0</v>
      </c>
      <c r="Q157" s="191"/>
      <c r="R157" s="192">
        <f>SUM(R158:R167)</f>
        <v>1.53308</v>
      </c>
      <c r="S157" s="191"/>
      <c r="T157" s="193">
        <f>SUM(T158:T167)</f>
        <v>0</v>
      </c>
      <c r="AR157" s="194" t="s">
        <v>1900</v>
      </c>
      <c r="AT157" s="195" t="s">
        <v>1950</v>
      </c>
      <c r="AU157" s="195" t="s">
        <v>1900</v>
      </c>
      <c r="AY157" s="194" t="s">
        <v>2090</v>
      </c>
      <c r="BK157" s="196">
        <f>SUM(BK158:BK167)</f>
        <v>0</v>
      </c>
    </row>
    <row r="158" spans="2:65" s="1" customFormat="1" ht="22.5" customHeight="1">
      <c r="B158" s="41"/>
      <c r="C158" s="200" t="s">
        <v>2260</v>
      </c>
      <c r="D158" s="200" t="s">
        <v>2092</v>
      </c>
      <c r="E158" s="201" t="s">
        <v>2261</v>
      </c>
      <c r="F158" s="202" t="s">
        <v>2262</v>
      </c>
      <c r="G158" s="203" t="s">
        <v>2263</v>
      </c>
      <c r="H158" s="204">
        <v>2</v>
      </c>
      <c r="I158" s="205"/>
      <c r="J158" s="206">
        <f>ROUND(I158*H158,2)</f>
        <v>0</v>
      </c>
      <c r="K158" s="202" t="s">
        <v>2096</v>
      </c>
      <c r="L158" s="61"/>
      <c r="M158" s="207" t="s">
        <v>1898</v>
      </c>
      <c r="N158" s="208" t="s">
        <v>1922</v>
      </c>
      <c r="O158" s="42"/>
      <c r="P158" s="209">
        <f>O158*H158</f>
        <v>0</v>
      </c>
      <c r="Q158" s="209">
        <v>0.06864</v>
      </c>
      <c r="R158" s="209">
        <f>Q158*H158</f>
        <v>0.13728</v>
      </c>
      <c r="S158" s="209">
        <v>0</v>
      </c>
      <c r="T158" s="210">
        <f>S158*H158</f>
        <v>0</v>
      </c>
      <c r="AR158" s="24" t="s">
        <v>2042</v>
      </c>
      <c r="AT158" s="24" t="s">
        <v>2092</v>
      </c>
      <c r="AU158" s="24" t="s">
        <v>1961</v>
      </c>
      <c r="AY158" s="24" t="s">
        <v>2090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4" t="s">
        <v>1900</v>
      </c>
      <c r="BK158" s="211">
        <f>ROUND(I158*H158,2)</f>
        <v>0</v>
      </c>
      <c r="BL158" s="24" t="s">
        <v>2042</v>
      </c>
      <c r="BM158" s="24" t="s">
        <v>2264</v>
      </c>
    </row>
    <row r="159" spans="2:51" s="12" customFormat="1" ht="13.5">
      <c r="B159" s="212"/>
      <c r="C159" s="213"/>
      <c r="D159" s="214" t="s">
        <v>2098</v>
      </c>
      <c r="E159" s="215" t="s">
        <v>1898</v>
      </c>
      <c r="F159" s="216" t="s">
        <v>2265</v>
      </c>
      <c r="G159" s="213"/>
      <c r="H159" s="217">
        <v>2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2098</v>
      </c>
      <c r="AU159" s="223" t="s">
        <v>1961</v>
      </c>
      <c r="AV159" s="12" t="s">
        <v>1961</v>
      </c>
      <c r="AW159" s="12" t="s">
        <v>1916</v>
      </c>
      <c r="AX159" s="12" t="s">
        <v>1900</v>
      </c>
      <c r="AY159" s="223" t="s">
        <v>2090</v>
      </c>
    </row>
    <row r="160" spans="2:65" s="1" customFormat="1" ht="22.5" customHeight="1">
      <c r="B160" s="41"/>
      <c r="C160" s="200" t="s">
        <v>2266</v>
      </c>
      <c r="D160" s="200" t="s">
        <v>2092</v>
      </c>
      <c r="E160" s="201" t="s">
        <v>2267</v>
      </c>
      <c r="F160" s="202" t="s">
        <v>2268</v>
      </c>
      <c r="G160" s="203" t="s">
        <v>2263</v>
      </c>
      <c r="H160" s="204">
        <v>2</v>
      </c>
      <c r="I160" s="205"/>
      <c r="J160" s="206">
        <f>ROUND(I160*H160,2)</f>
        <v>0</v>
      </c>
      <c r="K160" s="202" t="s">
        <v>2096</v>
      </c>
      <c r="L160" s="61"/>
      <c r="M160" s="207" t="s">
        <v>1898</v>
      </c>
      <c r="N160" s="208" t="s">
        <v>1922</v>
      </c>
      <c r="O160" s="42"/>
      <c r="P160" s="209">
        <f>O160*H160</f>
        <v>0</v>
      </c>
      <c r="Q160" s="209">
        <v>0.3409</v>
      </c>
      <c r="R160" s="209">
        <f>Q160*H160</f>
        <v>0.6818</v>
      </c>
      <c r="S160" s="209">
        <v>0</v>
      </c>
      <c r="T160" s="210">
        <f>S160*H160</f>
        <v>0</v>
      </c>
      <c r="AR160" s="24" t="s">
        <v>2042</v>
      </c>
      <c r="AT160" s="24" t="s">
        <v>2092</v>
      </c>
      <c r="AU160" s="24" t="s">
        <v>1961</v>
      </c>
      <c r="AY160" s="24" t="s">
        <v>2090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1900</v>
      </c>
      <c r="BK160" s="211">
        <f>ROUND(I160*H160,2)</f>
        <v>0</v>
      </c>
      <c r="BL160" s="24" t="s">
        <v>2042</v>
      </c>
      <c r="BM160" s="24" t="s">
        <v>2269</v>
      </c>
    </row>
    <row r="161" spans="2:51" s="12" customFormat="1" ht="13.5">
      <c r="B161" s="212"/>
      <c r="C161" s="213"/>
      <c r="D161" s="214" t="s">
        <v>2098</v>
      </c>
      <c r="E161" s="215" t="s">
        <v>1898</v>
      </c>
      <c r="F161" s="216" t="s">
        <v>2270</v>
      </c>
      <c r="G161" s="213"/>
      <c r="H161" s="217">
        <v>2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2098</v>
      </c>
      <c r="AU161" s="223" t="s">
        <v>1961</v>
      </c>
      <c r="AV161" s="12" t="s">
        <v>1961</v>
      </c>
      <c r="AW161" s="12" t="s">
        <v>1916</v>
      </c>
      <c r="AX161" s="12" t="s">
        <v>1951</v>
      </c>
      <c r="AY161" s="223" t="s">
        <v>2090</v>
      </c>
    </row>
    <row r="162" spans="2:65" s="1" customFormat="1" ht="22.5" customHeight="1">
      <c r="B162" s="41"/>
      <c r="C162" s="228" t="s">
        <v>2271</v>
      </c>
      <c r="D162" s="228" t="s">
        <v>2136</v>
      </c>
      <c r="E162" s="229" t="s">
        <v>2272</v>
      </c>
      <c r="F162" s="230" t="s">
        <v>2273</v>
      </c>
      <c r="G162" s="231" t="s">
        <v>2263</v>
      </c>
      <c r="H162" s="232">
        <v>2</v>
      </c>
      <c r="I162" s="233"/>
      <c r="J162" s="234">
        <f aca="true" t="shared" si="0" ref="J162:J167">ROUND(I162*H162,2)</f>
        <v>0</v>
      </c>
      <c r="K162" s="230" t="s">
        <v>2096</v>
      </c>
      <c r="L162" s="235"/>
      <c r="M162" s="236" t="s">
        <v>1898</v>
      </c>
      <c r="N162" s="237" t="s">
        <v>1922</v>
      </c>
      <c r="O162" s="42"/>
      <c r="P162" s="209">
        <f aca="true" t="shared" si="1" ref="P162:P167">O162*H162</f>
        <v>0</v>
      </c>
      <c r="Q162" s="209">
        <v>0.097</v>
      </c>
      <c r="R162" s="209">
        <f aca="true" t="shared" si="2" ref="R162:R167">Q162*H162</f>
        <v>0.194</v>
      </c>
      <c r="S162" s="209">
        <v>0</v>
      </c>
      <c r="T162" s="210">
        <f aca="true" t="shared" si="3" ref="T162:T167">S162*H162</f>
        <v>0</v>
      </c>
      <c r="AR162" s="24" t="s">
        <v>2129</v>
      </c>
      <c r="AT162" s="24" t="s">
        <v>2136</v>
      </c>
      <c r="AU162" s="24" t="s">
        <v>1961</v>
      </c>
      <c r="AY162" s="24" t="s">
        <v>2090</v>
      </c>
      <c r="BE162" s="211">
        <f aca="true" t="shared" si="4" ref="BE162:BE167">IF(N162="základní",J162,0)</f>
        <v>0</v>
      </c>
      <c r="BF162" s="211">
        <f aca="true" t="shared" si="5" ref="BF162:BF167">IF(N162="snížená",J162,0)</f>
        <v>0</v>
      </c>
      <c r="BG162" s="211">
        <f aca="true" t="shared" si="6" ref="BG162:BG167">IF(N162="zákl. přenesená",J162,0)</f>
        <v>0</v>
      </c>
      <c r="BH162" s="211">
        <f aca="true" t="shared" si="7" ref="BH162:BH167">IF(N162="sníž. přenesená",J162,0)</f>
        <v>0</v>
      </c>
      <c r="BI162" s="211">
        <f aca="true" t="shared" si="8" ref="BI162:BI167">IF(N162="nulová",J162,0)</f>
        <v>0</v>
      </c>
      <c r="BJ162" s="24" t="s">
        <v>1900</v>
      </c>
      <c r="BK162" s="211">
        <f aca="true" t="shared" si="9" ref="BK162:BK167">ROUND(I162*H162,2)</f>
        <v>0</v>
      </c>
      <c r="BL162" s="24" t="s">
        <v>2042</v>
      </c>
      <c r="BM162" s="24" t="s">
        <v>2274</v>
      </c>
    </row>
    <row r="163" spans="2:65" s="1" customFormat="1" ht="22.5" customHeight="1">
      <c r="B163" s="41"/>
      <c r="C163" s="228" t="s">
        <v>2275</v>
      </c>
      <c r="D163" s="228" t="s">
        <v>2136</v>
      </c>
      <c r="E163" s="229" t="s">
        <v>2276</v>
      </c>
      <c r="F163" s="230" t="s">
        <v>2277</v>
      </c>
      <c r="G163" s="231" t="s">
        <v>2263</v>
      </c>
      <c r="H163" s="232">
        <v>2</v>
      </c>
      <c r="I163" s="233"/>
      <c r="J163" s="234">
        <f t="shared" si="0"/>
        <v>0</v>
      </c>
      <c r="K163" s="230" t="s">
        <v>2096</v>
      </c>
      <c r="L163" s="235"/>
      <c r="M163" s="236" t="s">
        <v>1898</v>
      </c>
      <c r="N163" s="237" t="s">
        <v>1922</v>
      </c>
      <c r="O163" s="42"/>
      <c r="P163" s="209">
        <f t="shared" si="1"/>
        <v>0</v>
      </c>
      <c r="Q163" s="209">
        <v>0.111</v>
      </c>
      <c r="R163" s="209">
        <f t="shared" si="2"/>
        <v>0.222</v>
      </c>
      <c r="S163" s="209">
        <v>0</v>
      </c>
      <c r="T163" s="210">
        <f t="shared" si="3"/>
        <v>0</v>
      </c>
      <c r="AR163" s="24" t="s">
        <v>2129</v>
      </c>
      <c r="AT163" s="24" t="s">
        <v>2136</v>
      </c>
      <c r="AU163" s="24" t="s">
        <v>1961</v>
      </c>
      <c r="AY163" s="24" t="s">
        <v>2090</v>
      </c>
      <c r="BE163" s="211">
        <f t="shared" si="4"/>
        <v>0</v>
      </c>
      <c r="BF163" s="211">
        <f t="shared" si="5"/>
        <v>0</v>
      </c>
      <c r="BG163" s="211">
        <f t="shared" si="6"/>
        <v>0</v>
      </c>
      <c r="BH163" s="211">
        <f t="shared" si="7"/>
        <v>0</v>
      </c>
      <c r="BI163" s="211">
        <f t="shared" si="8"/>
        <v>0</v>
      </c>
      <c r="BJ163" s="24" t="s">
        <v>1900</v>
      </c>
      <c r="BK163" s="211">
        <f t="shared" si="9"/>
        <v>0</v>
      </c>
      <c r="BL163" s="24" t="s">
        <v>2042</v>
      </c>
      <c r="BM163" s="24" t="s">
        <v>2278</v>
      </c>
    </row>
    <row r="164" spans="2:65" s="1" customFormat="1" ht="22.5" customHeight="1">
      <c r="B164" s="41"/>
      <c r="C164" s="228" t="s">
        <v>2279</v>
      </c>
      <c r="D164" s="228" t="s">
        <v>2136</v>
      </c>
      <c r="E164" s="229" t="s">
        <v>2280</v>
      </c>
      <c r="F164" s="230" t="s">
        <v>2281</v>
      </c>
      <c r="G164" s="231" t="s">
        <v>2263</v>
      </c>
      <c r="H164" s="232">
        <v>2</v>
      </c>
      <c r="I164" s="233"/>
      <c r="J164" s="234">
        <f t="shared" si="0"/>
        <v>0</v>
      </c>
      <c r="K164" s="230" t="s">
        <v>2096</v>
      </c>
      <c r="L164" s="235"/>
      <c r="M164" s="236" t="s">
        <v>1898</v>
      </c>
      <c r="N164" s="237" t="s">
        <v>1922</v>
      </c>
      <c r="O164" s="42"/>
      <c r="P164" s="209">
        <f t="shared" si="1"/>
        <v>0</v>
      </c>
      <c r="Q164" s="209">
        <v>0.027</v>
      </c>
      <c r="R164" s="209">
        <f t="shared" si="2"/>
        <v>0.054</v>
      </c>
      <c r="S164" s="209">
        <v>0</v>
      </c>
      <c r="T164" s="210">
        <f t="shared" si="3"/>
        <v>0</v>
      </c>
      <c r="AR164" s="24" t="s">
        <v>2129</v>
      </c>
      <c r="AT164" s="24" t="s">
        <v>2136</v>
      </c>
      <c r="AU164" s="24" t="s">
        <v>1961</v>
      </c>
      <c r="AY164" s="24" t="s">
        <v>2090</v>
      </c>
      <c r="BE164" s="211">
        <f t="shared" si="4"/>
        <v>0</v>
      </c>
      <c r="BF164" s="211">
        <f t="shared" si="5"/>
        <v>0</v>
      </c>
      <c r="BG164" s="211">
        <f t="shared" si="6"/>
        <v>0</v>
      </c>
      <c r="BH164" s="211">
        <f t="shared" si="7"/>
        <v>0</v>
      </c>
      <c r="BI164" s="211">
        <f t="shared" si="8"/>
        <v>0</v>
      </c>
      <c r="BJ164" s="24" t="s">
        <v>1900</v>
      </c>
      <c r="BK164" s="211">
        <f t="shared" si="9"/>
        <v>0</v>
      </c>
      <c r="BL164" s="24" t="s">
        <v>2042</v>
      </c>
      <c r="BM164" s="24" t="s">
        <v>2282</v>
      </c>
    </row>
    <row r="165" spans="2:65" s="1" customFormat="1" ht="22.5" customHeight="1">
      <c r="B165" s="41"/>
      <c r="C165" s="228" t="s">
        <v>2283</v>
      </c>
      <c r="D165" s="228" t="s">
        <v>2136</v>
      </c>
      <c r="E165" s="229" t="s">
        <v>2284</v>
      </c>
      <c r="F165" s="230" t="s">
        <v>2285</v>
      </c>
      <c r="G165" s="231" t="s">
        <v>2263</v>
      </c>
      <c r="H165" s="232">
        <v>2</v>
      </c>
      <c r="I165" s="233"/>
      <c r="J165" s="234">
        <f t="shared" si="0"/>
        <v>0</v>
      </c>
      <c r="K165" s="230" t="s">
        <v>2096</v>
      </c>
      <c r="L165" s="235"/>
      <c r="M165" s="236" t="s">
        <v>1898</v>
      </c>
      <c r="N165" s="237" t="s">
        <v>1922</v>
      </c>
      <c r="O165" s="42"/>
      <c r="P165" s="209">
        <f t="shared" si="1"/>
        <v>0</v>
      </c>
      <c r="Q165" s="209">
        <v>0.004</v>
      </c>
      <c r="R165" s="209">
        <f t="shared" si="2"/>
        <v>0.008</v>
      </c>
      <c r="S165" s="209">
        <v>0</v>
      </c>
      <c r="T165" s="210">
        <f t="shared" si="3"/>
        <v>0</v>
      </c>
      <c r="AR165" s="24" t="s">
        <v>2129</v>
      </c>
      <c r="AT165" s="24" t="s">
        <v>2136</v>
      </c>
      <c r="AU165" s="24" t="s">
        <v>1961</v>
      </c>
      <c r="AY165" s="24" t="s">
        <v>2090</v>
      </c>
      <c r="BE165" s="211">
        <f t="shared" si="4"/>
        <v>0</v>
      </c>
      <c r="BF165" s="211">
        <f t="shared" si="5"/>
        <v>0</v>
      </c>
      <c r="BG165" s="211">
        <f t="shared" si="6"/>
        <v>0</v>
      </c>
      <c r="BH165" s="211">
        <f t="shared" si="7"/>
        <v>0</v>
      </c>
      <c r="BI165" s="211">
        <f t="shared" si="8"/>
        <v>0</v>
      </c>
      <c r="BJ165" s="24" t="s">
        <v>1900</v>
      </c>
      <c r="BK165" s="211">
        <f t="shared" si="9"/>
        <v>0</v>
      </c>
      <c r="BL165" s="24" t="s">
        <v>2042</v>
      </c>
      <c r="BM165" s="24" t="s">
        <v>2286</v>
      </c>
    </row>
    <row r="166" spans="2:65" s="1" customFormat="1" ht="22.5" customHeight="1">
      <c r="B166" s="41"/>
      <c r="C166" s="228" t="s">
        <v>2287</v>
      </c>
      <c r="D166" s="228" t="s">
        <v>2136</v>
      </c>
      <c r="E166" s="229" t="s">
        <v>2288</v>
      </c>
      <c r="F166" s="230" t="s">
        <v>2289</v>
      </c>
      <c r="G166" s="231" t="s">
        <v>2263</v>
      </c>
      <c r="H166" s="232">
        <v>2</v>
      </c>
      <c r="I166" s="233"/>
      <c r="J166" s="234">
        <f t="shared" si="0"/>
        <v>0</v>
      </c>
      <c r="K166" s="230" t="s">
        <v>2096</v>
      </c>
      <c r="L166" s="235"/>
      <c r="M166" s="236" t="s">
        <v>1898</v>
      </c>
      <c r="N166" s="237" t="s">
        <v>1922</v>
      </c>
      <c r="O166" s="42"/>
      <c r="P166" s="209">
        <f t="shared" si="1"/>
        <v>0</v>
      </c>
      <c r="Q166" s="209">
        <v>0.06</v>
      </c>
      <c r="R166" s="209">
        <f t="shared" si="2"/>
        <v>0.12</v>
      </c>
      <c r="S166" s="209">
        <v>0</v>
      </c>
      <c r="T166" s="210">
        <f t="shared" si="3"/>
        <v>0</v>
      </c>
      <c r="AR166" s="24" t="s">
        <v>2129</v>
      </c>
      <c r="AT166" s="24" t="s">
        <v>2136</v>
      </c>
      <c r="AU166" s="24" t="s">
        <v>1961</v>
      </c>
      <c r="AY166" s="24" t="s">
        <v>2090</v>
      </c>
      <c r="BE166" s="211">
        <f t="shared" si="4"/>
        <v>0</v>
      </c>
      <c r="BF166" s="211">
        <f t="shared" si="5"/>
        <v>0</v>
      </c>
      <c r="BG166" s="211">
        <f t="shared" si="6"/>
        <v>0</v>
      </c>
      <c r="BH166" s="211">
        <f t="shared" si="7"/>
        <v>0</v>
      </c>
      <c r="BI166" s="211">
        <f t="shared" si="8"/>
        <v>0</v>
      </c>
      <c r="BJ166" s="24" t="s">
        <v>1900</v>
      </c>
      <c r="BK166" s="211">
        <f t="shared" si="9"/>
        <v>0</v>
      </c>
      <c r="BL166" s="24" t="s">
        <v>2042</v>
      </c>
      <c r="BM166" s="24" t="s">
        <v>2290</v>
      </c>
    </row>
    <row r="167" spans="2:65" s="1" customFormat="1" ht="22.5" customHeight="1">
      <c r="B167" s="41"/>
      <c r="C167" s="228" t="s">
        <v>2291</v>
      </c>
      <c r="D167" s="228" t="s">
        <v>2136</v>
      </c>
      <c r="E167" s="229" t="s">
        <v>2292</v>
      </c>
      <c r="F167" s="230" t="s">
        <v>2293</v>
      </c>
      <c r="G167" s="231" t="s">
        <v>2263</v>
      </c>
      <c r="H167" s="232">
        <v>2</v>
      </c>
      <c r="I167" s="233"/>
      <c r="J167" s="234">
        <f t="shared" si="0"/>
        <v>0</v>
      </c>
      <c r="K167" s="230" t="s">
        <v>2096</v>
      </c>
      <c r="L167" s="235"/>
      <c r="M167" s="236" t="s">
        <v>1898</v>
      </c>
      <c r="N167" s="237" t="s">
        <v>1922</v>
      </c>
      <c r="O167" s="42"/>
      <c r="P167" s="209">
        <f t="shared" si="1"/>
        <v>0</v>
      </c>
      <c r="Q167" s="209">
        <v>0.058</v>
      </c>
      <c r="R167" s="209">
        <f t="shared" si="2"/>
        <v>0.116</v>
      </c>
      <c r="S167" s="209">
        <v>0</v>
      </c>
      <c r="T167" s="210">
        <f t="shared" si="3"/>
        <v>0</v>
      </c>
      <c r="AR167" s="24" t="s">
        <v>2129</v>
      </c>
      <c r="AT167" s="24" t="s">
        <v>2136</v>
      </c>
      <c r="AU167" s="24" t="s">
        <v>1961</v>
      </c>
      <c r="AY167" s="24" t="s">
        <v>2090</v>
      </c>
      <c r="BE167" s="211">
        <f t="shared" si="4"/>
        <v>0</v>
      </c>
      <c r="BF167" s="211">
        <f t="shared" si="5"/>
        <v>0</v>
      </c>
      <c r="BG167" s="211">
        <f t="shared" si="6"/>
        <v>0</v>
      </c>
      <c r="BH167" s="211">
        <f t="shared" si="7"/>
        <v>0</v>
      </c>
      <c r="BI167" s="211">
        <f t="shared" si="8"/>
        <v>0</v>
      </c>
      <c r="BJ167" s="24" t="s">
        <v>1900</v>
      </c>
      <c r="BK167" s="211">
        <f t="shared" si="9"/>
        <v>0</v>
      </c>
      <c r="BL167" s="24" t="s">
        <v>2042</v>
      </c>
      <c r="BM167" s="24" t="s">
        <v>2294</v>
      </c>
    </row>
    <row r="168" spans="2:63" s="11" customFormat="1" ht="29.85" customHeight="1">
      <c r="B168" s="183"/>
      <c r="C168" s="184"/>
      <c r="D168" s="197" t="s">
        <v>1950</v>
      </c>
      <c r="E168" s="198" t="s">
        <v>2135</v>
      </c>
      <c r="F168" s="198" t="s">
        <v>2295</v>
      </c>
      <c r="G168" s="184"/>
      <c r="H168" s="184"/>
      <c r="I168" s="187"/>
      <c r="J168" s="199">
        <f>BK168</f>
        <v>0</v>
      </c>
      <c r="K168" s="184"/>
      <c r="L168" s="189"/>
      <c r="M168" s="190"/>
      <c r="N168" s="191"/>
      <c r="O168" s="191"/>
      <c r="P168" s="192">
        <f>P169+SUM(P170:P188)</f>
        <v>0</v>
      </c>
      <c r="Q168" s="191"/>
      <c r="R168" s="192">
        <f>R169+SUM(R170:R188)</f>
        <v>241.899217736</v>
      </c>
      <c r="S168" s="191"/>
      <c r="T168" s="193">
        <f>T169+SUM(T170:T188)</f>
        <v>0</v>
      </c>
      <c r="AR168" s="194" t="s">
        <v>1900</v>
      </c>
      <c r="AT168" s="195" t="s">
        <v>1950</v>
      </c>
      <c r="AU168" s="195" t="s">
        <v>1900</v>
      </c>
      <c r="AY168" s="194" t="s">
        <v>2090</v>
      </c>
      <c r="BK168" s="196">
        <f>BK169+SUM(BK170:BK188)</f>
        <v>0</v>
      </c>
    </row>
    <row r="169" spans="2:65" s="1" customFormat="1" ht="22.5" customHeight="1">
      <c r="B169" s="41"/>
      <c r="C169" s="200" t="s">
        <v>2296</v>
      </c>
      <c r="D169" s="200" t="s">
        <v>2092</v>
      </c>
      <c r="E169" s="201" t="s">
        <v>2297</v>
      </c>
      <c r="F169" s="202" t="s">
        <v>2298</v>
      </c>
      <c r="G169" s="203" t="s">
        <v>2263</v>
      </c>
      <c r="H169" s="204">
        <v>8</v>
      </c>
      <c r="I169" s="205"/>
      <c r="J169" s="206">
        <f>ROUND(I169*H169,2)</f>
        <v>0</v>
      </c>
      <c r="K169" s="202" t="s">
        <v>2096</v>
      </c>
      <c r="L169" s="61"/>
      <c r="M169" s="207" t="s">
        <v>1898</v>
      </c>
      <c r="N169" s="208" t="s">
        <v>1922</v>
      </c>
      <c r="O169" s="42"/>
      <c r="P169" s="209">
        <f>O169*H169</f>
        <v>0</v>
      </c>
      <c r="Q169" s="209">
        <v>0.0007</v>
      </c>
      <c r="R169" s="209">
        <f>Q169*H169</f>
        <v>0.0056</v>
      </c>
      <c r="S169" s="209">
        <v>0</v>
      </c>
      <c r="T169" s="210">
        <f>S169*H169</f>
        <v>0</v>
      </c>
      <c r="AR169" s="24" t="s">
        <v>2042</v>
      </c>
      <c r="AT169" s="24" t="s">
        <v>2092</v>
      </c>
      <c r="AU169" s="24" t="s">
        <v>1961</v>
      </c>
      <c r="AY169" s="24" t="s">
        <v>2090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24" t="s">
        <v>1900</v>
      </c>
      <c r="BK169" s="211">
        <f>ROUND(I169*H169,2)</f>
        <v>0</v>
      </c>
      <c r="BL169" s="24" t="s">
        <v>2042</v>
      </c>
      <c r="BM169" s="24" t="s">
        <v>2299</v>
      </c>
    </row>
    <row r="170" spans="2:51" s="12" customFormat="1" ht="13.5">
      <c r="B170" s="212"/>
      <c r="C170" s="213"/>
      <c r="D170" s="214" t="s">
        <v>2098</v>
      </c>
      <c r="E170" s="215" t="s">
        <v>1898</v>
      </c>
      <c r="F170" s="216" t="s">
        <v>2300</v>
      </c>
      <c r="G170" s="213"/>
      <c r="H170" s="217">
        <v>8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2098</v>
      </c>
      <c r="AU170" s="223" t="s">
        <v>1961</v>
      </c>
      <c r="AV170" s="12" t="s">
        <v>1961</v>
      </c>
      <c r="AW170" s="12" t="s">
        <v>1916</v>
      </c>
      <c r="AX170" s="12" t="s">
        <v>1951</v>
      </c>
      <c r="AY170" s="223" t="s">
        <v>2090</v>
      </c>
    </row>
    <row r="171" spans="2:65" s="1" customFormat="1" ht="22.5" customHeight="1">
      <c r="B171" s="41"/>
      <c r="C171" s="228" t="s">
        <v>2301</v>
      </c>
      <c r="D171" s="228" t="s">
        <v>2136</v>
      </c>
      <c r="E171" s="229" t="s">
        <v>2302</v>
      </c>
      <c r="F171" s="230" t="s">
        <v>2303</v>
      </c>
      <c r="G171" s="231" t="s">
        <v>2263</v>
      </c>
      <c r="H171" s="232">
        <v>8</v>
      </c>
      <c r="I171" s="233"/>
      <c r="J171" s="234">
        <f>ROUND(I171*H171,2)</f>
        <v>0</v>
      </c>
      <c r="K171" s="230" t="s">
        <v>2096</v>
      </c>
      <c r="L171" s="235"/>
      <c r="M171" s="236" t="s">
        <v>1898</v>
      </c>
      <c r="N171" s="237" t="s">
        <v>1922</v>
      </c>
      <c r="O171" s="42"/>
      <c r="P171" s="209">
        <f>O171*H171</f>
        <v>0</v>
      </c>
      <c r="Q171" s="209">
        <v>0.002</v>
      </c>
      <c r="R171" s="209">
        <f>Q171*H171</f>
        <v>0.016</v>
      </c>
      <c r="S171" s="209">
        <v>0</v>
      </c>
      <c r="T171" s="210">
        <f>S171*H171</f>
        <v>0</v>
      </c>
      <c r="AR171" s="24" t="s">
        <v>2129</v>
      </c>
      <c r="AT171" s="24" t="s">
        <v>2136</v>
      </c>
      <c r="AU171" s="24" t="s">
        <v>1961</v>
      </c>
      <c r="AY171" s="24" t="s">
        <v>2090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4" t="s">
        <v>1900</v>
      </c>
      <c r="BK171" s="211">
        <f>ROUND(I171*H171,2)</f>
        <v>0</v>
      </c>
      <c r="BL171" s="24" t="s">
        <v>2042</v>
      </c>
      <c r="BM171" s="24" t="s">
        <v>2304</v>
      </c>
    </row>
    <row r="172" spans="2:51" s="12" customFormat="1" ht="13.5">
      <c r="B172" s="212"/>
      <c r="C172" s="213"/>
      <c r="D172" s="214" t="s">
        <v>2098</v>
      </c>
      <c r="E172" s="215" t="s">
        <v>1898</v>
      </c>
      <c r="F172" s="216" t="s">
        <v>2300</v>
      </c>
      <c r="G172" s="213"/>
      <c r="H172" s="217">
        <v>8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2098</v>
      </c>
      <c r="AU172" s="223" t="s">
        <v>1961</v>
      </c>
      <c r="AV172" s="12" t="s">
        <v>1961</v>
      </c>
      <c r="AW172" s="12" t="s">
        <v>1916</v>
      </c>
      <c r="AX172" s="12" t="s">
        <v>1951</v>
      </c>
      <c r="AY172" s="223" t="s">
        <v>2090</v>
      </c>
    </row>
    <row r="173" spans="2:65" s="1" customFormat="1" ht="22.5" customHeight="1">
      <c r="B173" s="41"/>
      <c r="C173" s="200" t="s">
        <v>2305</v>
      </c>
      <c r="D173" s="200" t="s">
        <v>2092</v>
      </c>
      <c r="E173" s="201" t="s">
        <v>2306</v>
      </c>
      <c r="F173" s="202" t="s">
        <v>2307</v>
      </c>
      <c r="G173" s="203" t="s">
        <v>2263</v>
      </c>
      <c r="H173" s="204">
        <v>6</v>
      </c>
      <c r="I173" s="205"/>
      <c r="J173" s="206">
        <f>ROUND(I173*H173,2)</f>
        <v>0</v>
      </c>
      <c r="K173" s="202" t="s">
        <v>2096</v>
      </c>
      <c r="L173" s="61"/>
      <c r="M173" s="207" t="s">
        <v>1898</v>
      </c>
      <c r="N173" s="208" t="s">
        <v>1922</v>
      </c>
      <c r="O173" s="42"/>
      <c r="P173" s="209">
        <f>O173*H173</f>
        <v>0</v>
      </c>
      <c r="Q173" s="209">
        <v>0.109405</v>
      </c>
      <c r="R173" s="209">
        <f>Q173*H173</f>
        <v>0.6564300000000001</v>
      </c>
      <c r="S173" s="209">
        <v>0</v>
      </c>
      <c r="T173" s="210">
        <f>S173*H173</f>
        <v>0</v>
      </c>
      <c r="AR173" s="24" t="s">
        <v>2042</v>
      </c>
      <c r="AT173" s="24" t="s">
        <v>2092</v>
      </c>
      <c r="AU173" s="24" t="s">
        <v>1961</v>
      </c>
      <c r="AY173" s="24" t="s">
        <v>2090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24" t="s">
        <v>1900</v>
      </c>
      <c r="BK173" s="211">
        <f>ROUND(I173*H173,2)</f>
        <v>0</v>
      </c>
      <c r="BL173" s="24" t="s">
        <v>2042</v>
      </c>
      <c r="BM173" s="24" t="s">
        <v>2308</v>
      </c>
    </row>
    <row r="174" spans="2:51" s="12" customFormat="1" ht="13.5">
      <c r="B174" s="212"/>
      <c r="C174" s="213"/>
      <c r="D174" s="214" t="s">
        <v>2098</v>
      </c>
      <c r="E174" s="215" t="s">
        <v>1898</v>
      </c>
      <c r="F174" s="216" t="s">
        <v>2309</v>
      </c>
      <c r="G174" s="213"/>
      <c r="H174" s="217">
        <v>6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2098</v>
      </c>
      <c r="AU174" s="223" t="s">
        <v>1961</v>
      </c>
      <c r="AV174" s="12" t="s">
        <v>1961</v>
      </c>
      <c r="AW174" s="12" t="s">
        <v>1916</v>
      </c>
      <c r="AX174" s="12" t="s">
        <v>1951</v>
      </c>
      <c r="AY174" s="223" t="s">
        <v>2090</v>
      </c>
    </row>
    <row r="175" spans="2:65" s="1" customFormat="1" ht="22.5" customHeight="1">
      <c r="B175" s="41"/>
      <c r="C175" s="228" t="s">
        <v>2310</v>
      </c>
      <c r="D175" s="228" t="s">
        <v>2136</v>
      </c>
      <c r="E175" s="229" t="s">
        <v>2311</v>
      </c>
      <c r="F175" s="230" t="s">
        <v>2312</v>
      </c>
      <c r="G175" s="231" t="s">
        <v>2263</v>
      </c>
      <c r="H175" s="232">
        <v>6</v>
      </c>
      <c r="I175" s="233"/>
      <c r="J175" s="234">
        <f>ROUND(I175*H175,2)</f>
        <v>0</v>
      </c>
      <c r="K175" s="230" t="s">
        <v>2096</v>
      </c>
      <c r="L175" s="235"/>
      <c r="M175" s="236" t="s">
        <v>1898</v>
      </c>
      <c r="N175" s="237" t="s">
        <v>1922</v>
      </c>
      <c r="O175" s="42"/>
      <c r="P175" s="209">
        <f>O175*H175</f>
        <v>0</v>
      </c>
      <c r="Q175" s="209">
        <v>0.0065</v>
      </c>
      <c r="R175" s="209">
        <f>Q175*H175</f>
        <v>0.039</v>
      </c>
      <c r="S175" s="209">
        <v>0</v>
      </c>
      <c r="T175" s="210">
        <f>S175*H175</f>
        <v>0</v>
      </c>
      <c r="AR175" s="24" t="s">
        <v>2129</v>
      </c>
      <c r="AT175" s="24" t="s">
        <v>2136</v>
      </c>
      <c r="AU175" s="24" t="s">
        <v>1961</v>
      </c>
      <c r="AY175" s="24" t="s">
        <v>2090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24" t="s">
        <v>1900</v>
      </c>
      <c r="BK175" s="211">
        <f>ROUND(I175*H175,2)</f>
        <v>0</v>
      </c>
      <c r="BL175" s="24" t="s">
        <v>2042</v>
      </c>
      <c r="BM175" s="24" t="s">
        <v>2313</v>
      </c>
    </row>
    <row r="176" spans="2:65" s="1" customFormat="1" ht="22.5" customHeight="1">
      <c r="B176" s="41"/>
      <c r="C176" s="200" t="s">
        <v>2314</v>
      </c>
      <c r="D176" s="200" t="s">
        <v>2092</v>
      </c>
      <c r="E176" s="201" t="s">
        <v>2315</v>
      </c>
      <c r="F176" s="202" t="s">
        <v>2316</v>
      </c>
      <c r="G176" s="203" t="s">
        <v>2132</v>
      </c>
      <c r="H176" s="204">
        <v>30</v>
      </c>
      <c r="I176" s="205"/>
      <c r="J176" s="206">
        <f>ROUND(I176*H176,2)</f>
        <v>0</v>
      </c>
      <c r="K176" s="202" t="s">
        <v>2096</v>
      </c>
      <c r="L176" s="61"/>
      <c r="M176" s="207" t="s">
        <v>1898</v>
      </c>
      <c r="N176" s="208" t="s">
        <v>1922</v>
      </c>
      <c r="O176" s="42"/>
      <c r="P176" s="209">
        <f>O176*H176</f>
        <v>0</v>
      </c>
      <c r="Q176" s="209">
        <v>0.0016</v>
      </c>
      <c r="R176" s="209">
        <f>Q176*H176</f>
        <v>0.048</v>
      </c>
      <c r="S176" s="209">
        <v>0</v>
      </c>
      <c r="T176" s="210">
        <f>S176*H176</f>
        <v>0</v>
      </c>
      <c r="AR176" s="24" t="s">
        <v>2042</v>
      </c>
      <c r="AT176" s="24" t="s">
        <v>2092</v>
      </c>
      <c r="AU176" s="24" t="s">
        <v>1961</v>
      </c>
      <c r="AY176" s="24" t="s">
        <v>2090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4" t="s">
        <v>1900</v>
      </c>
      <c r="BK176" s="211">
        <f>ROUND(I176*H176,2)</f>
        <v>0</v>
      </c>
      <c r="BL176" s="24" t="s">
        <v>2042</v>
      </c>
      <c r="BM176" s="24" t="s">
        <v>2317</v>
      </c>
    </row>
    <row r="177" spans="2:51" s="12" customFormat="1" ht="13.5">
      <c r="B177" s="212"/>
      <c r="C177" s="213"/>
      <c r="D177" s="214" t="s">
        <v>2098</v>
      </c>
      <c r="E177" s="215" t="s">
        <v>1898</v>
      </c>
      <c r="F177" s="216" t="s">
        <v>2318</v>
      </c>
      <c r="G177" s="213"/>
      <c r="H177" s="217">
        <v>30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2098</v>
      </c>
      <c r="AU177" s="223" t="s">
        <v>1961</v>
      </c>
      <c r="AV177" s="12" t="s">
        <v>1961</v>
      </c>
      <c r="AW177" s="12" t="s">
        <v>1916</v>
      </c>
      <c r="AX177" s="12" t="s">
        <v>1951</v>
      </c>
      <c r="AY177" s="223" t="s">
        <v>2090</v>
      </c>
    </row>
    <row r="178" spans="2:65" s="1" customFormat="1" ht="22.5" customHeight="1">
      <c r="B178" s="41"/>
      <c r="C178" s="200" t="s">
        <v>2319</v>
      </c>
      <c r="D178" s="200" t="s">
        <v>2092</v>
      </c>
      <c r="E178" s="201" t="s">
        <v>2320</v>
      </c>
      <c r="F178" s="202" t="s">
        <v>2321</v>
      </c>
      <c r="G178" s="203" t="s">
        <v>2132</v>
      </c>
      <c r="H178" s="204">
        <v>30</v>
      </c>
      <c r="I178" s="205"/>
      <c r="J178" s="206">
        <f>ROUND(I178*H178,2)</f>
        <v>0</v>
      </c>
      <c r="K178" s="202" t="s">
        <v>2096</v>
      </c>
      <c r="L178" s="61"/>
      <c r="M178" s="207" t="s">
        <v>1898</v>
      </c>
      <c r="N178" s="208" t="s">
        <v>1922</v>
      </c>
      <c r="O178" s="42"/>
      <c r="P178" s="209">
        <f>O178*H178</f>
        <v>0</v>
      </c>
      <c r="Q178" s="209">
        <v>9.38E-06</v>
      </c>
      <c r="R178" s="209">
        <f>Q178*H178</f>
        <v>0.0002814</v>
      </c>
      <c r="S178" s="209">
        <v>0</v>
      </c>
      <c r="T178" s="210">
        <f>S178*H178</f>
        <v>0</v>
      </c>
      <c r="AR178" s="24" t="s">
        <v>2042</v>
      </c>
      <c r="AT178" s="24" t="s">
        <v>2092</v>
      </c>
      <c r="AU178" s="24" t="s">
        <v>1961</v>
      </c>
      <c r="AY178" s="24" t="s">
        <v>2090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24" t="s">
        <v>1900</v>
      </c>
      <c r="BK178" s="211">
        <f>ROUND(I178*H178,2)</f>
        <v>0</v>
      </c>
      <c r="BL178" s="24" t="s">
        <v>2042</v>
      </c>
      <c r="BM178" s="24" t="s">
        <v>2322</v>
      </c>
    </row>
    <row r="179" spans="2:51" s="12" customFormat="1" ht="13.5">
      <c r="B179" s="212"/>
      <c r="C179" s="213"/>
      <c r="D179" s="214" t="s">
        <v>2098</v>
      </c>
      <c r="E179" s="215" t="s">
        <v>1898</v>
      </c>
      <c r="F179" s="216" t="s">
        <v>2323</v>
      </c>
      <c r="G179" s="213"/>
      <c r="H179" s="217">
        <v>30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2098</v>
      </c>
      <c r="AU179" s="223" t="s">
        <v>1961</v>
      </c>
      <c r="AV179" s="12" t="s">
        <v>1961</v>
      </c>
      <c r="AW179" s="12" t="s">
        <v>1916</v>
      </c>
      <c r="AX179" s="12" t="s">
        <v>1951</v>
      </c>
      <c r="AY179" s="223" t="s">
        <v>2090</v>
      </c>
    </row>
    <row r="180" spans="2:65" s="1" customFormat="1" ht="31.5" customHeight="1">
      <c r="B180" s="41"/>
      <c r="C180" s="200" t="s">
        <v>2324</v>
      </c>
      <c r="D180" s="200" t="s">
        <v>2092</v>
      </c>
      <c r="E180" s="201" t="s">
        <v>2325</v>
      </c>
      <c r="F180" s="202" t="s">
        <v>2326</v>
      </c>
      <c r="G180" s="203" t="s">
        <v>2106</v>
      </c>
      <c r="H180" s="204">
        <v>443.8</v>
      </c>
      <c r="I180" s="205"/>
      <c r="J180" s="206">
        <f>ROUND(I180*H180,2)</f>
        <v>0</v>
      </c>
      <c r="K180" s="202" t="s">
        <v>2096</v>
      </c>
      <c r="L180" s="61"/>
      <c r="M180" s="207" t="s">
        <v>1898</v>
      </c>
      <c r="N180" s="208" t="s">
        <v>1922</v>
      </c>
      <c r="O180" s="42"/>
      <c r="P180" s="209">
        <f>O180*H180</f>
        <v>0</v>
      </c>
      <c r="Q180" s="209">
        <v>0.15539952</v>
      </c>
      <c r="R180" s="209">
        <f>Q180*H180</f>
        <v>68.96630697600001</v>
      </c>
      <c r="S180" s="209">
        <v>0</v>
      </c>
      <c r="T180" s="210">
        <f>S180*H180</f>
        <v>0</v>
      </c>
      <c r="AR180" s="24" t="s">
        <v>2042</v>
      </c>
      <c r="AT180" s="24" t="s">
        <v>2092</v>
      </c>
      <c r="AU180" s="24" t="s">
        <v>1961</v>
      </c>
      <c r="AY180" s="24" t="s">
        <v>2090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4" t="s">
        <v>1900</v>
      </c>
      <c r="BK180" s="211">
        <f>ROUND(I180*H180,2)</f>
        <v>0</v>
      </c>
      <c r="BL180" s="24" t="s">
        <v>2042</v>
      </c>
      <c r="BM180" s="24" t="s">
        <v>2327</v>
      </c>
    </row>
    <row r="181" spans="2:51" s="12" customFormat="1" ht="13.5">
      <c r="B181" s="212"/>
      <c r="C181" s="213"/>
      <c r="D181" s="214" t="s">
        <v>2098</v>
      </c>
      <c r="E181" s="215" t="s">
        <v>1898</v>
      </c>
      <c r="F181" s="216" t="s">
        <v>2328</v>
      </c>
      <c r="G181" s="213"/>
      <c r="H181" s="217">
        <v>443.8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2098</v>
      </c>
      <c r="AU181" s="223" t="s">
        <v>1961</v>
      </c>
      <c r="AV181" s="12" t="s">
        <v>1961</v>
      </c>
      <c r="AW181" s="12" t="s">
        <v>1916</v>
      </c>
      <c r="AX181" s="12" t="s">
        <v>1951</v>
      </c>
      <c r="AY181" s="223" t="s">
        <v>2090</v>
      </c>
    </row>
    <row r="182" spans="2:65" s="1" customFormat="1" ht="22.5" customHeight="1">
      <c r="B182" s="41"/>
      <c r="C182" s="228" t="s">
        <v>2329</v>
      </c>
      <c r="D182" s="228" t="s">
        <v>2136</v>
      </c>
      <c r="E182" s="229" t="s">
        <v>2330</v>
      </c>
      <c r="F182" s="230" t="s">
        <v>2331</v>
      </c>
      <c r="G182" s="231" t="s">
        <v>2263</v>
      </c>
      <c r="H182" s="232">
        <v>448.238</v>
      </c>
      <c r="I182" s="233"/>
      <c r="J182" s="234">
        <f>ROUND(I182*H182,2)</f>
        <v>0</v>
      </c>
      <c r="K182" s="230" t="s">
        <v>2096</v>
      </c>
      <c r="L182" s="235"/>
      <c r="M182" s="236" t="s">
        <v>1898</v>
      </c>
      <c r="N182" s="237" t="s">
        <v>1922</v>
      </c>
      <c r="O182" s="42"/>
      <c r="P182" s="209">
        <f>O182*H182</f>
        <v>0</v>
      </c>
      <c r="Q182" s="209">
        <v>0.086</v>
      </c>
      <c r="R182" s="209">
        <f>Q182*H182</f>
        <v>38.548468</v>
      </c>
      <c r="S182" s="209">
        <v>0</v>
      </c>
      <c r="T182" s="210">
        <f>S182*H182</f>
        <v>0</v>
      </c>
      <c r="AR182" s="24" t="s">
        <v>2129</v>
      </c>
      <c r="AT182" s="24" t="s">
        <v>2136</v>
      </c>
      <c r="AU182" s="24" t="s">
        <v>1961</v>
      </c>
      <c r="AY182" s="24" t="s">
        <v>2090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4" t="s">
        <v>1900</v>
      </c>
      <c r="BK182" s="211">
        <f>ROUND(I182*H182,2)</f>
        <v>0</v>
      </c>
      <c r="BL182" s="24" t="s">
        <v>2042</v>
      </c>
      <c r="BM182" s="24" t="s">
        <v>2332</v>
      </c>
    </row>
    <row r="183" spans="2:51" s="12" customFormat="1" ht="13.5">
      <c r="B183" s="212"/>
      <c r="C183" s="213"/>
      <c r="D183" s="214" t="s">
        <v>2098</v>
      </c>
      <c r="E183" s="213"/>
      <c r="F183" s="216" t="s">
        <v>2333</v>
      </c>
      <c r="G183" s="213"/>
      <c r="H183" s="217">
        <v>448.238</v>
      </c>
      <c r="I183" s="218"/>
      <c r="J183" s="213"/>
      <c r="K183" s="213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2098</v>
      </c>
      <c r="AU183" s="223" t="s">
        <v>1961</v>
      </c>
      <c r="AV183" s="12" t="s">
        <v>1961</v>
      </c>
      <c r="AW183" s="12" t="s">
        <v>1882</v>
      </c>
      <c r="AX183" s="12" t="s">
        <v>1900</v>
      </c>
      <c r="AY183" s="223" t="s">
        <v>2090</v>
      </c>
    </row>
    <row r="184" spans="2:65" s="1" customFormat="1" ht="31.5" customHeight="1">
      <c r="B184" s="41"/>
      <c r="C184" s="200" t="s">
        <v>2334</v>
      </c>
      <c r="D184" s="200" t="s">
        <v>2092</v>
      </c>
      <c r="E184" s="201" t="s">
        <v>2335</v>
      </c>
      <c r="F184" s="202" t="s">
        <v>2336</v>
      </c>
      <c r="G184" s="203" t="s">
        <v>2106</v>
      </c>
      <c r="H184" s="204">
        <v>886.6</v>
      </c>
      <c r="I184" s="205"/>
      <c r="J184" s="206">
        <f>ROUND(I184*H184,2)</f>
        <v>0</v>
      </c>
      <c r="K184" s="202" t="s">
        <v>2096</v>
      </c>
      <c r="L184" s="61"/>
      <c r="M184" s="207" t="s">
        <v>1898</v>
      </c>
      <c r="N184" s="208" t="s">
        <v>1922</v>
      </c>
      <c r="O184" s="42"/>
      <c r="P184" s="209">
        <f>O184*H184</f>
        <v>0</v>
      </c>
      <c r="Q184" s="209">
        <v>0.1294996</v>
      </c>
      <c r="R184" s="209">
        <f>Q184*H184</f>
        <v>114.81434535999999</v>
      </c>
      <c r="S184" s="209">
        <v>0</v>
      </c>
      <c r="T184" s="210">
        <f>S184*H184</f>
        <v>0</v>
      </c>
      <c r="AR184" s="24" t="s">
        <v>2042</v>
      </c>
      <c r="AT184" s="24" t="s">
        <v>2092</v>
      </c>
      <c r="AU184" s="24" t="s">
        <v>1961</v>
      </c>
      <c r="AY184" s="24" t="s">
        <v>2090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24" t="s">
        <v>1900</v>
      </c>
      <c r="BK184" s="211">
        <f>ROUND(I184*H184,2)</f>
        <v>0</v>
      </c>
      <c r="BL184" s="24" t="s">
        <v>2042</v>
      </c>
      <c r="BM184" s="24" t="s">
        <v>2337</v>
      </c>
    </row>
    <row r="185" spans="2:51" s="12" customFormat="1" ht="13.5">
      <c r="B185" s="212"/>
      <c r="C185" s="213"/>
      <c r="D185" s="214" t="s">
        <v>2098</v>
      </c>
      <c r="E185" s="215" t="s">
        <v>1898</v>
      </c>
      <c r="F185" s="216" t="s">
        <v>2338</v>
      </c>
      <c r="G185" s="213"/>
      <c r="H185" s="217">
        <v>886.6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2098</v>
      </c>
      <c r="AU185" s="223" t="s">
        <v>1961</v>
      </c>
      <c r="AV185" s="12" t="s">
        <v>1961</v>
      </c>
      <c r="AW185" s="12" t="s">
        <v>1916</v>
      </c>
      <c r="AX185" s="12" t="s">
        <v>1951</v>
      </c>
      <c r="AY185" s="223" t="s">
        <v>2090</v>
      </c>
    </row>
    <row r="186" spans="2:65" s="1" customFormat="1" ht="22.5" customHeight="1">
      <c r="B186" s="41"/>
      <c r="C186" s="228" t="s">
        <v>2339</v>
      </c>
      <c r="D186" s="228" t="s">
        <v>2136</v>
      </c>
      <c r="E186" s="229" t="s">
        <v>2340</v>
      </c>
      <c r="F186" s="230" t="s">
        <v>2341</v>
      </c>
      <c r="G186" s="231" t="s">
        <v>2263</v>
      </c>
      <c r="H186" s="232">
        <v>895.466</v>
      </c>
      <c r="I186" s="233"/>
      <c r="J186" s="234">
        <f>ROUND(I186*H186,2)</f>
        <v>0</v>
      </c>
      <c r="K186" s="230" t="s">
        <v>1898</v>
      </c>
      <c r="L186" s="235"/>
      <c r="M186" s="236" t="s">
        <v>1898</v>
      </c>
      <c r="N186" s="237" t="s">
        <v>1922</v>
      </c>
      <c r="O186" s="42"/>
      <c r="P186" s="209">
        <f>O186*H186</f>
        <v>0</v>
      </c>
      <c r="Q186" s="209">
        <v>0.021</v>
      </c>
      <c r="R186" s="209">
        <f>Q186*H186</f>
        <v>18.804786</v>
      </c>
      <c r="S186" s="209">
        <v>0</v>
      </c>
      <c r="T186" s="210">
        <f>S186*H186</f>
        <v>0</v>
      </c>
      <c r="AR186" s="24" t="s">
        <v>2129</v>
      </c>
      <c r="AT186" s="24" t="s">
        <v>2136</v>
      </c>
      <c r="AU186" s="24" t="s">
        <v>1961</v>
      </c>
      <c r="AY186" s="24" t="s">
        <v>2090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1900</v>
      </c>
      <c r="BK186" s="211">
        <f>ROUND(I186*H186,2)</f>
        <v>0</v>
      </c>
      <c r="BL186" s="24" t="s">
        <v>2042</v>
      </c>
      <c r="BM186" s="24" t="s">
        <v>2342</v>
      </c>
    </row>
    <row r="187" spans="2:51" s="12" customFormat="1" ht="13.5">
      <c r="B187" s="212"/>
      <c r="C187" s="213"/>
      <c r="D187" s="224" t="s">
        <v>2098</v>
      </c>
      <c r="E187" s="213"/>
      <c r="F187" s="226" t="s">
        <v>2343</v>
      </c>
      <c r="G187" s="213"/>
      <c r="H187" s="227">
        <v>895.466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2098</v>
      </c>
      <c r="AU187" s="223" t="s">
        <v>1961</v>
      </c>
      <c r="AV187" s="12" t="s">
        <v>1961</v>
      </c>
      <c r="AW187" s="12" t="s">
        <v>1882</v>
      </c>
      <c r="AX187" s="12" t="s">
        <v>1900</v>
      </c>
      <c r="AY187" s="223" t="s">
        <v>2090</v>
      </c>
    </row>
    <row r="188" spans="2:63" s="11" customFormat="1" ht="22.35" customHeight="1">
      <c r="B188" s="183"/>
      <c r="C188" s="184"/>
      <c r="D188" s="197" t="s">
        <v>1950</v>
      </c>
      <c r="E188" s="198" t="s">
        <v>2344</v>
      </c>
      <c r="F188" s="198" t="s">
        <v>2345</v>
      </c>
      <c r="G188" s="184"/>
      <c r="H188" s="184"/>
      <c r="I188" s="187"/>
      <c r="J188" s="199">
        <f>BK188</f>
        <v>0</v>
      </c>
      <c r="K188" s="184"/>
      <c r="L188" s="189"/>
      <c r="M188" s="190"/>
      <c r="N188" s="191"/>
      <c r="O188" s="191"/>
      <c r="P188" s="192">
        <f>P189</f>
        <v>0</v>
      </c>
      <c r="Q188" s="191"/>
      <c r="R188" s="192">
        <f>R189</f>
        <v>0</v>
      </c>
      <c r="S188" s="191"/>
      <c r="T188" s="193">
        <f>T189</f>
        <v>0</v>
      </c>
      <c r="AR188" s="194" t="s">
        <v>1900</v>
      </c>
      <c r="AT188" s="195" t="s">
        <v>1950</v>
      </c>
      <c r="AU188" s="195" t="s">
        <v>1961</v>
      </c>
      <c r="AY188" s="194" t="s">
        <v>2090</v>
      </c>
      <c r="BK188" s="196">
        <f>BK189</f>
        <v>0</v>
      </c>
    </row>
    <row r="189" spans="2:65" s="1" customFormat="1" ht="31.5" customHeight="1">
      <c r="B189" s="41"/>
      <c r="C189" s="200" t="s">
        <v>2346</v>
      </c>
      <c r="D189" s="200" t="s">
        <v>2092</v>
      </c>
      <c r="E189" s="201" t="s">
        <v>2347</v>
      </c>
      <c r="F189" s="202" t="s">
        <v>2348</v>
      </c>
      <c r="G189" s="203" t="s">
        <v>2125</v>
      </c>
      <c r="H189" s="204">
        <v>450.895</v>
      </c>
      <c r="I189" s="205"/>
      <c r="J189" s="206">
        <f>ROUND(I189*H189,2)</f>
        <v>0</v>
      </c>
      <c r="K189" s="202" t="s">
        <v>2096</v>
      </c>
      <c r="L189" s="61"/>
      <c r="M189" s="207" t="s">
        <v>1898</v>
      </c>
      <c r="N189" s="238" t="s">
        <v>1922</v>
      </c>
      <c r="O189" s="239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AR189" s="24" t="s">
        <v>2042</v>
      </c>
      <c r="AT189" s="24" t="s">
        <v>2092</v>
      </c>
      <c r="AU189" s="24" t="s">
        <v>2039</v>
      </c>
      <c r="AY189" s="24" t="s">
        <v>2090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24" t="s">
        <v>1900</v>
      </c>
      <c r="BK189" s="211">
        <f>ROUND(I189*H189,2)</f>
        <v>0</v>
      </c>
      <c r="BL189" s="24" t="s">
        <v>2042</v>
      </c>
      <c r="BM189" s="24" t="s">
        <v>2349</v>
      </c>
    </row>
    <row r="190" spans="2:12" s="1" customFormat="1" ht="6.95" customHeight="1">
      <c r="B190" s="56"/>
      <c r="C190" s="57"/>
      <c r="D190" s="57"/>
      <c r="E190" s="57"/>
      <c r="F190" s="57"/>
      <c r="G190" s="57"/>
      <c r="H190" s="57"/>
      <c r="I190" s="145"/>
      <c r="J190" s="57"/>
      <c r="K190" s="57"/>
      <c r="L190" s="61"/>
    </row>
  </sheetData>
  <sheetProtection sheet="1" objects="1" scenarios="1" formatCells="0" formatColumns="0" formatRows="0" sort="0" autoFilter="0"/>
  <autoFilter ref="C82:K189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tabSelected="1" workbookViewId="0" topLeftCell="A1">
      <pane ySplit="1" topLeftCell="A9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2029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404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2030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405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ROUNDUP(SUM(BE83:BE168),2)</f>
        <v>0</v>
      </c>
      <c r="G30" s="42"/>
      <c r="H30" s="42"/>
      <c r="I30" s="140">
        <v>0.21</v>
      </c>
      <c r="J30" s="139">
        <f>ROUNDUP(ROUNDUP((SUM(BE83:BE168)),2)*I30,1)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ROUNDUP(SUM(BF83:BF168),2)</f>
        <v>0</v>
      </c>
      <c r="G31" s="42"/>
      <c r="H31" s="42"/>
      <c r="I31" s="140">
        <v>0.15</v>
      </c>
      <c r="J31" s="139">
        <f>ROUNDUP(ROUNDUP((SUM(BF83:BF168)),2)*I31,1)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ROUNDUP(SUM(BG83:BG168),2)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ROUNDUP(SUM(BH83:BH168),2)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ROUNDUP(SUM(BI83:BI168),2)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501 - SO 501 - STL plynovod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406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2442</v>
      </c>
      <c r="E59" s="166"/>
      <c r="F59" s="166"/>
      <c r="G59" s="166"/>
      <c r="H59" s="166"/>
      <c r="I59" s="167"/>
      <c r="J59" s="168">
        <f>J124</f>
        <v>0</v>
      </c>
      <c r="K59" s="169"/>
    </row>
    <row r="60" spans="2:11" s="9" customFormat="1" ht="19.9" customHeight="1">
      <c r="B60" s="163"/>
      <c r="C60" s="164"/>
      <c r="D60" s="165" t="s">
        <v>2071</v>
      </c>
      <c r="E60" s="166"/>
      <c r="F60" s="166"/>
      <c r="G60" s="166"/>
      <c r="H60" s="166"/>
      <c r="I60" s="167"/>
      <c r="J60" s="168">
        <f>J127</f>
        <v>0</v>
      </c>
      <c r="K60" s="169"/>
    </row>
    <row r="61" spans="2:11" s="9" customFormat="1" ht="19.9" customHeight="1">
      <c r="B61" s="163"/>
      <c r="C61" s="164"/>
      <c r="D61" s="165" t="s">
        <v>407</v>
      </c>
      <c r="E61" s="166"/>
      <c r="F61" s="166"/>
      <c r="G61" s="166"/>
      <c r="H61" s="166"/>
      <c r="I61" s="167"/>
      <c r="J61" s="168">
        <f>J130</f>
        <v>0</v>
      </c>
      <c r="K61" s="169"/>
    </row>
    <row r="62" spans="2:11" s="8" customFormat="1" ht="24.95" customHeight="1">
      <c r="B62" s="154"/>
      <c r="C62" s="155"/>
      <c r="D62" s="156" t="s">
        <v>408</v>
      </c>
      <c r="E62" s="157"/>
      <c r="F62" s="157"/>
      <c r="G62" s="157"/>
      <c r="H62" s="157"/>
      <c r="I62" s="160"/>
      <c r="J62" s="161">
        <f>J133</f>
        <v>0</v>
      </c>
      <c r="K62" s="162"/>
    </row>
    <row r="63" spans="2:11" s="9" customFormat="1" ht="19.9" customHeight="1">
      <c r="B63" s="163"/>
      <c r="C63" s="164"/>
      <c r="D63" s="165" t="s">
        <v>2821</v>
      </c>
      <c r="E63" s="166"/>
      <c r="F63" s="166"/>
      <c r="G63" s="166"/>
      <c r="H63" s="166"/>
      <c r="I63" s="167"/>
      <c r="J63" s="168">
        <f>J134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501 - SO 501 - STL plynovod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P84+P133</f>
        <v>0</v>
      </c>
      <c r="Q83" s="84"/>
      <c r="R83" s="180">
        <f>R84+R133</f>
        <v>1743.1887442524999</v>
      </c>
      <c r="S83" s="84"/>
      <c r="T83" s="181">
        <f>T84+T133</f>
        <v>0</v>
      </c>
      <c r="AT83" s="24" t="s">
        <v>1950</v>
      </c>
      <c r="AU83" s="24" t="s">
        <v>2066</v>
      </c>
      <c r="BK83" s="182">
        <f>BK84+BK133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238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P85+P124+P127+P130</f>
        <v>0</v>
      </c>
      <c r="Q84" s="191"/>
      <c r="R84" s="192">
        <f>R85+R124+R127+R130</f>
        <v>1737.3708101799998</v>
      </c>
      <c r="S84" s="191"/>
      <c r="T84" s="193">
        <f>T85+T124+T127+T130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BK85+BK124+BK127+BK130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SUM(P86:P123)</f>
        <v>0</v>
      </c>
      <c r="Q85" s="191"/>
      <c r="R85" s="192">
        <f>SUM(R86:R123)</f>
        <v>1393.64205658</v>
      </c>
      <c r="S85" s="191"/>
      <c r="T85" s="193">
        <f>SUM(T86:T123)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SUM(BK86:BK123)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409</v>
      </c>
      <c r="F86" s="202" t="s">
        <v>410</v>
      </c>
      <c r="G86" s="203" t="s">
        <v>2106</v>
      </c>
      <c r="H86" s="204">
        <v>2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0.0086767</v>
      </c>
      <c r="R86" s="209">
        <f>Q86*H86</f>
        <v>0.0173534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1900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411</v>
      </c>
      <c r="G87" s="213"/>
      <c r="H87" s="217">
        <v>2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412</v>
      </c>
      <c r="F88" s="202" t="s">
        <v>413</v>
      </c>
      <c r="G88" s="203" t="s">
        <v>2095</v>
      </c>
      <c r="H88" s="204">
        <v>1.92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1961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414</v>
      </c>
      <c r="G89" s="213"/>
      <c r="H89" s="217">
        <v>1.92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415</v>
      </c>
      <c r="F90" s="202" t="s">
        <v>416</v>
      </c>
      <c r="G90" s="203" t="s">
        <v>2095</v>
      </c>
      <c r="H90" s="204">
        <v>2043.9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2039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417</v>
      </c>
      <c r="G91" s="213"/>
      <c r="H91" s="217">
        <v>2043.9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1951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2416</v>
      </c>
      <c r="F92" s="202" t="s">
        <v>2417</v>
      </c>
      <c r="G92" s="203" t="s">
        <v>2095</v>
      </c>
      <c r="H92" s="204">
        <v>10.8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2042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418</v>
      </c>
      <c r="G93" s="213"/>
      <c r="H93" s="217">
        <v>10.8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2420</v>
      </c>
      <c r="F94" s="202" t="s">
        <v>2421</v>
      </c>
      <c r="G94" s="203" t="s">
        <v>2095</v>
      </c>
      <c r="H94" s="204">
        <v>3.24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2045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419</v>
      </c>
      <c r="G95" s="213"/>
      <c r="H95" s="217">
        <v>3.24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420</v>
      </c>
      <c r="F96" s="202" t="s">
        <v>421</v>
      </c>
      <c r="G96" s="203" t="s">
        <v>2095</v>
      </c>
      <c r="H96" s="204">
        <v>1725.96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2117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422</v>
      </c>
      <c r="G97" s="213"/>
      <c r="H97" s="217">
        <v>1725.96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1470</v>
      </c>
      <c r="F98" s="202" t="s">
        <v>1471</v>
      </c>
      <c r="G98" s="203" t="s">
        <v>2095</v>
      </c>
      <c r="H98" s="204">
        <v>517.788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2122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423</v>
      </c>
      <c r="G99" s="213"/>
      <c r="H99" s="217">
        <v>517.788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2129</v>
      </c>
      <c r="D100" s="200" t="s">
        <v>2092</v>
      </c>
      <c r="E100" s="201" t="s">
        <v>2462</v>
      </c>
      <c r="F100" s="202" t="s">
        <v>2463</v>
      </c>
      <c r="G100" s="203" t="s">
        <v>2132</v>
      </c>
      <c r="H100" s="204">
        <v>18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0.00083851</v>
      </c>
      <c r="R100" s="209">
        <f>Q100*H100</f>
        <v>0.01509318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2129</v>
      </c>
    </row>
    <row r="101" spans="2:51" s="12" customFormat="1" ht="13.5">
      <c r="B101" s="212"/>
      <c r="C101" s="213"/>
      <c r="D101" s="224" t="s">
        <v>2098</v>
      </c>
      <c r="E101" s="225" t="s">
        <v>1898</v>
      </c>
      <c r="F101" s="226" t="s">
        <v>424</v>
      </c>
      <c r="G101" s="213"/>
      <c r="H101" s="227">
        <v>10.8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51" s="12" customFormat="1" ht="13.5">
      <c r="B102" s="212"/>
      <c r="C102" s="213"/>
      <c r="D102" s="214" t="s">
        <v>2098</v>
      </c>
      <c r="E102" s="215" t="s">
        <v>1898</v>
      </c>
      <c r="F102" s="216" t="s">
        <v>425</v>
      </c>
      <c r="G102" s="213"/>
      <c r="H102" s="217">
        <v>7.2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1916</v>
      </c>
      <c r="AX102" s="12" t="s">
        <v>1951</v>
      </c>
      <c r="AY102" s="223" t="s">
        <v>2090</v>
      </c>
    </row>
    <row r="103" spans="2:65" s="1" customFormat="1" ht="22.5" customHeight="1">
      <c r="B103" s="41"/>
      <c r="C103" s="200" t="s">
        <v>2135</v>
      </c>
      <c r="D103" s="200" t="s">
        <v>2092</v>
      </c>
      <c r="E103" s="201" t="s">
        <v>2466</v>
      </c>
      <c r="F103" s="202" t="s">
        <v>2467</v>
      </c>
      <c r="G103" s="203" t="s">
        <v>2132</v>
      </c>
      <c r="H103" s="204">
        <v>18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2135</v>
      </c>
    </row>
    <row r="104" spans="2:65" s="1" customFormat="1" ht="22.5" customHeight="1">
      <c r="B104" s="41"/>
      <c r="C104" s="200" t="s">
        <v>1905</v>
      </c>
      <c r="D104" s="200" t="s">
        <v>2092</v>
      </c>
      <c r="E104" s="201" t="s">
        <v>2109</v>
      </c>
      <c r="F104" s="202" t="s">
        <v>2110</v>
      </c>
      <c r="G104" s="203" t="s">
        <v>2095</v>
      </c>
      <c r="H104" s="204">
        <v>817.56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426</v>
      </c>
    </row>
    <row r="105" spans="2:51" s="12" customFormat="1" ht="13.5">
      <c r="B105" s="212"/>
      <c r="C105" s="213"/>
      <c r="D105" s="214" t="s">
        <v>2098</v>
      </c>
      <c r="E105" s="215" t="s">
        <v>1898</v>
      </c>
      <c r="F105" s="216" t="s">
        <v>427</v>
      </c>
      <c r="G105" s="213"/>
      <c r="H105" s="217">
        <v>817.56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1916</v>
      </c>
      <c r="AX105" s="12" t="s">
        <v>1900</v>
      </c>
      <c r="AY105" s="223" t="s">
        <v>2090</v>
      </c>
    </row>
    <row r="106" spans="2:65" s="1" customFormat="1" ht="22.5" customHeight="1">
      <c r="B106" s="41"/>
      <c r="C106" s="200" t="s">
        <v>2146</v>
      </c>
      <c r="D106" s="200" t="s">
        <v>2092</v>
      </c>
      <c r="E106" s="201" t="s">
        <v>2118</v>
      </c>
      <c r="F106" s="202" t="s">
        <v>2119</v>
      </c>
      <c r="G106" s="203" t="s">
        <v>2095</v>
      </c>
      <c r="H106" s="204">
        <v>817.56</v>
      </c>
      <c r="I106" s="205"/>
      <c r="J106" s="206">
        <f>ROUND(I106*H106,2)</f>
        <v>0</v>
      </c>
      <c r="K106" s="202" t="s">
        <v>2096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428</v>
      </c>
    </row>
    <row r="107" spans="2:65" s="1" customFormat="1" ht="22.5" customHeight="1">
      <c r="B107" s="41"/>
      <c r="C107" s="200" t="s">
        <v>2151</v>
      </c>
      <c r="D107" s="200" t="s">
        <v>2092</v>
      </c>
      <c r="E107" s="201" t="s">
        <v>2123</v>
      </c>
      <c r="F107" s="202" t="s">
        <v>2124</v>
      </c>
      <c r="G107" s="203" t="s">
        <v>2125</v>
      </c>
      <c r="H107" s="204">
        <v>1389.852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429</v>
      </c>
    </row>
    <row r="108" spans="2:51" s="12" customFormat="1" ht="13.5">
      <c r="B108" s="212"/>
      <c r="C108" s="213"/>
      <c r="D108" s="214" t="s">
        <v>2098</v>
      </c>
      <c r="E108" s="213"/>
      <c r="F108" s="216" t="s">
        <v>430</v>
      </c>
      <c r="G108" s="213"/>
      <c r="H108" s="217">
        <v>1389.852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1882</v>
      </c>
      <c r="AX108" s="12" t="s">
        <v>1900</v>
      </c>
      <c r="AY108" s="223" t="s">
        <v>2090</v>
      </c>
    </row>
    <row r="109" spans="2:65" s="1" customFormat="1" ht="22.5" customHeight="1">
      <c r="B109" s="41"/>
      <c r="C109" s="200" t="s">
        <v>2156</v>
      </c>
      <c r="D109" s="200" t="s">
        <v>2092</v>
      </c>
      <c r="E109" s="201" t="s">
        <v>2437</v>
      </c>
      <c r="F109" s="202" t="s">
        <v>2438</v>
      </c>
      <c r="G109" s="203" t="s">
        <v>2095</v>
      </c>
      <c r="H109" s="204">
        <v>919.2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1905</v>
      </c>
    </row>
    <row r="110" spans="2:51" s="12" customFormat="1" ht="13.5">
      <c r="B110" s="212"/>
      <c r="C110" s="213"/>
      <c r="D110" s="224" t="s">
        <v>2098</v>
      </c>
      <c r="E110" s="225" t="s">
        <v>1898</v>
      </c>
      <c r="F110" s="226" t="s">
        <v>431</v>
      </c>
      <c r="G110" s="213"/>
      <c r="H110" s="227">
        <v>908.4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1951</v>
      </c>
      <c r="AY110" s="223" t="s">
        <v>2090</v>
      </c>
    </row>
    <row r="111" spans="2:51" s="12" customFormat="1" ht="13.5">
      <c r="B111" s="212"/>
      <c r="C111" s="213"/>
      <c r="D111" s="214" t="s">
        <v>2098</v>
      </c>
      <c r="E111" s="215" t="s">
        <v>1898</v>
      </c>
      <c r="F111" s="216" t="s">
        <v>432</v>
      </c>
      <c r="G111" s="213"/>
      <c r="H111" s="217">
        <v>10.8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1916</v>
      </c>
      <c r="AX111" s="12" t="s">
        <v>1951</v>
      </c>
      <c r="AY111" s="223" t="s">
        <v>2090</v>
      </c>
    </row>
    <row r="112" spans="2:65" s="1" customFormat="1" ht="22.5" customHeight="1">
      <c r="B112" s="41"/>
      <c r="C112" s="228" t="s">
        <v>2161</v>
      </c>
      <c r="D112" s="228" t="s">
        <v>2136</v>
      </c>
      <c r="E112" s="229" t="s">
        <v>433</v>
      </c>
      <c r="F112" s="230" t="s">
        <v>434</v>
      </c>
      <c r="G112" s="231" t="s">
        <v>2125</v>
      </c>
      <c r="H112" s="232">
        <v>106.348</v>
      </c>
      <c r="I112" s="233"/>
      <c r="J112" s="234">
        <f>ROUND(I112*H112,2)</f>
        <v>0</v>
      </c>
      <c r="K112" s="230" t="s">
        <v>2096</v>
      </c>
      <c r="L112" s="235"/>
      <c r="M112" s="236" t="s">
        <v>1898</v>
      </c>
      <c r="N112" s="237" t="s">
        <v>1922</v>
      </c>
      <c r="O112" s="42"/>
      <c r="P112" s="209">
        <f>O112*H112</f>
        <v>0</v>
      </c>
      <c r="Q112" s="209">
        <v>1</v>
      </c>
      <c r="R112" s="209">
        <f>Q112*H112</f>
        <v>106.348</v>
      </c>
      <c r="S112" s="209">
        <v>0</v>
      </c>
      <c r="T112" s="210">
        <f>S112*H112</f>
        <v>0</v>
      </c>
      <c r="AR112" s="24" t="s">
        <v>2129</v>
      </c>
      <c r="AT112" s="24" t="s">
        <v>2136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2146</v>
      </c>
    </row>
    <row r="113" spans="2:51" s="12" customFormat="1" ht="13.5">
      <c r="B113" s="212"/>
      <c r="C113" s="213"/>
      <c r="D113" s="214" t="s">
        <v>2098</v>
      </c>
      <c r="E113" s="215" t="s">
        <v>1898</v>
      </c>
      <c r="F113" s="216" t="s">
        <v>435</v>
      </c>
      <c r="G113" s="213"/>
      <c r="H113" s="217">
        <v>106.348152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1951</v>
      </c>
      <c r="AY113" s="223" t="s">
        <v>2090</v>
      </c>
    </row>
    <row r="114" spans="2:65" s="1" customFormat="1" ht="22.5" customHeight="1">
      <c r="B114" s="41"/>
      <c r="C114" s="200" t="s">
        <v>1886</v>
      </c>
      <c r="D114" s="200" t="s">
        <v>2092</v>
      </c>
      <c r="E114" s="201" t="s">
        <v>2479</v>
      </c>
      <c r="F114" s="202" t="s">
        <v>2480</v>
      </c>
      <c r="G114" s="203" t="s">
        <v>2095</v>
      </c>
      <c r="H114" s="204">
        <v>635.88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2151</v>
      </c>
    </row>
    <row r="115" spans="2:51" s="12" customFormat="1" ht="13.5">
      <c r="B115" s="212"/>
      <c r="C115" s="213"/>
      <c r="D115" s="214" t="s">
        <v>2098</v>
      </c>
      <c r="E115" s="215" t="s">
        <v>1898</v>
      </c>
      <c r="F115" s="216" t="s">
        <v>436</v>
      </c>
      <c r="G115" s="213"/>
      <c r="H115" s="217">
        <v>635.88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1916</v>
      </c>
      <c r="AX115" s="12" t="s">
        <v>1951</v>
      </c>
      <c r="AY115" s="223" t="s">
        <v>2090</v>
      </c>
    </row>
    <row r="116" spans="2:65" s="1" customFormat="1" ht="22.5" customHeight="1">
      <c r="B116" s="41"/>
      <c r="C116" s="228" t="s">
        <v>2171</v>
      </c>
      <c r="D116" s="228" t="s">
        <v>2136</v>
      </c>
      <c r="E116" s="229" t="s">
        <v>437</v>
      </c>
      <c r="F116" s="230" t="s">
        <v>438</v>
      </c>
      <c r="G116" s="231" t="s">
        <v>2125</v>
      </c>
      <c r="H116" s="232">
        <v>1287.047</v>
      </c>
      <c r="I116" s="233"/>
      <c r="J116" s="234">
        <f>ROUND(I116*H116,2)</f>
        <v>0</v>
      </c>
      <c r="K116" s="230" t="s">
        <v>2096</v>
      </c>
      <c r="L116" s="235"/>
      <c r="M116" s="236" t="s">
        <v>1898</v>
      </c>
      <c r="N116" s="237" t="s">
        <v>1922</v>
      </c>
      <c r="O116" s="42"/>
      <c r="P116" s="209">
        <f>O116*H116</f>
        <v>0</v>
      </c>
      <c r="Q116" s="209">
        <v>1</v>
      </c>
      <c r="R116" s="209">
        <f>Q116*H116</f>
        <v>1287.047</v>
      </c>
      <c r="S116" s="209">
        <v>0</v>
      </c>
      <c r="T116" s="210">
        <f>S116*H116</f>
        <v>0</v>
      </c>
      <c r="AR116" s="24" t="s">
        <v>2129</v>
      </c>
      <c r="AT116" s="24" t="s">
        <v>2136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2156</v>
      </c>
    </row>
    <row r="117" spans="2:51" s="12" customFormat="1" ht="13.5">
      <c r="B117" s="212"/>
      <c r="C117" s="213"/>
      <c r="D117" s="214" t="s">
        <v>2098</v>
      </c>
      <c r="E117" s="215" t="s">
        <v>1898</v>
      </c>
      <c r="F117" s="216" t="s">
        <v>439</v>
      </c>
      <c r="G117" s="213"/>
      <c r="H117" s="217">
        <v>1287.0465552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2098</v>
      </c>
      <c r="AU117" s="223" t="s">
        <v>1961</v>
      </c>
      <c r="AV117" s="12" t="s">
        <v>1961</v>
      </c>
      <c r="AW117" s="12" t="s">
        <v>1916</v>
      </c>
      <c r="AX117" s="12" t="s">
        <v>1951</v>
      </c>
      <c r="AY117" s="223" t="s">
        <v>2090</v>
      </c>
    </row>
    <row r="118" spans="2:65" s="1" customFormat="1" ht="22.5" customHeight="1">
      <c r="B118" s="41"/>
      <c r="C118" s="200" t="s">
        <v>2176</v>
      </c>
      <c r="D118" s="200" t="s">
        <v>2092</v>
      </c>
      <c r="E118" s="201" t="s">
        <v>440</v>
      </c>
      <c r="F118" s="202" t="s">
        <v>441</v>
      </c>
      <c r="G118" s="203" t="s">
        <v>2132</v>
      </c>
      <c r="H118" s="204">
        <v>6813</v>
      </c>
      <c r="I118" s="205"/>
      <c r="J118" s="206">
        <f>ROUND(I118*H118,2)</f>
        <v>0</v>
      </c>
      <c r="K118" s="202" t="s">
        <v>2096</v>
      </c>
      <c r="L118" s="61"/>
      <c r="M118" s="207" t="s">
        <v>1898</v>
      </c>
      <c r="N118" s="208" t="s">
        <v>1922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2042</v>
      </c>
      <c r="AT118" s="24" t="s">
        <v>2092</v>
      </c>
      <c r="AU118" s="24" t="s">
        <v>1961</v>
      </c>
      <c r="AY118" s="24" t="s">
        <v>2090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1900</v>
      </c>
      <c r="BK118" s="211">
        <f>ROUND(I118*H118,2)</f>
        <v>0</v>
      </c>
      <c r="BL118" s="24" t="s">
        <v>2042</v>
      </c>
      <c r="BM118" s="24" t="s">
        <v>2161</v>
      </c>
    </row>
    <row r="119" spans="2:51" s="12" customFormat="1" ht="13.5">
      <c r="B119" s="212"/>
      <c r="C119" s="213"/>
      <c r="D119" s="214" t="s">
        <v>2098</v>
      </c>
      <c r="E119" s="215" t="s">
        <v>1898</v>
      </c>
      <c r="F119" s="216" t="s">
        <v>442</v>
      </c>
      <c r="G119" s="213"/>
      <c r="H119" s="217">
        <v>6813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2098</v>
      </c>
      <c r="AU119" s="223" t="s">
        <v>1961</v>
      </c>
      <c r="AV119" s="12" t="s">
        <v>1961</v>
      </c>
      <c r="AW119" s="12" t="s">
        <v>1916</v>
      </c>
      <c r="AX119" s="12" t="s">
        <v>1951</v>
      </c>
      <c r="AY119" s="223" t="s">
        <v>2090</v>
      </c>
    </row>
    <row r="120" spans="2:65" s="1" customFormat="1" ht="22.5" customHeight="1">
      <c r="B120" s="41"/>
      <c r="C120" s="228" t="s">
        <v>2181</v>
      </c>
      <c r="D120" s="228" t="s">
        <v>2136</v>
      </c>
      <c r="E120" s="229" t="s">
        <v>1504</v>
      </c>
      <c r="F120" s="230" t="s">
        <v>1505</v>
      </c>
      <c r="G120" s="231" t="s">
        <v>2139</v>
      </c>
      <c r="H120" s="232">
        <v>214.61</v>
      </c>
      <c r="I120" s="233"/>
      <c r="J120" s="234">
        <f>ROUND(I120*H120,2)</f>
        <v>0</v>
      </c>
      <c r="K120" s="230" t="s">
        <v>2096</v>
      </c>
      <c r="L120" s="235"/>
      <c r="M120" s="236" t="s">
        <v>1898</v>
      </c>
      <c r="N120" s="237" t="s">
        <v>1922</v>
      </c>
      <c r="O120" s="42"/>
      <c r="P120" s="209">
        <f>O120*H120</f>
        <v>0</v>
      </c>
      <c r="Q120" s="209">
        <v>0.001</v>
      </c>
      <c r="R120" s="209">
        <f>Q120*H120</f>
        <v>0.21461000000000002</v>
      </c>
      <c r="S120" s="209">
        <v>0</v>
      </c>
      <c r="T120" s="210">
        <f>S120*H120</f>
        <v>0</v>
      </c>
      <c r="AR120" s="24" t="s">
        <v>2129</v>
      </c>
      <c r="AT120" s="24" t="s">
        <v>2136</v>
      </c>
      <c r="AU120" s="24" t="s">
        <v>1961</v>
      </c>
      <c r="AY120" s="24" t="s">
        <v>2090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24" t="s">
        <v>1900</v>
      </c>
      <c r="BK120" s="211">
        <f>ROUND(I120*H120,2)</f>
        <v>0</v>
      </c>
      <c r="BL120" s="24" t="s">
        <v>2042</v>
      </c>
      <c r="BM120" s="24" t="s">
        <v>443</v>
      </c>
    </row>
    <row r="121" spans="2:51" s="12" customFormat="1" ht="13.5">
      <c r="B121" s="212"/>
      <c r="C121" s="213"/>
      <c r="D121" s="214" t="s">
        <v>2098</v>
      </c>
      <c r="E121" s="213"/>
      <c r="F121" s="216" t="s">
        <v>444</v>
      </c>
      <c r="G121" s="213"/>
      <c r="H121" s="217">
        <v>214.61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2098</v>
      </c>
      <c r="AU121" s="223" t="s">
        <v>1961</v>
      </c>
      <c r="AV121" s="12" t="s">
        <v>1961</v>
      </c>
      <c r="AW121" s="12" t="s">
        <v>1882</v>
      </c>
      <c r="AX121" s="12" t="s">
        <v>1900</v>
      </c>
      <c r="AY121" s="223" t="s">
        <v>2090</v>
      </c>
    </row>
    <row r="122" spans="2:65" s="1" customFormat="1" ht="22.5" customHeight="1">
      <c r="B122" s="41"/>
      <c r="C122" s="200" t="s">
        <v>2186</v>
      </c>
      <c r="D122" s="200" t="s">
        <v>2092</v>
      </c>
      <c r="E122" s="201" t="s">
        <v>445</v>
      </c>
      <c r="F122" s="202" t="s">
        <v>446</v>
      </c>
      <c r="G122" s="203" t="s">
        <v>2132</v>
      </c>
      <c r="H122" s="204">
        <v>6813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1886</v>
      </c>
    </row>
    <row r="123" spans="2:51" s="12" customFormat="1" ht="13.5">
      <c r="B123" s="212"/>
      <c r="C123" s="213"/>
      <c r="D123" s="224" t="s">
        <v>2098</v>
      </c>
      <c r="E123" s="225" t="s">
        <v>1898</v>
      </c>
      <c r="F123" s="226" t="s">
        <v>447</v>
      </c>
      <c r="G123" s="213"/>
      <c r="H123" s="227">
        <v>6813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63" s="11" customFormat="1" ht="29.85" customHeight="1">
      <c r="B124" s="183"/>
      <c r="C124" s="184"/>
      <c r="D124" s="197" t="s">
        <v>1950</v>
      </c>
      <c r="E124" s="198" t="s">
        <v>2042</v>
      </c>
      <c r="F124" s="198" t="s">
        <v>2487</v>
      </c>
      <c r="G124" s="184"/>
      <c r="H124" s="184"/>
      <c r="I124" s="187"/>
      <c r="J124" s="199">
        <f>BK124</f>
        <v>0</v>
      </c>
      <c r="K124" s="184"/>
      <c r="L124" s="189"/>
      <c r="M124" s="190"/>
      <c r="N124" s="191"/>
      <c r="O124" s="191"/>
      <c r="P124" s="192">
        <f>SUM(P125:P126)</f>
        <v>0</v>
      </c>
      <c r="Q124" s="191"/>
      <c r="R124" s="192">
        <f>SUM(R125:R126)</f>
        <v>343.5150936</v>
      </c>
      <c r="S124" s="191"/>
      <c r="T124" s="193">
        <f>SUM(T125:T126)</f>
        <v>0</v>
      </c>
      <c r="AR124" s="194" t="s">
        <v>1900</v>
      </c>
      <c r="AT124" s="195" t="s">
        <v>1950</v>
      </c>
      <c r="AU124" s="195" t="s">
        <v>1900</v>
      </c>
      <c r="AY124" s="194" t="s">
        <v>2090</v>
      </c>
      <c r="BK124" s="196">
        <f>SUM(BK125:BK126)</f>
        <v>0</v>
      </c>
    </row>
    <row r="125" spans="2:65" s="1" customFormat="1" ht="22.5" customHeight="1">
      <c r="B125" s="41"/>
      <c r="C125" s="200" t="s">
        <v>2189</v>
      </c>
      <c r="D125" s="200" t="s">
        <v>2092</v>
      </c>
      <c r="E125" s="201" t="s">
        <v>448</v>
      </c>
      <c r="F125" s="202" t="s">
        <v>449</v>
      </c>
      <c r="G125" s="203" t="s">
        <v>2095</v>
      </c>
      <c r="H125" s="204">
        <v>181.68</v>
      </c>
      <c r="I125" s="205"/>
      <c r="J125" s="206">
        <f>ROUND(I125*H125,2)</f>
        <v>0</v>
      </c>
      <c r="K125" s="202" t="s">
        <v>2096</v>
      </c>
      <c r="L125" s="61"/>
      <c r="M125" s="207" t="s">
        <v>1898</v>
      </c>
      <c r="N125" s="208" t="s">
        <v>1922</v>
      </c>
      <c r="O125" s="42"/>
      <c r="P125" s="209">
        <f>O125*H125</f>
        <v>0</v>
      </c>
      <c r="Q125" s="209">
        <v>1.89077</v>
      </c>
      <c r="R125" s="209">
        <f>Q125*H125</f>
        <v>343.5150936</v>
      </c>
      <c r="S125" s="209">
        <v>0</v>
      </c>
      <c r="T125" s="210">
        <f>S125*H125</f>
        <v>0</v>
      </c>
      <c r="AR125" s="24" t="s">
        <v>2042</v>
      </c>
      <c r="AT125" s="24" t="s">
        <v>2092</v>
      </c>
      <c r="AU125" s="24" t="s">
        <v>1961</v>
      </c>
      <c r="AY125" s="24" t="s">
        <v>2090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1900</v>
      </c>
      <c r="BK125" s="211">
        <f>ROUND(I125*H125,2)</f>
        <v>0</v>
      </c>
      <c r="BL125" s="24" t="s">
        <v>2042</v>
      </c>
      <c r="BM125" s="24" t="s">
        <v>2171</v>
      </c>
    </row>
    <row r="126" spans="2:51" s="12" customFormat="1" ht="13.5">
      <c r="B126" s="212"/>
      <c r="C126" s="213"/>
      <c r="D126" s="224" t="s">
        <v>2098</v>
      </c>
      <c r="E126" s="225" t="s">
        <v>1898</v>
      </c>
      <c r="F126" s="226" t="s">
        <v>450</v>
      </c>
      <c r="G126" s="213"/>
      <c r="H126" s="227">
        <v>181.68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1916</v>
      </c>
      <c r="AX126" s="12" t="s">
        <v>1951</v>
      </c>
      <c r="AY126" s="223" t="s">
        <v>2090</v>
      </c>
    </row>
    <row r="127" spans="2:63" s="11" customFormat="1" ht="29.85" customHeight="1">
      <c r="B127" s="183"/>
      <c r="C127" s="184"/>
      <c r="D127" s="197" t="s">
        <v>1950</v>
      </c>
      <c r="E127" s="198" t="s">
        <v>2129</v>
      </c>
      <c r="F127" s="198" t="s">
        <v>2259</v>
      </c>
      <c r="G127" s="184"/>
      <c r="H127" s="184"/>
      <c r="I127" s="187"/>
      <c r="J127" s="199">
        <f>BK127</f>
        <v>0</v>
      </c>
      <c r="K127" s="184"/>
      <c r="L127" s="189"/>
      <c r="M127" s="190"/>
      <c r="N127" s="191"/>
      <c r="O127" s="191"/>
      <c r="P127" s="192">
        <f>SUM(P128:P129)</f>
        <v>0</v>
      </c>
      <c r="Q127" s="191"/>
      <c r="R127" s="192">
        <f>SUM(R128:R129)</f>
        <v>0.21366</v>
      </c>
      <c r="S127" s="191"/>
      <c r="T127" s="193">
        <f>SUM(T128:T129)</f>
        <v>0</v>
      </c>
      <c r="AR127" s="194" t="s">
        <v>1900</v>
      </c>
      <c r="AT127" s="195" t="s">
        <v>1950</v>
      </c>
      <c r="AU127" s="195" t="s">
        <v>1900</v>
      </c>
      <c r="AY127" s="194" t="s">
        <v>2090</v>
      </c>
      <c r="BK127" s="196">
        <f>SUM(BK128:BK129)</f>
        <v>0</v>
      </c>
    </row>
    <row r="128" spans="2:65" s="1" customFormat="1" ht="22.5" customHeight="1">
      <c r="B128" s="41"/>
      <c r="C128" s="200" t="s">
        <v>1885</v>
      </c>
      <c r="D128" s="200" t="s">
        <v>2092</v>
      </c>
      <c r="E128" s="201" t="s">
        <v>451</v>
      </c>
      <c r="F128" s="202" t="s">
        <v>452</v>
      </c>
      <c r="G128" s="203" t="s">
        <v>2263</v>
      </c>
      <c r="H128" s="204">
        <v>15</v>
      </c>
      <c r="I128" s="205"/>
      <c r="J128" s="206">
        <f>ROUND(I128*H128,2)</f>
        <v>0</v>
      </c>
      <c r="K128" s="202" t="s">
        <v>2096</v>
      </c>
      <c r="L128" s="61"/>
      <c r="M128" s="207" t="s">
        <v>1898</v>
      </c>
      <c r="N128" s="208" t="s">
        <v>1922</v>
      </c>
      <c r="O128" s="42"/>
      <c r="P128" s="209">
        <f>O128*H128</f>
        <v>0</v>
      </c>
      <c r="Q128" s="209">
        <v>0.014244</v>
      </c>
      <c r="R128" s="209">
        <f>Q128*H128</f>
        <v>0.21366</v>
      </c>
      <c r="S128" s="209">
        <v>0</v>
      </c>
      <c r="T128" s="210">
        <f>S128*H128</f>
        <v>0</v>
      </c>
      <c r="AR128" s="24" t="s">
        <v>2042</v>
      </c>
      <c r="AT128" s="24" t="s">
        <v>2092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2042</v>
      </c>
      <c r="BM128" s="24" t="s">
        <v>2176</v>
      </c>
    </row>
    <row r="129" spans="2:51" s="12" customFormat="1" ht="13.5">
      <c r="B129" s="212"/>
      <c r="C129" s="213"/>
      <c r="D129" s="224" t="s">
        <v>2098</v>
      </c>
      <c r="E129" s="225" t="s">
        <v>1898</v>
      </c>
      <c r="F129" s="226" t="s">
        <v>453</v>
      </c>
      <c r="G129" s="213"/>
      <c r="H129" s="227">
        <v>15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2098</v>
      </c>
      <c r="AU129" s="223" t="s">
        <v>1961</v>
      </c>
      <c r="AV129" s="12" t="s">
        <v>1961</v>
      </c>
      <c r="AW129" s="12" t="s">
        <v>1916</v>
      </c>
      <c r="AX129" s="12" t="s">
        <v>1951</v>
      </c>
      <c r="AY129" s="223" t="s">
        <v>2090</v>
      </c>
    </row>
    <row r="130" spans="2:63" s="11" customFormat="1" ht="29.85" customHeight="1">
      <c r="B130" s="183"/>
      <c r="C130" s="184"/>
      <c r="D130" s="197" t="s">
        <v>1950</v>
      </c>
      <c r="E130" s="198" t="s">
        <v>2344</v>
      </c>
      <c r="F130" s="198" t="s">
        <v>454</v>
      </c>
      <c r="G130" s="184"/>
      <c r="H130" s="184"/>
      <c r="I130" s="187"/>
      <c r="J130" s="199">
        <f>BK130</f>
        <v>0</v>
      </c>
      <c r="K130" s="184"/>
      <c r="L130" s="189"/>
      <c r="M130" s="190"/>
      <c r="N130" s="191"/>
      <c r="O130" s="191"/>
      <c r="P130" s="192">
        <f>SUM(P131:P132)</f>
        <v>0</v>
      </c>
      <c r="Q130" s="191"/>
      <c r="R130" s="192">
        <f>SUM(R131:R132)</f>
        <v>0</v>
      </c>
      <c r="S130" s="191"/>
      <c r="T130" s="193">
        <f>SUM(T131:T132)</f>
        <v>0</v>
      </c>
      <c r="AR130" s="194" t="s">
        <v>1900</v>
      </c>
      <c r="AT130" s="195" t="s">
        <v>1950</v>
      </c>
      <c r="AU130" s="195" t="s">
        <v>1900</v>
      </c>
      <c r="AY130" s="194" t="s">
        <v>2090</v>
      </c>
      <c r="BK130" s="196">
        <f>SUM(BK131:BK132)</f>
        <v>0</v>
      </c>
    </row>
    <row r="131" spans="2:65" s="1" customFormat="1" ht="31.5" customHeight="1">
      <c r="B131" s="41"/>
      <c r="C131" s="200" t="s">
        <v>2197</v>
      </c>
      <c r="D131" s="200" t="s">
        <v>2092</v>
      </c>
      <c r="E131" s="201" t="s">
        <v>455</v>
      </c>
      <c r="F131" s="202" t="s">
        <v>456</v>
      </c>
      <c r="G131" s="203" t="s">
        <v>2125</v>
      </c>
      <c r="H131" s="204">
        <v>1737.264</v>
      </c>
      <c r="I131" s="205"/>
      <c r="J131" s="206">
        <f>ROUND(I131*H131,2)</f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457</v>
      </c>
    </row>
    <row r="132" spans="2:65" s="1" customFormat="1" ht="22.5" customHeight="1">
      <c r="B132" s="41"/>
      <c r="C132" s="200" t="s">
        <v>2201</v>
      </c>
      <c r="D132" s="200" t="s">
        <v>2092</v>
      </c>
      <c r="E132" s="201" t="s">
        <v>2725</v>
      </c>
      <c r="F132" s="202" t="s">
        <v>2726</v>
      </c>
      <c r="G132" s="203" t="s">
        <v>2125</v>
      </c>
      <c r="H132" s="204">
        <v>97.025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2186</v>
      </c>
    </row>
    <row r="133" spans="2:63" s="11" customFormat="1" ht="37.35" customHeight="1">
      <c r="B133" s="183"/>
      <c r="C133" s="184"/>
      <c r="D133" s="185" t="s">
        <v>1950</v>
      </c>
      <c r="E133" s="186" t="s">
        <v>246</v>
      </c>
      <c r="F133" s="186" t="s">
        <v>2907</v>
      </c>
      <c r="G133" s="184"/>
      <c r="H133" s="184"/>
      <c r="I133" s="187"/>
      <c r="J133" s="188">
        <f>BK133</f>
        <v>0</v>
      </c>
      <c r="K133" s="184"/>
      <c r="L133" s="189"/>
      <c r="M133" s="190"/>
      <c r="N133" s="191"/>
      <c r="O133" s="191"/>
      <c r="P133" s="192">
        <f>P134</f>
        <v>0</v>
      </c>
      <c r="Q133" s="191"/>
      <c r="R133" s="192">
        <f>R134</f>
        <v>5.8179340725</v>
      </c>
      <c r="S133" s="191"/>
      <c r="T133" s="193">
        <f>T134</f>
        <v>0</v>
      </c>
      <c r="AR133" s="194" t="s">
        <v>1900</v>
      </c>
      <c r="AT133" s="195" t="s">
        <v>1950</v>
      </c>
      <c r="AU133" s="195" t="s">
        <v>1951</v>
      </c>
      <c r="AY133" s="194" t="s">
        <v>2090</v>
      </c>
      <c r="BK133" s="196">
        <f>BK134</f>
        <v>0</v>
      </c>
    </row>
    <row r="134" spans="2:63" s="11" customFormat="1" ht="19.9" customHeight="1">
      <c r="B134" s="183"/>
      <c r="C134" s="184"/>
      <c r="D134" s="197" t="s">
        <v>1950</v>
      </c>
      <c r="E134" s="198" t="s">
        <v>2908</v>
      </c>
      <c r="F134" s="198" t="s">
        <v>2909</v>
      </c>
      <c r="G134" s="184"/>
      <c r="H134" s="184"/>
      <c r="I134" s="187"/>
      <c r="J134" s="199">
        <f>BK134</f>
        <v>0</v>
      </c>
      <c r="K134" s="184"/>
      <c r="L134" s="189"/>
      <c r="M134" s="190"/>
      <c r="N134" s="191"/>
      <c r="O134" s="191"/>
      <c r="P134" s="192">
        <f>SUM(P135:P168)</f>
        <v>0</v>
      </c>
      <c r="Q134" s="191"/>
      <c r="R134" s="192">
        <f>SUM(R135:R168)</f>
        <v>5.8179340725</v>
      </c>
      <c r="S134" s="191"/>
      <c r="T134" s="193">
        <f>SUM(T135:T168)</f>
        <v>0</v>
      </c>
      <c r="AR134" s="194" t="s">
        <v>1900</v>
      </c>
      <c r="AT134" s="195" t="s">
        <v>1950</v>
      </c>
      <c r="AU134" s="195" t="s">
        <v>1900</v>
      </c>
      <c r="AY134" s="194" t="s">
        <v>2090</v>
      </c>
      <c r="BK134" s="196">
        <f>SUM(BK135:BK168)</f>
        <v>0</v>
      </c>
    </row>
    <row r="135" spans="2:65" s="1" customFormat="1" ht="22.5" customHeight="1">
      <c r="B135" s="41"/>
      <c r="C135" s="228" t="s">
        <v>2206</v>
      </c>
      <c r="D135" s="228" t="s">
        <v>2136</v>
      </c>
      <c r="E135" s="229" t="s">
        <v>458</v>
      </c>
      <c r="F135" s="230" t="s">
        <v>459</v>
      </c>
      <c r="G135" s="231" t="s">
        <v>2106</v>
      </c>
      <c r="H135" s="232">
        <v>2271</v>
      </c>
      <c r="I135" s="233"/>
      <c r="J135" s="234">
        <f aca="true" t="shared" si="0" ref="J135:J149">ROUND(I135*H135,2)</f>
        <v>0</v>
      </c>
      <c r="K135" s="230" t="s">
        <v>1898</v>
      </c>
      <c r="L135" s="235"/>
      <c r="M135" s="236" t="s">
        <v>1898</v>
      </c>
      <c r="N135" s="237" t="s">
        <v>1922</v>
      </c>
      <c r="O135" s="42"/>
      <c r="P135" s="209">
        <f aca="true" t="shared" si="1" ref="P135:P149">O135*H135</f>
        <v>0</v>
      </c>
      <c r="Q135" s="209">
        <v>0</v>
      </c>
      <c r="R135" s="209">
        <f aca="true" t="shared" si="2" ref="R135:R149">Q135*H135</f>
        <v>0</v>
      </c>
      <c r="S135" s="209">
        <v>0</v>
      </c>
      <c r="T135" s="210">
        <f aca="true" t="shared" si="3" ref="T135:T149">S135*H135</f>
        <v>0</v>
      </c>
      <c r="AR135" s="24" t="s">
        <v>2129</v>
      </c>
      <c r="AT135" s="24" t="s">
        <v>2136</v>
      </c>
      <c r="AU135" s="24" t="s">
        <v>1961</v>
      </c>
      <c r="AY135" s="24" t="s">
        <v>2090</v>
      </c>
      <c r="BE135" s="211">
        <f aca="true" t="shared" si="4" ref="BE135:BE149">IF(N135="základní",J135,0)</f>
        <v>0</v>
      </c>
      <c r="BF135" s="211">
        <f aca="true" t="shared" si="5" ref="BF135:BF149">IF(N135="snížená",J135,0)</f>
        <v>0</v>
      </c>
      <c r="BG135" s="211">
        <f aca="true" t="shared" si="6" ref="BG135:BG149">IF(N135="zákl. přenesená",J135,0)</f>
        <v>0</v>
      </c>
      <c r="BH135" s="211">
        <f aca="true" t="shared" si="7" ref="BH135:BH149">IF(N135="sníž. přenesená",J135,0)</f>
        <v>0</v>
      </c>
      <c r="BI135" s="211">
        <f aca="true" t="shared" si="8" ref="BI135:BI149">IF(N135="nulová",J135,0)</f>
        <v>0</v>
      </c>
      <c r="BJ135" s="24" t="s">
        <v>1900</v>
      </c>
      <c r="BK135" s="211">
        <f aca="true" t="shared" si="9" ref="BK135:BK149">ROUND(I135*H135,2)</f>
        <v>0</v>
      </c>
      <c r="BL135" s="24" t="s">
        <v>2042</v>
      </c>
      <c r="BM135" s="24" t="s">
        <v>2189</v>
      </c>
    </row>
    <row r="136" spans="2:65" s="1" customFormat="1" ht="22.5" customHeight="1">
      <c r="B136" s="41"/>
      <c r="C136" s="228" t="s">
        <v>2210</v>
      </c>
      <c r="D136" s="228" t="s">
        <v>2136</v>
      </c>
      <c r="E136" s="229" t="s">
        <v>460</v>
      </c>
      <c r="F136" s="230" t="s">
        <v>461</v>
      </c>
      <c r="G136" s="231" t="s">
        <v>2106</v>
      </c>
      <c r="H136" s="232">
        <v>39.4</v>
      </c>
      <c r="I136" s="233"/>
      <c r="J136" s="234">
        <f t="shared" si="0"/>
        <v>0</v>
      </c>
      <c r="K136" s="230" t="s">
        <v>1898</v>
      </c>
      <c r="L136" s="235"/>
      <c r="M136" s="236" t="s">
        <v>1898</v>
      </c>
      <c r="N136" s="237" t="s">
        <v>1922</v>
      </c>
      <c r="O136" s="42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AR136" s="24" t="s">
        <v>2129</v>
      </c>
      <c r="AT136" s="24" t="s">
        <v>2136</v>
      </c>
      <c r="AU136" s="24" t="s">
        <v>1961</v>
      </c>
      <c r="AY136" s="24" t="s">
        <v>2090</v>
      </c>
      <c r="BE136" s="211">
        <f t="shared" si="4"/>
        <v>0</v>
      </c>
      <c r="BF136" s="211">
        <f t="shared" si="5"/>
        <v>0</v>
      </c>
      <c r="BG136" s="211">
        <f t="shared" si="6"/>
        <v>0</v>
      </c>
      <c r="BH136" s="211">
        <f t="shared" si="7"/>
        <v>0</v>
      </c>
      <c r="BI136" s="211">
        <f t="shared" si="8"/>
        <v>0</v>
      </c>
      <c r="BJ136" s="24" t="s">
        <v>1900</v>
      </c>
      <c r="BK136" s="211">
        <f t="shared" si="9"/>
        <v>0</v>
      </c>
      <c r="BL136" s="24" t="s">
        <v>2042</v>
      </c>
      <c r="BM136" s="24" t="s">
        <v>1885</v>
      </c>
    </row>
    <row r="137" spans="2:65" s="1" customFormat="1" ht="22.5" customHeight="1">
      <c r="B137" s="41"/>
      <c r="C137" s="228" t="s">
        <v>2215</v>
      </c>
      <c r="D137" s="228" t="s">
        <v>2136</v>
      </c>
      <c r="E137" s="229" t="s">
        <v>462</v>
      </c>
      <c r="F137" s="230" t="s">
        <v>463</v>
      </c>
      <c r="G137" s="231" t="s">
        <v>160</v>
      </c>
      <c r="H137" s="232">
        <v>2</v>
      </c>
      <c r="I137" s="233"/>
      <c r="J137" s="234">
        <f t="shared" si="0"/>
        <v>0</v>
      </c>
      <c r="K137" s="230" t="s">
        <v>1898</v>
      </c>
      <c r="L137" s="235"/>
      <c r="M137" s="236" t="s">
        <v>1898</v>
      </c>
      <c r="N137" s="237" t="s">
        <v>1922</v>
      </c>
      <c r="O137" s="42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AR137" s="24" t="s">
        <v>2129</v>
      </c>
      <c r="AT137" s="24" t="s">
        <v>2136</v>
      </c>
      <c r="AU137" s="24" t="s">
        <v>1961</v>
      </c>
      <c r="AY137" s="24" t="s">
        <v>2090</v>
      </c>
      <c r="BE137" s="211">
        <f t="shared" si="4"/>
        <v>0</v>
      </c>
      <c r="BF137" s="211">
        <f t="shared" si="5"/>
        <v>0</v>
      </c>
      <c r="BG137" s="211">
        <f t="shared" si="6"/>
        <v>0</v>
      </c>
      <c r="BH137" s="211">
        <f t="shared" si="7"/>
        <v>0</v>
      </c>
      <c r="BI137" s="211">
        <f t="shared" si="8"/>
        <v>0</v>
      </c>
      <c r="BJ137" s="24" t="s">
        <v>1900</v>
      </c>
      <c r="BK137" s="211">
        <f t="shared" si="9"/>
        <v>0</v>
      </c>
      <c r="BL137" s="24" t="s">
        <v>2042</v>
      </c>
      <c r="BM137" s="24" t="s">
        <v>2197</v>
      </c>
    </row>
    <row r="138" spans="2:65" s="1" customFormat="1" ht="22.5" customHeight="1">
      <c r="B138" s="41"/>
      <c r="C138" s="228" t="s">
        <v>2220</v>
      </c>
      <c r="D138" s="228" t="s">
        <v>2136</v>
      </c>
      <c r="E138" s="229" t="s">
        <v>464</v>
      </c>
      <c r="F138" s="230" t="s">
        <v>465</v>
      </c>
      <c r="G138" s="231" t="s">
        <v>160</v>
      </c>
      <c r="H138" s="232">
        <v>190</v>
      </c>
      <c r="I138" s="233"/>
      <c r="J138" s="234">
        <f t="shared" si="0"/>
        <v>0</v>
      </c>
      <c r="K138" s="230" t="s">
        <v>1898</v>
      </c>
      <c r="L138" s="235"/>
      <c r="M138" s="236" t="s">
        <v>1898</v>
      </c>
      <c r="N138" s="237" t="s">
        <v>1922</v>
      </c>
      <c r="O138" s="42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AR138" s="24" t="s">
        <v>2129</v>
      </c>
      <c r="AT138" s="24" t="s">
        <v>2136</v>
      </c>
      <c r="AU138" s="24" t="s">
        <v>1961</v>
      </c>
      <c r="AY138" s="24" t="s">
        <v>2090</v>
      </c>
      <c r="BE138" s="211">
        <f t="shared" si="4"/>
        <v>0</v>
      </c>
      <c r="BF138" s="211">
        <f t="shared" si="5"/>
        <v>0</v>
      </c>
      <c r="BG138" s="211">
        <f t="shared" si="6"/>
        <v>0</v>
      </c>
      <c r="BH138" s="211">
        <f t="shared" si="7"/>
        <v>0</v>
      </c>
      <c r="BI138" s="211">
        <f t="shared" si="8"/>
        <v>0</v>
      </c>
      <c r="BJ138" s="24" t="s">
        <v>1900</v>
      </c>
      <c r="BK138" s="211">
        <f t="shared" si="9"/>
        <v>0</v>
      </c>
      <c r="BL138" s="24" t="s">
        <v>2042</v>
      </c>
      <c r="BM138" s="24" t="s">
        <v>2201</v>
      </c>
    </row>
    <row r="139" spans="2:65" s="1" customFormat="1" ht="22.5" customHeight="1">
      <c r="B139" s="41"/>
      <c r="C139" s="228" t="s">
        <v>2226</v>
      </c>
      <c r="D139" s="228" t="s">
        <v>2136</v>
      </c>
      <c r="E139" s="229" t="s">
        <v>466</v>
      </c>
      <c r="F139" s="230" t="s">
        <v>467</v>
      </c>
      <c r="G139" s="231" t="s">
        <v>160</v>
      </c>
      <c r="H139" s="232">
        <v>2</v>
      </c>
      <c r="I139" s="233"/>
      <c r="J139" s="234">
        <f t="shared" si="0"/>
        <v>0</v>
      </c>
      <c r="K139" s="230" t="s">
        <v>1898</v>
      </c>
      <c r="L139" s="235"/>
      <c r="M139" s="236" t="s">
        <v>1898</v>
      </c>
      <c r="N139" s="237" t="s">
        <v>1922</v>
      </c>
      <c r="O139" s="42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AR139" s="24" t="s">
        <v>2129</v>
      </c>
      <c r="AT139" s="24" t="s">
        <v>2136</v>
      </c>
      <c r="AU139" s="24" t="s">
        <v>1961</v>
      </c>
      <c r="AY139" s="24" t="s">
        <v>2090</v>
      </c>
      <c r="BE139" s="211">
        <f t="shared" si="4"/>
        <v>0</v>
      </c>
      <c r="BF139" s="211">
        <f t="shared" si="5"/>
        <v>0</v>
      </c>
      <c r="BG139" s="211">
        <f t="shared" si="6"/>
        <v>0</v>
      </c>
      <c r="BH139" s="211">
        <f t="shared" si="7"/>
        <v>0</v>
      </c>
      <c r="BI139" s="211">
        <f t="shared" si="8"/>
        <v>0</v>
      </c>
      <c r="BJ139" s="24" t="s">
        <v>1900</v>
      </c>
      <c r="BK139" s="211">
        <f t="shared" si="9"/>
        <v>0</v>
      </c>
      <c r="BL139" s="24" t="s">
        <v>2042</v>
      </c>
      <c r="BM139" s="24" t="s">
        <v>2206</v>
      </c>
    </row>
    <row r="140" spans="2:65" s="1" customFormat="1" ht="22.5" customHeight="1">
      <c r="B140" s="41"/>
      <c r="C140" s="228" t="s">
        <v>2230</v>
      </c>
      <c r="D140" s="228" t="s">
        <v>2136</v>
      </c>
      <c r="E140" s="229" t="s">
        <v>468</v>
      </c>
      <c r="F140" s="230" t="s">
        <v>469</v>
      </c>
      <c r="G140" s="231" t="s">
        <v>160</v>
      </c>
      <c r="H140" s="232">
        <v>3</v>
      </c>
      <c r="I140" s="233"/>
      <c r="J140" s="234">
        <f t="shared" si="0"/>
        <v>0</v>
      </c>
      <c r="K140" s="230" t="s">
        <v>1898</v>
      </c>
      <c r="L140" s="235"/>
      <c r="M140" s="236" t="s">
        <v>1898</v>
      </c>
      <c r="N140" s="237" t="s">
        <v>1922</v>
      </c>
      <c r="O140" s="42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AR140" s="24" t="s">
        <v>2129</v>
      </c>
      <c r="AT140" s="24" t="s">
        <v>2136</v>
      </c>
      <c r="AU140" s="24" t="s">
        <v>1961</v>
      </c>
      <c r="AY140" s="24" t="s">
        <v>2090</v>
      </c>
      <c r="BE140" s="211">
        <f t="shared" si="4"/>
        <v>0</v>
      </c>
      <c r="BF140" s="211">
        <f t="shared" si="5"/>
        <v>0</v>
      </c>
      <c r="BG140" s="211">
        <f t="shared" si="6"/>
        <v>0</v>
      </c>
      <c r="BH140" s="211">
        <f t="shared" si="7"/>
        <v>0</v>
      </c>
      <c r="BI140" s="211">
        <f t="shared" si="8"/>
        <v>0</v>
      </c>
      <c r="BJ140" s="24" t="s">
        <v>1900</v>
      </c>
      <c r="BK140" s="211">
        <f t="shared" si="9"/>
        <v>0</v>
      </c>
      <c r="BL140" s="24" t="s">
        <v>2042</v>
      </c>
      <c r="BM140" s="24" t="s">
        <v>2210</v>
      </c>
    </row>
    <row r="141" spans="2:65" s="1" customFormat="1" ht="22.5" customHeight="1">
      <c r="B141" s="41"/>
      <c r="C141" s="228" t="s">
        <v>2235</v>
      </c>
      <c r="D141" s="228" t="s">
        <v>2136</v>
      </c>
      <c r="E141" s="229" t="s">
        <v>470</v>
      </c>
      <c r="F141" s="230" t="s">
        <v>471</v>
      </c>
      <c r="G141" s="231" t="s">
        <v>160</v>
      </c>
      <c r="H141" s="232">
        <v>2</v>
      </c>
      <c r="I141" s="233"/>
      <c r="J141" s="234">
        <f t="shared" si="0"/>
        <v>0</v>
      </c>
      <c r="K141" s="230" t="s">
        <v>1898</v>
      </c>
      <c r="L141" s="235"/>
      <c r="M141" s="236" t="s">
        <v>1898</v>
      </c>
      <c r="N141" s="237" t="s">
        <v>1922</v>
      </c>
      <c r="O141" s="42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AR141" s="24" t="s">
        <v>2129</v>
      </c>
      <c r="AT141" s="24" t="s">
        <v>2136</v>
      </c>
      <c r="AU141" s="24" t="s">
        <v>1961</v>
      </c>
      <c r="AY141" s="24" t="s">
        <v>2090</v>
      </c>
      <c r="BE141" s="211">
        <f t="shared" si="4"/>
        <v>0</v>
      </c>
      <c r="BF141" s="211">
        <f t="shared" si="5"/>
        <v>0</v>
      </c>
      <c r="BG141" s="211">
        <f t="shared" si="6"/>
        <v>0</v>
      </c>
      <c r="BH141" s="211">
        <f t="shared" si="7"/>
        <v>0</v>
      </c>
      <c r="BI141" s="211">
        <f t="shared" si="8"/>
        <v>0</v>
      </c>
      <c r="BJ141" s="24" t="s">
        <v>1900</v>
      </c>
      <c r="BK141" s="211">
        <f t="shared" si="9"/>
        <v>0</v>
      </c>
      <c r="BL141" s="24" t="s">
        <v>2042</v>
      </c>
      <c r="BM141" s="24" t="s">
        <v>2215</v>
      </c>
    </row>
    <row r="142" spans="2:65" s="1" customFormat="1" ht="22.5" customHeight="1">
      <c r="B142" s="41"/>
      <c r="C142" s="228" t="s">
        <v>2239</v>
      </c>
      <c r="D142" s="228" t="s">
        <v>2136</v>
      </c>
      <c r="E142" s="229" t="s">
        <v>472</v>
      </c>
      <c r="F142" s="230" t="s">
        <v>473</v>
      </c>
      <c r="G142" s="231" t="s">
        <v>160</v>
      </c>
      <c r="H142" s="232">
        <v>2</v>
      </c>
      <c r="I142" s="233"/>
      <c r="J142" s="234">
        <f t="shared" si="0"/>
        <v>0</v>
      </c>
      <c r="K142" s="230" t="s">
        <v>1898</v>
      </c>
      <c r="L142" s="235"/>
      <c r="M142" s="236" t="s">
        <v>1898</v>
      </c>
      <c r="N142" s="237" t="s">
        <v>1922</v>
      </c>
      <c r="O142" s="42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AR142" s="24" t="s">
        <v>2129</v>
      </c>
      <c r="AT142" s="24" t="s">
        <v>2136</v>
      </c>
      <c r="AU142" s="24" t="s">
        <v>1961</v>
      </c>
      <c r="AY142" s="24" t="s">
        <v>2090</v>
      </c>
      <c r="BE142" s="211">
        <f t="shared" si="4"/>
        <v>0</v>
      </c>
      <c r="BF142" s="211">
        <f t="shared" si="5"/>
        <v>0</v>
      </c>
      <c r="BG142" s="211">
        <f t="shared" si="6"/>
        <v>0</v>
      </c>
      <c r="BH142" s="211">
        <f t="shared" si="7"/>
        <v>0</v>
      </c>
      <c r="BI142" s="211">
        <f t="shared" si="8"/>
        <v>0</v>
      </c>
      <c r="BJ142" s="24" t="s">
        <v>1900</v>
      </c>
      <c r="BK142" s="211">
        <f t="shared" si="9"/>
        <v>0</v>
      </c>
      <c r="BL142" s="24" t="s">
        <v>2042</v>
      </c>
      <c r="BM142" s="24" t="s">
        <v>2220</v>
      </c>
    </row>
    <row r="143" spans="2:65" s="1" customFormat="1" ht="22.5" customHeight="1">
      <c r="B143" s="41"/>
      <c r="C143" s="228" t="s">
        <v>2244</v>
      </c>
      <c r="D143" s="228" t="s">
        <v>2136</v>
      </c>
      <c r="E143" s="229" t="s">
        <v>474</v>
      </c>
      <c r="F143" s="230" t="s">
        <v>475</v>
      </c>
      <c r="G143" s="231" t="s">
        <v>160</v>
      </c>
      <c r="H143" s="232">
        <v>2</v>
      </c>
      <c r="I143" s="233"/>
      <c r="J143" s="234">
        <f t="shared" si="0"/>
        <v>0</v>
      </c>
      <c r="K143" s="230" t="s">
        <v>1898</v>
      </c>
      <c r="L143" s="235"/>
      <c r="M143" s="236" t="s">
        <v>1898</v>
      </c>
      <c r="N143" s="237" t="s">
        <v>1922</v>
      </c>
      <c r="O143" s="42"/>
      <c r="P143" s="209">
        <f t="shared" si="1"/>
        <v>0</v>
      </c>
      <c r="Q143" s="209">
        <v>0</v>
      </c>
      <c r="R143" s="209">
        <f t="shared" si="2"/>
        <v>0</v>
      </c>
      <c r="S143" s="209">
        <v>0</v>
      </c>
      <c r="T143" s="210">
        <f t="shared" si="3"/>
        <v>0</v>
      </c>
      <c r="AR143" s="24" t="s">
        <v>2129</v>
      </c>
      <c r="AT143" s="24" t="s">
        <v>2136</v>
      </c>
      <c r="AU143" s="24" t="s">
        <v>1961</v>
      </c>
      <c r="AY143" s="24" t="s">
        <v>2090</v>
      </c>
      <c r="BE143" s="211">
        <f t="shared" si="4"/>
        <v>0</v>
      </c>
      <c r="BF143" s="211">
        <f t="shared" si="5"/>
        <v>0</v>
      </c>
      <c r="BG143" s="211">
        <f t="shared" si="6"/>
        <v>0</v>
      </c>
      <c r="BH143" s="211">
        <f t="shared" si="7"/>
        <v>0</v>
      </c>
      <c r="BI143" s="211">
        <f t="shared" si="8"/>
        <v>0</v>
      </c>
      <c r="BJ143" s="24" t="s">
        <v>1900</v>
      </c>
      <c r="BK143" s="211">
        <f t="shared" si="9"/>
        <v>0</v>
      </c>
      <c r="BL143" s="24" t="s">
        <v>2042</v>
      </c>
      <c r="BM143" s="24" t="s">
        <v>2226</v>
      </c>
    </row>
    <row r="144" spans="2:65" s="1" customFormat="1" ht="22.5" customHeight="1">
      <c r="B144" s="41"/>
      <c r="C144" s="228" t="s">
        <v>2249</v>
      </c>
      <c r="D144" s="228" t="s">
        <v>2136</v>
      </c>
      <c r="E144" s="229" t="s">
        <v>476</v>
      </c>
      <c r="F144" s="230" t="s">
        <v>477</v>
      </c>
      <c r="G144" s="231" t="s">
        <v>160</v>
      </c>
      <c r="H144" s="232">
        <v>4</v>
      </c>
      <c r="I144" s="233"/>
      <c r="J144" s="234">
        <f t="shared" si="0"/>
        <v>0</v>
      </c>
      <c r="K144" s="230" t="s">
        <v>1898</v>
      </c>
      <c r="L144" s="235"/>
      <c r="M144" s="236" t="s">
        <v>1898</v>
      </c>
      <c r="N144" s="237" t="s">
        <v>1922</v>
      </c>
      <c r="O144" s="42"/>
      <c r="P144" s="209">
        <f t="shared" si="1"/>
        <v>0</v>
      </c>
      <c r="Q144" s="209">
        <v>0</v>
      </c>
      <c r="R144" s="209">
        <f t="shared" si="2"/>
        <v>0</v>
      </c>
      <c r="S144" s="209">
        <v>0</v>
      </c>
      <c r="T144" s="210">
        <f t="shared" si="3"/>
        <v>0</v>
      </c>
      <c r="AR144" s="24" t="s">
        <v>2129</v>
      </c>
      <c r="AT144" s="24" t="s">
        <v>2136</v>
      </c>
      <c r="AU144" s="24" t="s">
        <v>1961</v>
      </c>
      <c r="AY144" s="24" t="s">
        <v>2090</v>
      </c>
      <c r="BE144" s="211">
        <f t="shared" si="4"/>
        <v>0</v>
      </c>
      <c r="BF144" s="211">
        <f t="shared" si="5"/>
        <v>0</v>
      </c>
      <c r="BG144" s="211">
        <f t="shared" si="6"/>
        <v>0</v>
      </c>
      <c r="BH144" s="211">
        <f t="shared" si="7"/>
        <v>0</v>
      </c>
      <c r="BI144" s="211">
        <f t="shared" si="8"/>
        <v>0</v>
      </c>
      <c r="BJ144" s="24" t="s">
        <v>1900</v>
      </c>
      <c r="BK144" s="211">
        <f t="shared" si="9"/>
        <v>0</v>
      </c>
      <c r="BL144" s="24" t="s">
        <v>2042</v>
      </c>
      <c r="BM144" s="24" t="s">
        <v>2230</v>
      </c>
    </row>
    <row r="145" spans="2:65" s="1" customFormat="1" ht="22.5" customHeight="1">
      <c r="B145" s="41"/>
      <c r="C145" s="228" t="s">
        <v>2254</v>
      </c>
      <c r="D145" s="228" t="s">
        <v>2136</v>
      </c>
      <c r="E145" s="229" t="s">
        <v>478</v>
      </c>
      <c r="F145" s="230" t="s">
        <v>479</v>
      </c>
      <c r="G145" s="231" t="s">
        <v>2136</v>
      </c>
      <c r="H145" s="232">
        <v>2271</v>
      </c>
      <c r="I145" s="233"/>
      <c r="J145" s="234">
        <f t="shared" si="0"/>
        <v>0</v>
      </c>
      <c r="K145" s="230" t="s">
        <v>1898</v>
      </c>
      <c r="L145" s="235"/>
      <c r="M145" s="236" t="s">
        <v>1898</v>
      </c>
      <c r="N145" s="237" t="s">
        <v>1922</v>
      </c>
      <c r="O145" s="42"/>
      <c r="P145" s="209">
        <f t="shared" si="1"/>
        <v>0</v>
      </c>
      <c r="Q145" s="209">
        <v>0</v>
      </c>
      <c r="R145" s="209">
        <f t="shared" si="2"/>
        <v>0</v>
      </c>
      <c r="S145" s="209">
        <v>0</v>
      </c>
      <c r="T145" s="210">
        <f t="shared" si="3"/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 t="shared" si="4"/>
        <v>0</v>
      </c>
      <c r="BF145" s="211">
        <f t="shared" si="5"/>
        <v>0</v>
      </c>
      <c r="BG145" s="211">
        <f t="shared" si="6"/>
        <v>0</v>
      </c>
      <c r="BH145" s="211">
        <f t="shared" si="7"/>
        <v>0</v>
      </c>
      <c r="BI145" s="211">
        <f t="shared" si="8"/>
        <v>0</v>
      </c>
      <c r="BJ145" s="24" t="s">
        <v>1900</v>
      </c>
      <c r="BK145" s="211">
        <f t="shared" si="9"/>
        <v>0</v>
      </c>
      <c r="BL145" s="24" t="s">
        <v>2042</v>
      </c>
      <c r="BM145" s="24" t="s">
        <v>2235</v>
      </c>
    </row>
    <row r="146" spans="2:65" s="1" customFormat="1" ht="22.5" customHeight="1">
      <c r="B146" s="41"/>
      <c r="C146" s="228" t="s">
        <v>2260</v>
      </c>
      <c r="D146" s="228" t="s">
        <v>2136</v>
      </c>
      <c r="E146" s="229" t="s">
        <v>480</v>
      </c>
      <c r="F146" s="230" t="s">
        <v>481</v>
      </c>
      <c r="G146" s="231" t="s">
        <v>2136</v>
      </c>
      <c r="H146" s="232">
        <v>2271</v>
      </c>
      <c r="I146" s="233"/>
      <c r="J146" s="234">
        <f t="shared" si="0"/>
        <v>0</v>
      </c>
      <c r="K146" s="230" t="s">
        <v>1898</v>
      </c>
      <c r="L146" s="235"/>
      <c r="M146" s="236" t="s">
        <v>1898</v>
      </c>
      <c r="N146" s="237" t="s">
        <v>1922</v>
      </c>
      <c r="O146" s="42"/>
      <c r="P146" s="209">
        <f t="shared" si="1"/>
        <v>0</v>
      </c>
      <c r="Q146" s="209">
        <v>2E-05</v>
      </c>
      <c r="R146" s="209">
        <f t="shared" si="2"/>
        <v>0.04542</v>
      </c>
      <c r="S146" s="209">
        <v>0</v>
      </c>
      <c r="T146" s="210">
        <f t="shared" si="3"/>
        <v>0</v>
      </c>
      <c r="AR146" s="24" t="s">
        <v>2129</v>
      </c>
      <c r="AT146" s="24" t="s">
        <v>2136</v>
      </c>
      <c r="AU146" s="24" t="s">
        <v>1961</v>
      </c>
      <c r="AY146" s="24" t="s">
        <v>2090</v>
      </c>
      <c r="BE146" s="211">
        <f t="shared" si="4"/>
        <v>0</v>
      </c>
      <c r="BF146" s="211">
        <f t="shared" si="5"/>
        <v>0</v>
      </c>
      <c r="BG146" s="211">
        <f t="shared" si="6"/>
        <v>0</v>
      </c>
      <c r="BH146" s="211">
        <f t="shared" si="7"/>
        <v>0</v>
      </c>
      <c r="BI146" s="211">
        <f t="shared" si="8"/>
        <v>0</v>
      </c>
      <c r="BJ146" s="24" t="s">
        <v>1900</v>
      </c>
      <c r="BK146" s="211">
        <f t="shared" si="9"/>
        <v>0</v>
      </c>
      <c r="BL146" s="24" t="s">
        <v>2042</v>
      </c>
      <c r="BM146" s="24" t="s">
        <v>2239</v>
      </c>
    </row>
    <row r="147" spans="2:65" s="1" customFormat="1" ht="22.5" customHeight="1">
      <c r="B147" s="41"/>
      <c r="C147" s="228" t="s">
        <v>2266</v>
      </c>
      <c r="D147" s="228" t="s">
        <v>2136</v>
      </c>
      <c r="E147" s="229" t="s">
        <v>482</v>
      </c>
      <c r="F147" s="230" t="s">
        <v>483</v>
      </c>
      <c r="G147" s="231" t="s">
        <v>160</v>
      </c>
      <c r="H147" s="232">
        <v>4</v>
      </c>
      <c r="I147" s="233"/>
      <c r="J147" s="234">
        <f t="shared" si="0"/>
        <v>0</v>
      </c>
      <c r="K147" s="230" t="s">
        <v>1898</v>
      </c>
      <c r="L147" s="235"/>
      <c r="M147" s="236" t="s">
        <v>1898</v>
      </c>
      <c r="N147" s="237" t="s">
        <v>1922</v>
      </c>
      <c r="O147" s="42"/>
      <c r="P147" s="209">
        <f t="shared" si="1"/>
        <v>0</v>
      </c>
      <c r="Q147" s="209">
        <v>0</v>
      </c>
      <c r="R147" s="209">
        <f t="shared" si="2"/>
        <v>0</v>
      </c>
      <c r="S147" s="209">
        <v>0</v>
      </c>
      <c r="T147" s="210">
        <f t="shared" si="3"/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 t="shared" si="4"/>
        <v>0</v>
      </c>
      <c r="BF147" s="211">
        <f t="shared" si="5"/>
        <v>0</v>
      </c>
      <c r="BG147" s="211">
        <f t="shared" si="6"/>
        <v>0</v>
      </c>
      <c r="BH147" s="211">
        <f t="shared" si="7"/>
        <v>0</v>
      </c>
      <c r="BI147" s="211">
        <f t="shared" si="8"/>
        <v>0</v>
      </c>
      <c r="BJ147" s="24" t="s">
        <v>1900</v>
      </c>
      <c r="BK147" s="211">
        <f t="shared" si="9"/>
        <v>0</v>
      </c>
      <c r="BL147" s="24" t="s">
        <v>2042</v>
      </c>
      <c r="BM147" s="24" t="s">
        <v>2244</v>
      </c>
    </row>
    <row r="148" spans="2:65" s="1" customFormat="1" ht="22.5" customHeight="1">
      <c r="B148" s="41"/>
      <c r="C148" s="228" t="s">
        <v>2271</v>
      </c>
      <c r="D148" s="228" t="s">
        <v>2136</v>
      </c>
      <c r="E148" s="229" t="s">
        <v>484</v>
      </c>
      <c r="F148" s="230" t="s">
        <v>485</v>
      </c>
      <c r="G148" s="231" t="s">
        <v>486</v>
      </c>
      <c r="H148" s="232">
        <v>4</v>
      </c>
      <c r="I148" s="233"/>
      <c r="J148" s="234">
        <f t="shared" si="0"/>
        <v>0</v>
      </c>
      <c r="K148" s="230" t="s">
        <v>1898</v>
      </c>
      <c r="L148" s="235"/>
      <c r="M148" s="236" t="s">
        <v>1898</v>
      </c>
      <c r="N148" s="237" t="s">
        <v>1922</v>
      </c>
      <c r="O148" s="42"/>
      <c r="P148" s="209">
        <f t="shared" si="1"/>
        <v>0</v>
      </c>
      <c r="Q148" s="209">
        <v>0.0045</v>
      </c>
      <c r="R148" s="209">
        <f t="shared" si="2"/>
        <v>0.018</v>
      </c>
      <c r="S148" s="209">
        <v>0</v>
      </c>
      <c r="T148" s="210">
        <f t="shared" si="3"/>
        <v>0</v>
      </c>
      <c r="AR148" s="24" t="s">
        <v>2129</v>
      </c>
      <c r="AT148" s="24" t="s">
        <v>2136</v>
      </c>
      <c r="AU148" s="24" t="s">
        <v>1961</v>
      </c>
      <c r="AY148" s="24" t="s">
        <v>2090</v>
      </c>
      <c r="BE148" s="211">
        <f t="shared" si="4"/>
        <v>0</v>
      </c>
      <c r="BF148" s="211">
        <f t="shared" si="5"/>
        <v>0</v>
      </c>
      <c r="BG148" s="211">
        <f t="shared" si="6"/>
        <v>0</v>
      </c>
      <c r="BH148" s="211">
        <f t="shared" si="7"/>
        <v>0</v>
      </c>
      <c r="BI148" s="211">
        <f t="shared" si="8"/>
        <v>0</v>
      </c>
      <c r="BJ148" s="24" t="s">
        <v>1900</v>
      </c>
      <c r="BK148" s="211">
        <f t="shared" si="9"/>
        <v>0</v>
      </c>
      <c r="BL148" s="24" t="s">
        <v>2042</v>
      </c>
      <c r="BM148" s="24" t="s">
        <v>2249</v>
      </c>
    </row>
    <row r="149" spans="2:65" s="1" customFormat="1" ht="22.5" customHeight="1">
      <c r="B149" s="41"/>
      <c r="C149" s="200" t="s">
        <v>2275</v>
      </c>
      <c r="D149" s="200" t="s">
        <v>2092</v>
      </c>
      <c r="E149" s="201" t="s">
        <v>487</v>
      </c>
      <c r="F149" s="202" t="s">
        <v>488</v>
      </c>
      <c r="G149" s="203" t="s">
        <v>2106</v>
      </c>
      <c r="H149" s="204">
        <v>2271</v>
      </c>
      <c r="I149" s="205"/>
      <c r="J149" s="206">
        <f t="shared" si="0"/>
        <v>0</v>
      </c>
      <c r="K149" s="202" t="s">
        <v>1898</v>
      </c>
      <c r="L149" s="61"/>
      <c r="M149" s="207" t="s">
        <v>1898</v>
      </c>
      <c r="N149" s="208" t="s">
        <v>1922</v>
      </c>
      <c r="O149" s="42"/>
      <c r="P149" s="209">
        <f t="shared" si="1"/>
        <v>0</v>
      </c>
      <c r="Q149" s="209">
        <v>0</v>
      </c>
      <c r="R149" s="209">
        <f t="shared" si="2"/>
        <v>0</v>
      </c>
      <c r="S149" s="209">
        <v>0</v>
      </c>
      <c r="T149" s="210">
        <f t="shared" si="3"/>
        <v>0</v>
      </c>
      <c r="AR149" s="24" t="s">
        <v>2042</v>
      </c>
      <c r="AT149" s="24" t="s">
        <v>2092</v>
      </c>
      <c r="AU149" s="24" t="s">
        <v>1961</v>
      </c>
      <c r="AY149" s="24" t="s">
        <v>2090</v>
      </c>
      <c r="BE149" s="211">
        <f t="shared" si="4"/>
        <v>0</v>
      </c>
      <c r="BF149" s="211">
        <f t="shared" si="5"/>
        <v>0</v>
      </c>
      <c r="BG149" s="211">
        <f t="shared" si="6"/>
        <v>0</v>
      </c>
      <c r="BH149" s="211">
        <f t="shared" si="7"/>
        <v>0</v>
      </c>
      <c r="BI149" s="211">
        <f t="shared" si="8"/>
        <v>0</v>
      </c>
      <c r="BJ149" s="24" t="s">
        <v>1900</v>
      </c>
      <c r="BK149" s="211">
        <f t="shared" si="9"/>
        <v>0</v>
      </c>
      <c r="BL149" s="24" t="s">
        <v>2042</v>
      </c>
      <c r="BM149" s="24" t="s">
        <v>2254</v>
      </c>
    </row>
    <row r="150" spans="2:51" s="12" customFormat="1" ht="13.5">
      <c r="B150" s="212"/>
      <c r="C150" s="213"/>
      <c r="D150" s="214" t="s">
        <v>2098</v>
      </c>
      <c r="E150" s="215" t="s">
        <v>1898</v>
      </c>
      <c r="F150" s="216" t="s">
        <v>489</v>
      </c>
      <c r="G150" s="213"/>
      <c r="H150" s="217">
        <v>2271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2098</v>
      </c>
      <c r="AU150" s="223" t="s">
        <v>1961</v>
      </c>
      <c r="AV150" s="12" t="s">
        <v>1961</v>
      </c>
      <c r="AW150" s="12" t="s">
        <v>1916</v>
      </c>
      <c r="AX150" s="12" t="s">
        <v>1951</v>
      </c>
      <c r="AY150" s="223" t="s">
        <v>2090</v>
      </c>
    </row>
    <row r="151" spans="2:65" s="1" customFormat="1" ht="22.5" customHeight="1">
      <c r="B151" s="41"/>
      <c r="C151" s="200" t="s">
        <v>2279</v>
      </c>
      <c r="D151" s="200" t="s">
        <v>2092</v>
      </c>
      <c r="E151" s="201" t="s">
        <v>490</v>
      </c>
      <c r="F151" s="202" t="s">
        <v>491</v>
      </c>
      <c r="G151" s="203" t="s">
        <v>2106</v>
      </c>
      <c r="H151" s="204">
        <v>39.4</v>
      </c>
      <c r="I151" s="205"/>
      <c r="J151" s="206">
        <f>ROUND(I151*H151,2)</f>
        <v>0</v>
      </c>
      <c r="K151" s="202" t="s">
        <v>1898</v>
      </c>
      <c r="L151" s="61"/>
      <c r="M151" s="207" t="s">
        <v>1898</v>
      </c>
      <c r="N151" s="208" t="s">
        <v>1922</v>
      </c>
      <c r="O151" s="42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4" t="s">
        <v>2042</v>
      </c>
      <c r="AT151" s="24" t="s">
        <v>2092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2260</v>
      </c>
    </row>
    <row r="152" spans="2:51" s="12" customFormat="1" ht="13.5">
      <c r="B152" s="212"/>
      <c r="C152" s="213"/>
      <c r="D152" s="214" t="s">
        <v>2098</v>
      </c>
      <c r="E152" s="215" t="s">
        <v>1898</v>
      </c>
      <c r="F152" s="216" t="s">
        <v>492</v>
      </c>
      <c r="G152" s="213"/>
      <c r="H152" s="217">
        <v>39.4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2098</v>
      </c>
      <c r="AU152" s="223" t="s">
        <v>1961</v>
      </c>
      <c r="AV152" s="12" t="s">
        <v>1961</v>
      </c>
      <c r="AW152" s="12" t="s">
        <v>1916</v>
      </c>
      <c r="AX152" s="12" t="s">
        <v>1951</v>
      </c>
      <c r="AY152" s="223" t="s">
        <v>2090</v>
      </c>
    </row>
    <row r="153" spans="2:65" s="1" customFormat="1" ht="22.5" customHeight="1">
      <c r="B153" s="41"/>
      <c r="C153" s="200" t="s">
        <v>2283</v>
      </c>
      <c r="D153" s="200" t="s">
        <v>2092</v>
      </c>
      <c r="E153" s="201" t="s">
        <v>493</v>
      </c>
      <c r="F153" s="202" t="s">
        <v>494</v>
      </c>
      <c r="G153" s="203" t="s">
        <v>2263</v>
      </c>
      <c r="H153" s="204">
        <v>207</v>
      </c>
      <c r="I153" s="205"/>
      <c r="J153" s="206">
        <f>ROUND(I153*H153,2)</f>
        <v>0</v>
      </c>
      <c r="K153" s="202" t="s">
        <v>1898</v>
      </c>
      <c r="L153" s="61"/>
      <c r="M153" s="207" t="s">
        <v>1898</v>
      </c>
      <c r="N153" s="208" t="s">
        <v>1922</v>
      </c>
      <c r="O153" s="42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AR153" s="24" t="s">
        <v>2042</v>
      </c>
      <c r="AT153" s="24" t="s">
        <v>2092</v>
      </c>
      <c r="AU153" s="24" t="s">
        <v>1961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2266</v>
      </c>
    </row>
    <row r="154" spans="2:51" s="12" customFormat="1" ht="13.5">
      <c r="B154" s="212"/>
      <c r="C154" s="213"/>
      <c r="D154" s="214" t="s">
        <v>2098</v>
      </c>
      <c r="E154" s="215" t="s">
        <v>1898</v>
      </c>
      <c r="F154" s="216" t="s">
        <v>495</v>
      </c>
      <c r="G154" s="213"/>
      <c r="H154" s="217">
        <v>207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2098</v>
      </c>
      <c r="AU154" s="223" t="s">
        <v>1961</v>
      </c>
      <c r="AV154" s="12" t="s">
        <v>1961</v>
      </c>
      <c r="AW154" s="12" t="s">
        <v>1916</v>
      </c>
      <c r="AX154" s="12" t="s">
        <v>1951</v>
      </c>
      <c r="AY154" s="223" t="s">
        <v>2090</v>
      </c>
    </row>
    <row r="155" spans="2:65" s="1" customFormat="1" ht="22.5" customHeight="1">
      <c r="B155" s="41"/>
      <c r="C155" s="200" t="s">
        <v>2287</v>
      </c>
      <c r="D155" s="200" t="s">
        <v>2092</v>
      </c>
      <c r="E155" s="201" t="s">
        <v>1798</v>
      </c>
      <c r="F155" s="202" t="s">
        <v>1799</v>
      </c>
      <c r="G155" s="203" t="s">
        <v>2106</v>
      </c>
      <c r="H155" s="204">
        <v>39.4</v>
      </c>
      <c r="I155" s="205"/>
      <c r="J155" s="206">
        <f>ROUND(I155*H155,2)</f>
        <v>0</v>
      </c>
      <c r="K155" s="202" t="s">
        <v>2096</v>
      </c>
      <c r="L155" s="61"/>
      <c r="M155" s="207" t="s">
        <v>1898</v>
      </c>
      <c r="N155" s="208" t="s">
        <v>1922</v>
      </c>
      <c r="O155" s="42"/>
      <c r="P155" s="209">
        <f>O155*H155</f>
        <v>0</v>
      </c>
      <c r="Q155" s="209">
        <v>0.0051907125</v>
      </c>
      <c r="R155" s="209">
        <f>Q155*H155</f>
        <v>0.20451407249999998</v>
      </c>
      <c r="S155" s="209">
        <v>0</v>
      </c>
      <c r="T155" s="210">
        <f>S155*H155</f>
        <v>0</v>
      </c>
      <c r="AR155" s="24" t="s">
        <v>2042</v>
      </c>
      <c r="AT155" s="24" t="s">
        <v>2092</v>
      </c>
      <c r="AU155" s="24" t="s">
        <v>1961</v>
      </c>
      <c r="AY155" s="24" t="s">
        <v>2090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1900</v>
      </c>
      <c r="BK155" s="211">
        <f>ROUND(I155*H155,2)</f>
        <v>0</v>
      </c>
      <c r="BL155" s="24" t="s">
        <v>2042</v>
      </c>
      <c r="BM155" s="24" t="s">
        <v>2271</v>
      </c>
    </row>
    <row r="156" spans="2:51" s="12" customFormat="1" ht="13.5">
      <c r="B156" s="212"/>
      <c r="C156" s="213"/>
      <c r="D156" s="214" t="s">
        <v>2098</v>
      </c>
      <c r="E156" s="215" t="s">
        <v>1898</v>
      </c>
      <c r="F156" s="216" t="s">
        <v>492</v>
      </c>
      <c r="G156" s="213"/>
      <c r="H156" s="217">
        <v>39.4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2098</v>
      </c>
      <c r="AU156" s="223" t="s">
        <v>1961</v>
      </c>
      <c r="AV156" s="12" t="s">
        <v>1961</v>
      </c>
      <c r="AW156" s="12" t="s">
        <v>1916</v>
      </c>
      <c r="AX156" s="12" t="s">
        <v>1951</v>
      </c>
      <c r="AY156" s="223" t="s">
        <v>2090</v>
      </c>
    </row>
    <row r="157" spans="2:65" s="1" customFormat="1" ht="22.5" customHeight="1">
      <c r="B157" s="41"/>
      <c r="C157" s="200" t="s">
        <v>2291</v>
      </c>
      <c r="D157" s="200" t="s">
        <v>2092</v>
      </c>
      <c r="E157" s="201" t="s">
        <v>496</v>
      </c>
      <c r="F157" s="202" t="s">
        <v>497</v>
      </c>
      <c r="G157" s="203" t="s">
        <v>2263</v>
      </c>
      <c r="H157" s="204">
        <v>3</v>
      </c>
      <c r="I157" s="205"/>
      <c r="J157" s="206">
        <f>ROUND(I157*H157,2)</f>
        <v>0</v>
      </c>
      <c r="K157" s="202" t="s">
        <v>2096</v>
      </c>
      <c r="L157" s="61"/>
      <c r="M157" s="207" t="s">
        <v>1898</v>
      </c>
      <c r="N157" s="208" t="s">
        <v>1922</v>
      </c>
      <c r="O157" s="42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24" t="s">
        <v>2042</v>
      </c>
      <c r="AT157" s="24" t="s">
        <v>2092</v>
      </c>
      <c r="AU157" s="24" t="s">
        <v>1961</v>
      </c>
      <c r="AY157" s="24" t="s">
        <v>2090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24" t="s">
        <v>1900</v>
      </c>
      <c r="BK157" s="211">
        <f>ROUND(I157*H157,2)</f>
        <v>0</v>
      </c>
      <c r="BL157" s="24" t="s">
        <v>2042</v>
      </c>
      <c r="BM157" s="24" t="s">
        <v>2275</v>
      </c>
    </row>
    <row r="158" spans="2:65" s="1" customFormat="1" ht="22.5" customHeight="1">
      <c r="B158" s="41"/>
      <c r="C158" s="200" t="s">
        <v>2296</v>
      </c>
      <c r="D158" s="200" t="s">
        <v>2092</v>
      </c>
      <c r="E158" s="201" t="s">
        <v>498</v>
      </c>
      <c r="F158" s="202" t="s">
        <v>499</v>
      </c>
      <c r="G158" s="203" t="s">
        <v>2263</v>
      </c>
      <c r="H158" s="204">
        <v>15</v>
      </c>
      <c r="I158" s="205"/>
      <c r="J158" s="206">
        <f>ROUND(I158*H158,2)</f>
        <v>0</v>
      </c>
      <c r="K158" s="202" t="s">
        <v>2096</v>
      </c>
      <c r="L158" s="61"/>
      <c r="M158" s="207" t="s">
        <v>1898</v>
      </c>
      <c r="N158" s="208" t="s">
        <v>1922</v>
      </c>
      <c r="O158" s="42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AR158" s="24" t="s">
        <v>2042</v>
      </c>
      <c r="AT158" s="24" t="s">
        <v>2092</v>
      </c>
      <c r="AU158" s="24" t="s">
        <v>1961</v>
      </c>
      <c r="AY158" s="24" t="s">
        <v>2090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4" t="s">
        <v>1900</v>
      </c>
      <c r="BK158" s="211">
        <f>ROUND(I158*H158,2)</f>
        <v>0</v>
      </c>
      <c r="BL158" s="24" t="s">
        <v>2042</v>
      </c>
      <c r="BM158" s="24" t="s">
        <v>2279</v>
      </c>
    </row>
    <row r="159" spans="2:65" s="1" customFormat="1" ht="22.5" customHeight="1">
      <c r="B159" s="41"/>
      <c r="C159" s="200" t="s">
        <v>2301</v>
      </c>
      <c r="D159" s="200" t="s">
        <v>2092</v>
      </c>
      <c r="E159" s="201" t="s">
        <v>500</v>
      </c>
      <c r="F159" s="202" t="s">
        <v>501</v>
      </c>
      <c r="G159" s="203" t="s">
        <v>2106</v>
      </c>
      <c r="H159" s="204">
        <v>2271</v>
      </c>
      <c r="I159" s="205"/>
      <c r="J159" s="206">
        <f>ROUND(I159*H159,2)</f>
        <v>0</v>
      </c>
      <c r="K159" s="202" t="s">
        <v>2096</v>
      </c>
      <c r="L159" s="61"/>
      <c r="M159" s="207" t="s">
        <v>1898</v>
      </c>
      <c r="N159" s="208" t="s">
        <v>1922</v>
      </c>
      <c r="O159" s="42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4" t="s">
        <v>2042</v>
      </c>
      <c r="AT159" s="24" t="s">
        <v>2092</v>
      </c>
      <c r="AU159" s="24" t="s">
        <v>1961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2283</v>
      </c>
    </row>
    <row r="160" spans="2:65" s="1" customFormat="1" ht="22.5" customHeight="1">
      <c r="B160" s="41"/>
      <c r="C160" s="200" t="s">
        <v>2305</v>
      </c>
      <c r="D160" s="200" t="s">
        <v>2092</v>
      </c>
      <c r="E160" s="201" t="s">
        <v>502</v>
      </c>
      <c r="F160" s="202" t="s">
        <v>503</v>
      </c>
      <c r="G160" s="203" t="s">
        <v>160</v>
      </c>
      <c r="H160" s="204">
        <v>1</v>
      </c>
      <c r="I160" s="205"/>
      <c r="J160" s="206">
        <f>ROUND(I160*H160,2)</f>
        <v>0</v>
      </c>
      <c r="K160" s="202" t="s">
        <v>1898</v>
      </c>
      <c r="L160" s="61"/>
      <c r="M160" s="207" t="s">
        <v>1898</v>
      </c>
      <c r="N160" s="208" t="s">
        <v>1922</v>
      </c>
      <c r="O160" s="42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4" t="s">
        <v>2042</v>
      </c>
      <c r="AT160" s="24" t="s">
        <v>2092</v>
      </c>
      <c r="AU160" s="24" t="s">
        <v>1961</v>
      </c>
      <c r="AY160" s="24" t="s">
        <v>2090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1900</v>
      </c>
      <c r="BK160" s="211">
        <f>ROUND(I160*H160,2)</f>
        <v>0</v>
      </c>
      <c r="BL160" s="24" t="s">
        <v>2042</v>
      </c>
      <c r="BM160" s="24" t="s">
        <v>2287</v>
      </c>
    </row>
    <row r="161" spans="2:51" s="12" customFormat="1" ht="13.5">
      <c r="B161" s="212"/>
      <c r="C161" s="213"/>
      <c r="D161" s="214" t="s">
        <v>2098</v>
      </c>
      <c r="E161" s="215" t="s">
        <v>1898</v>
      </c>
      <c r="F161" s="216" t="s">
        <v>504</v>
      </c>
      <c r="G161" s="213"/>
      <c r="H161" s="217">
        <v>1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2098</v>
      </c>
      <c r="AU161" s="223" t="s">
        <v>1961</v>
      </c>
      <c r="AV161" s="12" t="s">
        <v>1961</v>
      </c>
      <c r="AW161" s="12" t="s">
        <v>1916</v>
      </c>
      <c r="AX161" s="12" t="s">
        <v>1951</v>
      </c>
      <c r="AY161" s="223" t="s">
        <v>2090</v>
      </c>
    </row>
    <row r="162" spans="2:65" s="1" customFormat="1" ht="22.5" customHeight="1">
      <c r="B162" s="41"/>
      <c r="C162" s="200" t="s">
        <v>2310</v>
      </c>
      <c r="D162" s="200" t="s">
        <v>2092</v>
      </c>
      <c r="E162" s="201" t="s">
        <v>505</v>
      </c>
      <c r="F162" s="202" t="s">
        <v>506</v>
      </c>
      <c r="G162" s="203" t="s">
        <v>2263</v>
      </c>
      <c r="H162" s="204">
        <v>1</v>
      </c>
      <c r="I162" s="205"/>
      <c r="J162" s="206">
        <f>ROUND(I162*H162,2)</f>
        <v>0</v>
      </c>
      <c r="K162" s="202" t="s">
        <v>1898</v>
      </c>
      <c r="L162" s="61"/>
      <c r="M162" s="207" t="s">
        <v>1898</v>
      </c>
      <c r="N162" s="208" t="s">
        <v>1922</v>
      </c>
      <c r="O162" s="42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AR162" s="24" t="s">
        <v>2042</v>
      </c>
      <c r="AT162" s="24" t="s">
        <v>2092</v>
      </c>
      <c r="AU162" s="24" t="s">
        <v>1961</v>
      </c>
      <c r="AY162" s="24" t="s">
        <v>2090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24" t="s">
        <v>1900</v>
      </c>
      <c r="BK162" s="211">
        <f>ROUND(I162*H162,2)</f>
        <v>0</v>
      </c>
      <c r="BL162" s="24" t="s">
        <v>2042</v>
      </c>
      <c r="BM162" s="24" t="s">
        <v>2291</v>
      </c>
    </row>
    <row r="163" spans="2:51" s="12" customFormat="1" ht="13.5">
      <c r="B163" s="212"/>
      <c r="C163" s="213"/>
      <c r="D163" s="214" t="s">
        <v>2098</v>
      </c>
      <c r="E163" s="215" t="s">
        <v>1898</v>
      </c>
      <c r="F163" s="216" t="s">
        <v>504</v>
      </c>
      <c r="G163" s="213"/>
      <c r="H163" s="217">
        <v>1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2098</v>
      </c>
      <c r="AU163" s="223" t="s">
        <v>1961</v>
      </c>
      <c r="AV163" s="12" t="s">
        <v>1961</v>
      </c>
      <c r="AW163" s="12" t="s">
        <v>1916</v>
      </c>
      <c r="AX163" s="12" t="s">
        <v>1951</v>
      </c>
      <c r="AY163" s="223" t="s">
        <v>2090</v>
      </c>
    </row>
    <row r="164" spans="2:65" s="1" customFormat="1" ht="22.5" customHeight="1">
      <c r="B164" s="41"/>
      <c r="C164" s="200" t="s">
        <v>2314</v>
      </c>
      <c r="D164" s="200" t="s">
        <v>2092</v>
      </c>
      <c r="E164" s="201" t="s">
        <v>507</v>
      </c>
      <c r="F164" s="202" t="s">
        <v>508</v>
      </c>
      <c r="G164" s="203" t="s">
        <v>2263</v>
      </c>
      <c r="H164" s="204">
        <v>1</v>
      </c>
      <c r="I164" s="205"/>
      <c r="J164" s="206">
        <f>ROUND(I164*H164,2)</f>
        <v>0</v>
      </c>
      <c r="K164" s="202" t="s">
        <v>1898</v>
      </c>
      <c r="L164" s="61"/>
      <c r="M164" s="207" t="s">
        <v>1898</v>
      </c>
      <c r="N164" s="208" t="s">
        <v>1922</v>
      </c>
      <c r="O164" s="42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AR164" s="24" t="s">
        <v>2042</v>
      </c>
      <c r="AT164" s="24" t="s">
        <v>2092</v>
      </c>
      <c r="AU164" s="24" t="s">
        <v>1961</v>
      </c>
      <c r="AY164" s="24" t="s">
        <v>2090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24" t="s">
        <v>1900</v>
      </c>
      <c r="BK164" s="211">
        <f>ROUND(I164*H164,2)</f>
        <v>0</v>
      </c>
      <c r="BL164" s="24" t="s">
        <v>2042</v>
      </c>
      <c r="BM164" s="24" t="s">
        <v>2296</v>
      </c>
    </row>
    <row r="165" spans="2:65" s="1" customFormat="1" ht="22.5" customHeight="1">
      <c r="B165" s="41"/>
      <c r="C165" s="228" t="s">
        <v>2319</v>
      </c>
      <c r="D165" s="228" t="s">
        <v>2136</v>
      </c>
      <c r="E165" s="229" t="s">
        <v>509</v>
      </c>
      <c r="F165" s="230" t="s">
        <v>510</v>
      </c>
      <c r="G165" s="231" t="s">
        <v>160</v>
      </c>
      <c r="H165" s="232">
        <v>4</v>
      </c>
      <c r="I165" s="233"/>
      <c r="J165" s="234">
        <f>ROUND(I165*H165,2)</f>
        <v>0</v>
      </c>
      <c r="K165" s="230" t="s">
        <v>1898</v>
      </c>
      <c r="L165" s="235"/>
      <c r="M165" s="236" t="s">
        <v>1898</v>
      </c>
      <c r="N165" s="237" t="s">
        <v>1922</v>
      </c>
      <c r="O165" s="42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AR165" s="24" t="s">
        <v>2129</v>
      </c>
      <c r="AT165" s="24" t="s">
        <v>2136</v>
      </c>
      <c r="AU165" s="24" t="s">
        <v>1961</v>
      </c>
      <c r="AY165" s="24" t="s">
        <v>2090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4" t="s">
        <v>1900</v>
      </c>
      <c r="BK165" s="211">
        <f>ROUND(I165*H165,2)</f>
        <v>0</v>
      </c>
      <c r="BL165" s="24" t="s">
        <v>2042</v>
      </c>
      <c r="BM165" s="24" t="s">
        <v>2301</v>
      </c>
    </row>
    <row r="166" spans="2:65" s="1" customFormat="1" ht="22.5" customHeight="1">
      <c r="B166" s="41"/>
      <c r="C166" s="228" t="s">
        <v>2324</v>
      </c>
      <c r="D166" s="228" t="s">
        <v>2136</v>
      </c>
      <c r="E166" s="229" t="s">
        <v>511</v>
      </c>
      <c r="F166" s="230" t="s">
        <v>512</v>
      </c>
      <c r="G166" s="231" t="s">
        <v>160</v>
      </c>
      <c r="H166" s="232">
        <v>25</v>
      </c>
      <c r="I166" s="233"/>
      <c r="J166" s="234">
        <f>ROUND(I166*H166,2)</f>
        <v>0</v>
      </c>
      <c r="K166" s="230" t="s">
        <v>1898</v>
      </c>
      <c r="L166" s="235"/>
      <c r="M166" s="236" t="s">
        <v>1898</v>
      </c>
      <c r="N166" s="237" t="s">
        <v>1922</v>
      </c>
      <c r="O166" s="42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AR166" s="24" t="s">
        <v>2129</v>
      </c>
      <c r="AT166" s="24" t="s">
        <v>2136</v>
      </c>
      <c r="AU166" s="24" t="s">
        <v>1961</v>
      </c>
      <c r="AY166" s="24" t="s">
        <v>2090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4" t="s">
        <v>1900</v>
      </c>
      <c r="BK166" s="211">
        <f>ROUND(I166*H166,2)</f>
        <v>0</v>
      </c>
      <c r="BL166" s="24" t="s">
        <v>2042</v>
      </c>
      <c r="BM166" s="24" t="s">
        <v>2305</v>
      </c>
    </row>
    <row r="167" spans="2:65" s="1" customFormat="1" ht="22.5" customHeight="1">
      <c r="B167" s="41"/>
      <c r="C167" s="228" t="s">
        <v>2329</v>
      </c>
      <c r="D167" s="228" t="s">
        <v>2136</v>
      </c>
      <c r="E167" s="229" t="s">
        <v>513</v>
      </c>
      <c r="F167" s="230" t="s">
        <v>514</v>
      </c>
      <c r="G167" s="231" t="s">
        <v>486</v>
      </c>
      <c r="H167" s="232">
        <v>15</v>
      </c>
      <c r="I167" s="233"/>
      <c r="J167" s="234">
        <f>ROUND(I167*H167,2)</f>
        <v>0</v>
      </c>
      <c r="K167" s="230" t="s">
        <v>1898</v>
      </c>
      <c r="L167" s="235"/>
      <c r="M167" s="236" t="s">
        <v>1898</v>
      </c>
      <c r="N167" s="237" t="s">
        <v>1922</v>
      </c>
      <c r="O167" s="42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4" t="s">
        <v>2129</v>
      </c>
      <c r="AT167" s="24" t="s">
        <v>2136</v>
      </c>
      <c r="AU167" s="24" t="s">
        <v>1961</v>
      </c>
      <c r="AY167" s="24" t="s">
        <v>2090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1900</v>
      </c>
      <c r="BK167" s="211">
        <f>ROUND(I167*H167,2)</f>
        <v>0</v>
      </c>
      <c r="BL167" s="24" t="s">
        <v>2042</v>
      </c>
      <c r="BM167" s="24" t="s">
        <v>2310</v>
      </c>
    </row>
    <row r="168" spans="2:65" s="1" customFormat="1" ht="22.5" customHeight="1">
      <c r="B168" s="41"/>
      <c r="C168" s="228" t="s">
        <v>2334</v>
      </c>
      <c r="D168" s="228" t="s">
        <v>2136</v>
      </c>
      <c r="E168" s="229" t="s">
        <v>515</v>
      </c>
      <c r="F168" s="230" t="s">
        <v>516</v>
      </c>
      <c r="G168" s="231" t="s">
        <v>486</v>
      </c>
      <c r="H168" s="232">
        <v>15</v>
      </c>
      <c r="I168" s="233"/>
      <c r="J168" s="234">
        <f>ROUND(I168*H168,2)</f>
        <v>0</v>
      </c>
      <c r="K168" s="230" t="s">
        <v>2096</v>
      </c>
      <c r="L168" s="235"/>
      <c r="M168" s="236" t="s">
        <v>1898</v>
      </c>
      <c r="N168" s="280" t="s">
        <v>1922</v>
      </c>
      <c r="O168" s="239"/>
      <c r="P168" s="240">
        <f>O168*H168</f>
        <v>0</v>
      </c>
      <c r="Q168" s="240">
        <v>0.37</v>
      </c>
      <c r="R168" s="240">
        <f>Q168*H168</f>
        <v>5.55</v>
      </c>
      <c r="S168" s="240">
        <v>0</v>
      </c>
      <c r="T168" s="241">
        <f>S168*H168</f>
        <v>0</v>
      </c>
      <c r="AR168" s="24" t="s">
        <v>2129</v>
      </c>
      <c r="AT168" s="24" t="s">
        <v>2136</v>
      </c>
      <c r="AU168" s="24" t="s">
        <v>1961</v>
      </c>
      <c r="AY168" s="24" t="s">
        <v>2090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24" t="s">
        <v>1900</v>
      </c>
      <c r="BK168" s="211">
        <f>ROUND(I168*H168,2)</f>
        <v>0</v>
      </c>
      <c r="BL168" s="24" t="s">
        <v>2042</v>
      </c>
      <c r="BM168" s="24" t="s">
        <v>2314</v>
      </c>
    </row>
    <row r="169" spans="2:12" s="1" customFormat="1" ht="6.95" customHeight="1">
      <c r="B169" s="56"/>
      <c r="C169" s="57"/>
      <c r="D169" s="57"/>
      <c r="E169" s="57"/>
      <c r="F169" s="57"/>
      <c r="G169" s="57"/>
      <c r="H169" s="57"/>
      <c r="I169" s="145"/>
      <c r="J169" s="57"/>
      <c r="K169" s="57"/>
      <c r="L169" s="61"/>
    </row>
  </sheetData>
  <sheetProtection sheet="1" objects="1" scenarios="1" formatCells="0" formatColumns="0" formatRows="0" sort="0" autoFilter="0"/>
  <autoFilter ref="C82:K16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2036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517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518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ROUNDUP(J84,2)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ROUNDUP(SUM(BE84:BE90),2)</f>
        <v>0</v>
      </c>
      <c r="G32" s="42"/>
      <c r="H32" s="42"/>
      <c r="I32" s="140">
        <v>0.21</v>
      </c>
      <c r="J32" s="139">
        <f>ROUNDUP(ROUNDUP((SUM(BE84:BE90)),2)*I32,1)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ROUNDUP(SUM(BF84:BF90),2)</f>
        <v>0</v>
      </c>
      <c r="G33" s="42"/>
      <c r="H33" s="42"/>
      <c r="I33" s="140">
        <v>0.15</v>
      </c>
      <c r="J33" s="139">
        <f>ROUNDUP(ROUNDUP((SUM(BF84:BF90)),2)*I33,1)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ROUNDUP(SUM(BG84:BG90),2)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ROUNDUP(SUM(BH84:BH90),2)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ROUNDUP(SUM(BI84:BI90),2)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517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1 - 0.rok - mýcení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J84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J85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J86</f>
        <v>0</v>
      </c>
      <c r="K62" s="169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5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8"/>
      <c r="J68" s="60"/>
      <c r="K68" s="60"/>
      <c r="L68" s="61"/>
    </row>
    <row r="69" spans="2:12" s="1" customFormat="1" ht="36.95" customHeight="1">
      <c r="B69" s="41"/>
      <c r="C69" s="62" t="s">
        <v>2074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14.45" customHeight="1">
      <c r="B71" s="41"/>
      <c r="C71" s="65" t="s">
        <v>1894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22.5" customHeight="1">
      <c r="B72" s="41"/>
      <c r="C72" s="63"/>
      <c r="D72" s="63"/>
      <c r="E72" s="402" t="str">
        <f>E7</f>
        <v>Jezero Most-napojení na komunikace a IS - část I</v>
      </c>
      <c r="F72" s="403"/>
      <c r="G72" s="403"/>
      <c r="H72" s="403"/>
      <c r="I72" s="170"/>
      <c r="J72" s="63"/>
      <c r="K72" s="63"/>
      <c r="L72" s="61"/>
    </row>
    <row r="73" spans="2:12" ht="15">
      <c r="B73" s="28"/>
      <c r="C73" s="65" t="s">
        <v>2058</v>
      </c>
      <c r="D73" s="263"/>
      <c r="E73" s="263"/>
      <c r="F73" s="263"/>
      <c r="G73" s="263"/>
      <c r="H73" s="263"/>
      <c r="J73" s="263"/>
      <c r="K73" s="263"/>
      <c r="L73" s="264"/>
    </row>
    <row r="74" spans="2:12" s="1" customFormat="1" ht="22.5" customHeight="1">
      <c r="B74" s="41"/>
      <c r="C74" s="63"/>
      <c r="D74" s="63"/>
      <c r="E74" s="402" t="s">
        <v>517</v>
      </c>
      <c r="F74" s="404"/>
      <c r="G74" s="404"/>
      <c r="H74" s="404"/>
      <c r="I74" s="170"/>
      <c r="J74" s="63"/>
      <c r="K74" s="63"/>
      <c r="L74" s="61"/>
    </row>
    <row r="75" spans="2:12" s="1" customFormat="1" ht="14.45" customHeight="1">
      <c r="B75" s="41"/>
      <c r="C75" s="65" t="s">
        <v>2932</v>
      </c>
      <c r="D75" s="63"/>
      <c r="E75" s="63"/>
      <c r="F75" s="63"/>
      <c r="G75" s="63"/>
      <c r="H75" s="63"/>
      <c r="I75" s="170"/>
      <c r="J75" s="63"/>
      <c r="K75" s="63"/>
      <c r="L75" s="61"/>
    </row>
    <row r="76" spans="2:12" s="1" customFormat="1" ht="23.25" customHeight="1">
      <c r="B76" s="41"/>
      <c r="C76" s="63"/>
      <c r="D76" s="63"/>
      <c r="E76" s="374" t="str">
        <f>E11</f>
        <v>1 - 0.rok - mýcení</v>
      </c>
      <c r="F76" s="404"/>
      <c r="G76" s="404"/>
      <c r="H76" s="404"/>
      <c r="I76" s="170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18" customHeight="1">
      <c r="B78" s="41"/>
      <c r="C78" s="65" t="s">
        <v>1901</v>
      </c>
      <c r="D78" s="63"/>
      <c r="E78" s="63"/>
      <c r="F78" s="171" t="str">
        <f>F14</f>
        <v xml:space="preserve"> </v>
      </c>
      <c r="G78" s="63"/>
      <c r="H78" s="63"/>
      <c r="I78" s="172" t="s">
        <v>1903</v>
      </c>
      <c r="J78" s="73" t="str">
        <f>IF(J14="","",J14)</f>
        <v>28. 11. 2016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15">
      <c r="B80" s="41"/>
      <c r="C80" s="65" t="s">
        <v>1906</v>
      </c>
      <c r="D80" s="63"/>
      <c r="E80" s="63"/>
      <c r="F80" s="171" t="str">
        <f>E17</f>
        <v>ČR - Ministerstvo financí</v>
      </c>
      <c r="G80" s="63"/>
      <c r="H80" s="63"/>
      <c r="I80" s="172" t="s">
        <v>1912</v>
      </c>
      <c r="J80" s="171" t="str">
        <f>E23</f>
        <v>Báňské projekty Teplice a.s.</v>
      </c>
      <c r="K80" s="63"/>
      <c r="L80" s="61"/>
    </row>
    <row r="81" spans="2:12" s="1" customFormat="1" ht="14.45" customHeight="1">
      <c r="B81" s="41"/>
      <c r="C81" s="65" t="s">
        <v>1910</v>
      </c>
      <c r="D81" s="63"/>
      <c r="E81" s="63"/>
      <c r="F81" s="171" t="str">
        <f>IF(E20="","",E20)</f>
        <v/>
      </c>
      <c r="G81" s="63"/>
      <c r="H81" s="63"/>
      <c r="I81" s="170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0"/>
      <c r="J82" s="63"/>
      <c r="K82" s="63"/>
      <c r="L82" s="61"/>
    </row>
    <row r="83" spans="2:20" s="10" customFormat="1" ht="29.25" customHeight="1">
      <c r="B83" s="173"/>
      <c r="C83" s="174" t="s">
        <v>2075</v>
      </c>
      <c r="D83" s="175" t="s">
        <v>1936</v>
      </c>
      <c r="E83" s="175" t="s">
        <v>1932</v>
      </c>
      <c r="F83" s="175" t="s">
        <v>2076</v>
      </c>
      <c r="G83" s="175" t="s">
        <v>2077</v>
      </c>
      <c r="H83" s="175" t="s">
        <v>2078</v>
      </c>
      <c r="I83" s="176" t="s">
        <v>2079</v>
      </c>
      <c r="J83" s="175" t="s">
        <v>2064</v>
      </c>
      <c r="K83" s="177" t="s">
        <v>2080</v>
      </c>
      <c r="L83" s="178"/>
      <c r="M83" s="80" t="s">
        <v>2081</v>
      </c>
      <c r="N83" s="81" t="s">
        <v>1921</v>
      </c>
      <c r="O83" s="81" t="s">
        <v>2082</v>
      </c>
      <c r="P83" s="81" t="s">
        <v>2083</v>
      </c>
      <c r="Q83" s="81" t="s">
        <v>2084</v>
      </c>
      <c r="R83" s="81" t="s">
        <v>2085</v>
      </c>
      <c r="S83" s="81" t="s">
        <v>2086</v>
      </c>
      <c r="T83" s="82" t="s">
        <v>2087</v>
      </c>
    </row>
    <row r="84" spans="2:63" s="1" customFormat="1" ht="29.25" customHeight="1">
      <c r="B84" s="41"/>
      <c r="C84" s="86" t="s">
        <v>2065</v>
      </c>
      <c r="D84" s="63"/>
      <c r="E84" s="63"/>
      <c r="F84" s="63"/>
      <c r="G84" s="63"/>
      <c r="H84" s="63"/>
      <c r="I84" s="170"/>
      <c r="J84" s="179">
        <f>BK84</f>
        <v>0</v>
      </c>
      <c r="K84" s="63"/>
      <c r="L84" s="61"/>
      <c r="M84" s="83"/>
      <c r="N84" s="84"/>
      <c r="O84" s="84"/>
      <c r="P84" s="180">
        <f>P85</f>
        <v>0</v>
      </c>
      <c r="Q84" s="84"/>
      <c r="R84" s="180">
        <f>R85</f>
        <v>0</v>
      </c>
      <c r="S84" s="84"/>
      <c r="T84" s="181">
        <f>T85</f>
        <v>0</v>
      </c>
      <c r="AT84" s="24" t="s">
        <v>1950</v>
      </c>
      <c r="AU84" s="24" t="s">
        <v>2066</v>
      </c>
      <c r="BK84" s="182">
        <f>BK85</f>
        <v>0</v>
      </c>
    </row>
    <row r="85" spans="2:63" s="11" customFormat="1" ht="37.35" customHeight="1">
      <c r="B85" s="183"/>
      <c r="C85" s="184"/>
      <c r="D85" s="185" t="s">
        <v>1950</v>
      </c>
      <c r="E85" s="186" t="s">
        <v>2088</v>
      </c>
      <c r="F85" s="186" t="s">
        <v>2089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</f>
        <v>0</v>
      </c>
      <c r="Q85" s="191"/>
      <c r="R85" s="192">
        <f>R86</f>
        <v>0</v>
      </c>
      <c r="S85" s="191"/>
      <c r="T85" s="193">
        <f>T86</f>
        <v>0</v>
      </c>
      <c r="AR85" s="194" t="s">
        <v>1900</v>
      </c>
      <c r="AT85" s="195" t="s">
        <v>1950</v>
      </c>
      <c r="AU85" s="195" t="s">
        <v>1951</v>
      </c>
      <c r="AY85" s="194" t="s">
        <v>2090</v>
      </c>
      <c r="BK85" s="196">
        <f>BK86</f>
        <v>0</v>
      </c>
    </row>
    <row r="86" spans="2:63" s="11" customFormat="1" ht="19.9" customHeight="1">
      <c r="B86" s="183"/>
      <c r="C86" s="184"/>
      <c r="D86" s="197" t="s">
        <v>1950</v>
      </c>
      <c r="E86" s="198" t="s">
        <v>1900</v>
      </c>
      <c r="F86" s="198" t="s">
        <v>2091</v>
      </c>
      <c r="G86" s="184"/>
      <c r="H86" s="184"/>
      <c r="I86" s="187"/>
      <c r="J86" s="199">
        <f>BK86</f>
        <v>0</v>
      </c>
      <c r="K86" s="184"/>
      <c r="L86" s="189"/>
      <c r="M86" s="190"/>
      <c r="N86" s="191"/>
      <c r="O86" s="191"/>
      <c r="P86" s="192">
        <f>SUM(P87:P90)</f>
        <v>0</v>
      </c>
      <c r="Q86" s="191"/>
      <c r="R86" s="192">
        <f>SUM(R87:R90)</f>
        <v>0</v>
      </c>
      <c r="S86" s="191"/>
      <c r="T86" s="193">
        <f>SUM(T87:T90)</f>
        <v>0</v>
      </c>
      <c r="AR86" s="194" t="s">
        <v>1900</v>
      </c>
      <c r="AT86" s="195" t="s">
        <v>1950</v>
      </c>
      <c r="AU86" s="195" t="s">
        <v>1900</v>
      </c>
      <c r="AY86" s="194" t="s">
        <v>2090</v>
      </c>
      <c r="BK86" s="196">
        <f>SUM(BK87:BK90)</f>
        <v>0</v>
      </c>
    </row>
    <row r="87" spans="2:65" s="1" customFormat="1" ht="31.5" customHeight="1">
      <c r="B87" s="41"/>
      <c r="C87" s="200" t="s">
        <v>1900</v>
      </c>
      <c r="D87" s="200" t="s">
        <v>2092</v>
      </c>
      <c r="E87" s="201" t="s">
        <v>519</v>
      </c>
      <c r="F87" s="202" t="s">
        <v>520</v>
      </c>
      <c r="G87" s="203" t="s">
        <v>2132</v>
      </c>
      <c r="H87" s="204">
        <v>310</v>
      </c>
      <c r="I87" s="205"/>
      <c r="J87" s="206">
        <f>ROUND(I87*H87,2)</f>
        <v>0</v>
      </c>
      <c r="K87" s="202" t="s">
        <v>2096</v>
      </c>
      <c r="L87" s="61"/>
      <c r="M87" s="207" t="s">
        <v>1898</v>
      </c>
      <c r="N87" s="208" t="s">
        <v>1922</v>
      </c>
      <c r="O87" s="42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24" t="s">
        <v>2042</v>
      </c>
      <c r="AT87" s="24" t="s">
        <v>2092</v>
      </c>
      <c r="AU87" s="24" t="s">
        <v>1961</v>
      </c>
      <c r="AY87" s="24" t="s">
        <v>2090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24" t="s">
        <v>1900</v>
      </c>
      <c r="BK87" s="211">
        <f>ROUND(I87*H87,2)</f>
        <v>0</v>
      </c>
      <c r="BL87" s="24" t="s">
        <v>2042</v>
      </c>
      <c r="BM87" s="24" t="s">
        <v>521</v>
      </c>
    </row>
    <row r="88" spans="2:51" s="12" customFormat="1" ht="13.5">
      <c r="B88" s="212"/>
      <c r="C88" s="213"/>
      <c r="D88" s="214" t="s">
        <v>2098</v>
      </c>
      <c r="E88" s="215" t="s">
        <v>1898</v>
      </c>
      <c r="F88" s="216" t="s">
        <v>522</v>
      </c>
      <c r="G88" s="213"/>
      <c r="H88" s="217">
        <v>310</v>
      </c>
      <c r="I88" s="218"/>
      <c r="J88" s="213"/>
      <c r="K88" s="213"/>
      <c r="L88" s="219"/>
      <c r="M88" s="220"/>
      <c r="N88" s="221"/>
      <c r="O88" s="221"/>
      <c r="P88" s="221"/>
      <c r="Q88" s="221"/>
      <c r="R88" s="221"/>
      <c r="S88" s="221"/>
      <c r="T88" s="222"/>
      <c r="AT88" s="223" t="s">
        <v>2098</v>
      </c>
      <c r="AU88" s="223" t="s">
        <v>1961</v>
      </c>
      <c r="AV88" s="12" t="s">
        <v>1961</v>
      </c>
      <c r="AW88" s="12" t="s">
        <v>1916</v>
      </c>
      <c r="AX88" s="12" t="s">
        <v>1951</v>
      </c>
      <c r="AY88" s="223" t="s">
        <v>2090</v>
      </c>
    </row>
    <row r="89" spans="2:65" s="1" customFormat="1" ht="22.5" customHeight="1">
      <c r="B89" s="41"/>
      <c r="C89" s="200" t="s">
        <v>1961</v>
      </c>
      <c r="D89" s="200" t="s">
        <v>2092</v>
      </c>
      <c r="E89" s="201" t="s">
        <v>523</v>
      </c>
      <c r="F89" s="202" t="s">
        <v>524</v>
      </c>
      <c r="G89" s="203" t="s">
        <v>2095</v>
      </c>
      <c r="H89" s="204">
        <v>6.5</v>
      </c>
      <c r="I89" s="205"/>
      <c r="J89" s="206">
        <f>ROUND(I89*H89,2)</f>
        <v>0</v>
      </c>
      <c r="K89" s="202" t="s">
        <v>1898</v>
      </c>
      <c r="L89" s="61"/>
      <c r="M89" s="207" t="s">
        <v>1898</v>
      </c>
      <c r="N89" s="208" t="s">
        <v>1922</v>
      </c>
      <c r="O89" s="42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24" t="s">
        <v>2042</v>
      </c>
      <c r="AT89" s="24" t="s">
        <v>2092</v>
      </c>
      <c r="AU89" s="24" t="s">
        <v>1961</v>
      </c>
      <c r="AY89" s="24" t="s">
        <v>2090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24" t="s">
        <v>1900</v>
      </c>
      <c r="BK89" s="211">
        <f>ROUND(I89*H89,2)</f>
        <v>0</v>
      </c>
      <c r="BL89" s="24" t="s">
        <v>2042</v>
      </c>
      <c r="BM89" s="24" t="s">
        <v>525</v>
      </c>
    </row>
    <row r="90" spans="2:51" s="12" customFormat="1" ht="13.5">
      <c r="B90" s="212"/>
      <c r="C90" s="213"/>
      <c r="D90" s="224" t="s">
        <v>2098</v>
      </c>
      <c r="E90" s="225" t="s">
        <v>1898</v>
      </c>
      <c r="F90" s="226" t="s">
        <v>526</v>
      </c>
      <c r="G90" s="213"/>
      <c r="H90" s="227">
        <v>6.5</v>
      </c>
      <c r="I90" s="218"/>
      <c r="J90" s="213"/>
      <c r="K90" s="213"/>
      <c r="L90" s="219"/>
      <c r="M90" s="258"/>
      <c r="N90" s="259"/>
      <c r="O90" s="259"/>
      <c r="P90" s="259"/>
      <c r="Q90" s="259"/>
      <c r="R90" s="259"/>
      <c r="S90" s="259"/>
      <c r="T90" s="260"/>
      <c r="AT90" s="223" t="s">
        <v>2098</v>
      </c>
      <c r="AU90" s="223" t="s">
        <v>1961</v>
      </c>
      <c r="AV90" s="12" t="s">
        <v>1961</v>
      </c>
      <c r="AW90" s="12" t="s">
        <v>1916</v>
      </c>
      <c r="AX90" s="12" t="s">
        <v>1900</v>
      </c>
      <c r="AY90" s="223" t="s">
        <v>2090</v>
      </c>
    </row>
    <row r="91" spans="2:12" s="1" customFormat="1" ht="6.95" customHeight="1">
      <c r="B91" s="56"/>
      <c r="C91" s="57"/>
      <c r="D91" s="57"/>
      <c r="E91" s="57"/>
      <c r="F91" s="57"/>
      <c r="G91" s="57"/>
      <c r="H91" s="57"/>
      <c r="I91" s="145"/>
      <c r="J91" s="57"/>
      <c r="K91" s="57"/>
      <c r="L91" s="61"/>
    </row>
  </sheetData>
  <sheetProtection sheet="1" objects="1" scenarios="1" formatCells="0" formatColumns="0" formatRows="0" sort="0" autoFilter="0"/>
  <autoFilter ref="C83:K90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2038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517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527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ROUNDUP(J86,2)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ROUNDUP(SUM(BE86:BE113),2)</f>
        <v>0</v>
      </c>
      <c r="G32" s="42"/>
      <c r="H32" s="42"/>
      <c r="I32" s="140">
        <v>0.21</v>
      </c>
      <c r="J32" s="139">
        <f>ROUNDUP(ROUNDUP((SUM(BE86:BE113)),2)*I32,1)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ROUNDUP(SUM(BF86:BF113),2)</f>
        <v>0</v>
      </c>
      <c r="G33" s="42"/>
      <c r="H33" s="42"/>
      <c r="I33" s="140">
        <v>0.15</v>
      </c>
      <c r="J33" s="139">
        <f>ROUNDUP(ROUNDUP((SUM(BF86:BF113)),2)*I33,1)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ROUNDUP(SUM(BG86:BG113),2)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ROUNDUP(SUM(BH86:BH113),2)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ROUNDUP(SUM(BI86:BI113),2)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517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2 - 0.rok - základní výsadba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J86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J87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J88</f>
        <v>0</v>
      </c>
      <c r="K62" s="169"/>
    </row>
    <row r="63" spans="2:11" s="9" customFormat="1" ht="19.9" customHeight="1">
      <c r="B63" s="163"/>
      <c r="C63" s="164"/>
      <c r="D63" s="165" t="s">
        <v>2072</v>
      </c>
      <c r="E63" s="166"/>
      <c r="F63" s="166"/>
      <c r="G63" s="166"/>
      <c r="H63" s="166"/>
      <c r="I63" s="167"/>
      <c r="J63" s="168">
        <f>J111</f>
        <v>0</v>
      </c>
      <c r="K63" s="169"/>
    </row>
    <row r="64" spans="2:11" s="9" customFormat="1" ht="14.85" customHeight="1">
      <c r="B64" s="163"/>
      <c r="C64" s="164"/>
      <c r="D64" s="165" t="s">
        <v>2073</v>
      </c>
      <c r="E64" s="166"/>
      <c r="F64" s="166"/>
      <c r="G64" s="166"/>
      <c r="H64" s="166"/>
      <c r="I64" s="167"/>
      <c r="J64" s="168">
        <f>J112</f>
        <v>0</v>
      </c>
      <c r="K64" s="169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6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5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8"/>
      <c r="J70" s="60"/>
      <c r="K70" s="60"/>
      <c r="L70" s="61"/>
    </row>
    <row r="71" spans="2:12" s="1" customFormat="1" ht="36.95" customHeight="1">
      <c r="B71" s="41"/>
      <c r="C71" s="62" t="s">
        <v>2074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14.45" customHeight="1">
      <c r="B73" s="41"/>
      <c r="C73" s="65" t="s">
        <v>1894</v>
      </c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22.5" customHeight="1">
      <c r="B74" s="41"/>
      <c r="C74" s="63"/>
      <c r="D74" s="63"/>
      <c r="E74" s="402" t="str">
        <f>E7</f>
        <v>Jezero Most-napojení na komunikace a IS - část I</v>
      </c>
      <c r="F74" s="403"/>
      <c r="G74" s="403"/>
      <c r="H74" s="403"/>
      <c r="I74" s="170"/>
      <c r="J74" s="63"/>
      <c r="K74" s="63"/>
      <c r="L74" s="61"/>
    </row>
    <row r="75" spans="2:12" ht="15">
      <c r="B75" s="28"/>
      <c r="C75" s="65" t="s">
        <v>2058</v>
      </c>
      <c r="D75" s="263"/>
      <c r="E75" s="263"/>
      <c r="F75" s="263"/>
      <c r="G75" s="263"/>
      <c r="H75" s="263"/>
      <c r="J75" s="263"/>
      <c r="K75" s="263"/>
      <c r="L75" s="264"/>
    </row>
    <row r="76" spans="2:12" s="1" customFormat="1" ht="22.5" customHeight="1">
      <c r="B76" s="41"/>
      <c r="C76" s="63"/>
      <c r="D76" s="63"/>
      <c r="E76" s="402" t="s">
        <v>517</v>
      </c>
      <c r="F76" s="404"/>
      <c r="G76" s="404"/>
      <c r="H76" s="404"/>
      <c r="I76" s="170"/>
      <c r="J76" s="63"/>
      <c r="K76" s="63"/>
      <c r="L76" s="61"/>
    </row>
    <row r="77" spans="2:12" s="1" customFormat="1" ht="14.45" customHeight="1">
      <c r="B77" s="41"/>
      <c r="C77" s="65" t="s">
        <v>2932</v>
      </c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23.25" customHeight="1">
      <c r="B78" s="41"/>
      <c r="C78" s="63"/>
      <c r="D78" s="63"/>
      <c r="E78" s="374" t="str">
        <f>E11</f>
        <v>2 - 0.rok - základní výsadba</v>
      </c>
      <c r="F78" s="404"/>
      <c r="G78" s="404"/>
      <c r="H78" s="404"/>
      <c r="I78" s="170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18" customHeight="1">
      <c r="B80" s="41"/>
      <c r="C80" s="65" t="s">
        <v>1901</v>
      </c>
      <c r="D80" s="63"/>
      <c r="E80" s="63"/>
      <c r="F80" s="171" t="str">
        <f>F14</f>
        <v xml:space="preserve"> </v>
      </c>
      <c r="G80" s="63"/>
      <c r="H80" s="63"/>
      <c r="I80" s="172" t="s">
        <v>1903</v>
      </c>
      <c r="J80" s="73" t="str">
        <f>IF(J14="","",J14)</f>
        <v>28. 11. 2016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12" s="1" customFormat="1" ht="15">
      <c r="B82" s="41"/>
      <c r="C82" s="65" t="s">
        <v>1906</v>
      </c>
      <c r="D82" s="63"/>
      <c r="E82" s="63"/>
      <c r="F82" s="171" t="str">
        <f>E17</f>
        <v>ČR - Ministerstvo financí</v>
      </c>
      <c r="G82" s="63"/>
      <c r="H82" s="63"/>
      <c r="I82" s="172" t="s">
        <v>1912</v>
      </c>
      <c r="J82" s="171" t="str">
        <f>E23</f>
        <v>Báňské projekty Teplice a.s.</v>
      </c>
      <c r="K82" s="63"/>
      <c r="L82" s="61"/>
    </row>
    <row r="83" spans="2:12" s="1" customFormat="1" ht="14.45" customHeight="1">
      <c r="B83" s="41"/>
      <c r="C83" s="65" t="s">
        <v>1910</v>
      </c>
      <c r="D83" s="63"/>
      <c r="E83" s="63"/>
      <c r="F83" s="171" t="str">
        <f>IF(E20="","",E20)</f>
        <v/>
      </c>
      <c r="G83" s="63"/>
      <c r="H83" s="63"/>
      <c r="I83" s="170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0"/>
      <c r="J84" s="63"/>
      <c r="K84" s="63"/>
      <c r="L84" s="61"/>
    </row>
    <row r="85" spans="2:20" s="10" customFormat="1" ht="29.25" customHeight="1">
      <c r="B85" s="173"/>
      <c r="C85" s="174" t="s">
        <v>2075</v>
      </c>
      <c r="D85" s="175" t="s">
        <v>1936</v>
      </c>
      <c r="E85" s="175" t="s">
        <v>1932</v>
      </c>
      <c r="F85" s="175" t="s">
        <v>2076</v>
      </c>
      <c r="G85" s="175" t="s">
        <v>2077</v>
      </c>
      <c r="H85" s="175" t="s">
        <v>2078</v>
      </c>
      <c r="I85" s="176" t="s">
        <v>2079</v>
      </c>
      <c r="J85" s="175" t="s">
        <v>2064</v>
      </c>
      <c r="K85" s="177" t="s">
        <v>2080</v>
      </c>
      <c r="L85" s="178"/>
      <c r="M85" s="80" t="s">
        <v>2081</v>
      </c>
      <c r="N85" s="81" t="s">
        <v>1921</v>
      </c>
      <c r="O85" s="81" t="s">
        <v>2082</v>
      </c>
      <c r="P85" s="81" t="s">
        <v>2083</v>
      </c>
      <c r="Q85" s="81" t="s">
        <v>2084</v>
      </c>
      <c r="R85" s="81" t="s">
        <v>2085</v>
      </c>
      <c r="S85" s="81" t="s">
        <v>2086</v>
      </c>
      <c r="T85" s="82" t="s">
        <v>2087</v>
      </c>
    </row>
    <row r="86" spans="2:63" s="1" customFormat="1" ht="29.25" customHeight="1">
      <c r="B86" s="41"/>
      <c r="C86" s="86" t="s">
        <v>2065</v>
      </c>
      <c r="D86" s="63"/>
      <c r="E86" s="63"/>
      <c r="F86" s="63"/>
      <c r="G86" s="63"/>
      <c r="H86" s="63"/>
      <c r="I86" s="170"/>
      <c r="J86" s="179">
        <f>BK86</f>
        <v>0</v>
      </c>
      <c r="K86" s="63"/>
      <c r="L86" s="61"/>
      <c r="M86" s="83"/>
      <c r="N86" s="84"/>
      <c r="O86" s="84"/>
      <c r="P86" s="180">
        <f>P87</f>
        <v>0</v>
      </c>
      <c r="Q86" s="84"/>
      <c r="R86" s="180">
        <f>R87</f>
        <v>10.894576</v>
      </c>
      <c r="S86" s="84"/>
      <c r="T86" s="181">
        <f>T87</f>
        <v>0</v>
      </c>
      <c r="AT86" s="24" t="s">
        <v>1950</v>
      </c>
      <c r="AU86" s="24" t="s">
        <v>2066</v>
      </c>
      <c r="BK86" s="182">
        <f>BK87</f>
        <v>0</v>
      </c>
    </row>
    <row r="87" spans="2:63" s="11" customFormat="1" ht="37.35" customHeight="1">
      <c r="B87" s="183"/>
      <c r="C87" s="184"/>
      <c r="D87" s="185" t="s">
        <v>1950</v>
      </c>
      <c r="E87" s="186" t="s">
        <v>2088</v>
      </c>
      <c r="F87" s="186" t="s">
        <v>2089</v>
      </c>
      <c r="G87" s="184"/>
      <c r="H87" s="184"/>
      <c r="I87" s="187"/>
      <c r="J87" s="188">
        <f>BK87</f>
        <v>0</v>
      </c>
      <c r="K87" s="184"/>
      <c r="L87" s="189"/>
      <c r="M87" s="190"/>
      <c r="N87" s="191"/>
      <c r="O87" s="191"/>
      <c r="P87" s="192">
        <f>P88+P111</f>
        <v>0</v>
      </c>
      <c r="Q87" s="191"/>
      <c r="R87" s="192">
        <f>R88+R111</f>
        <v>10.894576</v>
      </c>
      <c r="S87" s="191"/>
      <c r="T87" s="193">
        <f>T88+T111</f>
        <v>0</v>
      </c>
      <c r="AR87" s="194" t="s">
        <v>1900</v>
      </c>
      <c r="AT87" s="195" t="s">
        <v>1950</v>
      </c>
      <c r="AU87" s="195" t="s">
        <v>1951</v>
      </c>
      <c r="AY87" s="194" t="s">
        <v>2090</v>
      </c>
      <c r="BK87" s="196">
        <f>BK88+BK111</f>
        <v>0</v>
      </c>
    </row>
    <row r="88" spans="2:63" s="11" customFormat="1" ht="19.9" customHeight="1">
      <c r="B88" s="183"/>
      <c r="C88" s="184"/>
      <c r="D88" s="197" t="s">
        <v>1950</v>
      </c>
      <c r="E88" s="198" t="s">
        <v>1900</v>
      </c>
      <c r="F88" s="198" t="s">
        <v>2091</v>
      </c>
      <c r="G88" s="184"/>
      <c r="H88" s="184"/>
      <c r="I88" s="187"/>
      <c r="J88" s="199">
        <f>BK88</f>
        <v>0</v>
      </c>
      <c r="K88" s="184"/>
      <c r="L88" s="189"/>
      <c r="M88" s="190"/>
      <c r="N88" s="191"/>
      <c r="O88" s="191"/>
      <c r="P88" s="192">
        <f>SUM(P89:P110)</f>
        <v>0</v>
      </c>
      <c r="Q88" s="191"/>
      <c r="R88" s="192">
        <f>SUM(R89:R110)</f>
        <v>10.894576</v>
      </c>
      <c r="S88" s="191"/>
      <c r="T88" s="193">
        <f>SUM(T89:T110)</f>
        <v>0</v>
      </c>
      <c r="AR88" s="194" t="s">
        <v>1900</v>
      </c>
      <c r="AT88" s="195" t="s">
        <v>1950</v>
      </c>
      <c r="AU88" s="195" t="s">
        <v>1900</v>
      </c>
      <c r="AY88" s="194" t="s">
        <v>2090</v>
      </c>
      <c r="BK88" s="196">
        <f>SUM(BK89:BK110)</f>
        <v>0</v>
      </c>
    </row>
    <row r="89" spans="2:65" s="1" customFormat="1" ht="31.5" customHeight="1">
      <c r="B89" s="41"/>
      <c r="C89" s="200" t="s">
        <v>1900</v>
      </c>
      <c r="D89" s="200" t="s">
        <v>2092</v>
      </c>
      <c r="E89" s="201" t="s">
        <v>528</v>
      </c>
      <c r="F89" s="202" t="s">
        <v>529</v>
      </c>
      <c r="G89" s="203" t="s">
        <v>2263</v>
      </c>
      <c r="H89" s="204">
        <v>120</v>
      </c>
      <c r="I89" s="205"/>
      <c r="J89" s="206">
        <f>ROUND(I89*H89,2)</f>
        <v>0</v>
      </c>
      <c r="K89" s="202" t="s">
        <v>2096</v>
      </c>
      <c r="L89" s="61"/>
      <c r="M89" s="207" t="s">
        <v>1898</v>
      </c>
      <c r="N89" s="208" t="s">
        <v>1922</v>
      </c>
      <c r="O89" s="42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24" t="s">
        <v>2042</v>
      </c>
      <c r="AT89" s="24" t="s">
        <v>2092</v>
      </c>
      <c r="AU89" s="24" t="s">
        <v>1961</v>
      </c>
      <c r="AY89" s="24" t="s">
        <v>2090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24" t="s">
        <v>1900</v>
      </c>
      <c r="BK89" s="211">
        <f>ROUND(I89*H89,2)</f>
        <v>0</v>
      </c>
      <c r="BL89" s="24" t="s">
        <v>2042</v>
      </c>
      <c r="BM89" s="24" t="s">
        <v>530</v>
      </c>
    </row>
    <row r="90" spans="2:51" s="12" customFormat="1" ht="13.5">
      <c r="B90" s="212"/>
      <c r="C90" s="213"/>
      <c r="D90" s="214" t="s">
        <v>2098</v>
      </c>
      <c r="E90" s="215" t="s">
        <v>1898</v>
      </c>
      <c r="F90" s="216" t="s">
        <v>531</v>
      </c>
      <c r="G90" s="213"/>
      <c r="H90" s="217">
        <v>120</v>
      </c>
      <c r="I90" s="218"/>
      <c r="J90" s="213"/>
      <c r="K90" s="213"/>
      <c r="L90" s="219"/>
      <c r="M90" s="220"/>
      <c r="N90" s="221"/>
      <c r="O90" s="221"/>
      <c r="P90" s="221"/>
      <c r="Q90" s="221"/>
      <c r="R90" s="221"/>
      <c r="S90" s="221"/>
      <c r="T90" s="222"/>
      <c r="AT90" s="223" t="s">
        <v>2098</v>
      </c>
      <c r="AU90" s="223" t="s">
        <v>1961</v>
      </c>
      <c r="AV90" s="12" t="s">
        <v>1961</v>
      </c>
      <c r="AW90" s="12" t="s">
        <v>1916</v>
      </c>
      <c r="AX90" s="12" t="s">
        <v>1951</v>
      </c>
      <c r="AY90" s="223" t="s">
        <v>2090</v>
      </c>
    </row>
    <row r="91" spans="2:65" s="1" customFormat="1" ht="22.5" customHeight="1">
      <c r="B91" s="41"/>
      <c r="C91" s="200" t="s">
        <v>1961</v>
      </c>
      <c r="D91" s="200" t="s">
        <v>2092</v>
      </c>
      <c r="E91" s="201" t="s">
        <v>532</v>
      </c>
      <c r="F91" s="202" t="s">
        <v>533</v>
      </c>
      <c r="G91" s="203" t="s">
        <v>2263</v>
      </c>
      <c r="H91" s="204">
        <v>120</v>
      </c>
      <c r="I91" s="205"/>
      <c r="J91" s="206">
        <f>ROUND(I91*H91,2)</f>
        <v>0</v>
      </c>
      <c r="K91" s="202" t="s">
        <v>2096</v>
      </c>
      <c r="L91" s="61"/>
      <c r="M91" s="207" t="s">
        <v>1898</v>
      </c>
      <c r="N91" s="208" t="s">
        <v>1922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24" t="s">
        <v>2042</v>
      </c>
      <c r="AT91" s="24" t="s">
        <v>2092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2042</v>
      </c>
      <c r="BM91" s="24" t="s">
        <v>534</v>
      </c>
    </row>
    <row r="92" spans="2:51" s="12" customFormat="1" ht="13.5">
      <c r="B92" s="212"/>
      <c r="C92" s="213"/>
      <c r="D92" s="214" t="s">
        <v>2098</v>
      </c>
      <c r="E92" s="215" t="s">
        <v>1898</v>
      </c>
      <c r="F92" s="216" t="s">
        <v>531</v>
      </c>
      <c r="G92" s="213"/>
      <c r="H92" s="217">
        <v>120</v>
      </c>
      <c r="I92" s="218"/>
      <c r="J92" s="213"/>
      <c r="K92" s="213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2098</v>
      </c>
      <c r="AU92" s="223" t="s">
        <v>1961</v>
      </c>
      <c r="AV92" s="12" t="s">
        <v>1961</v>
      </c>
      <c r="AW92" s="12" t="s">
        <v>1916</v>
      </c>
      <c r="AX92" s="12" t="s">
        <v>1951</v>
      </c>
      <c r="AY92" s="223" t="s">
        <v>2090</v>
      </c>
    </row>
    <row r="93" spans="2:65" s="1" customFormat="1" ht="22.5" customHeight="1">
      <c r="B93" s="41"/>
      <c r="C93" s="228" t="s">
        <v>2039</v>
      </c>
      <c r="D93" s="228" t="s">
        <v>2136</v>
      </c>
      <c r="E93" s="229" t="s">
        <v>535</v>
      </c>
      <c r="F93" s="230" t="s">
        <v>536</v>
      </c>
      <c r="G93" s="231" t="s">
        <v>2263</v>
      </c>
      <c r="H93" s="232">
        <v>35</v>
      </c>
      <c r="I93" s="233"/>
      <c r="J93" s="234">
        <f>ROUND(I93*H93,2)</f>
        <v>0</v>
      </c>
      <c r="K93" s="230" t="s">
        <v>1898</v>
      </c>
      <c r="L93" s="235"/>
      <c r="M93" s="236" t="s">
        <v>1898</v>
      </c>
      <c r="N93" s="237" t="s">
        <v>1922</v>
      </c>
      <c r="O93" s="42"/>
      <c r="P93" s="209">
        <f>O93*H93</f>
        <v>0</v>
      </c>
      <c r="Q93" s="209">
        <v>0.054</v>
      </c>
      <c r="R93" s="209">
        <f>Q93*H93</f>
        <v>1.89</v>
      </c>
      <c r="S93" s="209">
        <v>0</v>
      </c>
      <c r="T93" s="210">
        <f>S93*H93</f>
        <v>0</v>
      </c>
      <c r="AR93" s="24" t="s">
        <v>2129</v>
      </c>
      <c r="AT93" s="24" t="s">
        <v>2136</v>
      </c>
      <c r="AU93" s="24" t="s">
        <v>1961</v>
      </c>
      <c r="AY93" s="24" t="s">
        <v>2090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24" t="s">
        <v>1900</v>
      </c>
      <c r="BK93" s="211">
        <f>ROUND(I93*H93,2)</f>
        <v>0</v>
      </c>
      <c r="BL93" s="24" t="s">
        <v>2042</v>
      </c>
      <c r="BM93" s="24" t="s">
        <v>537</v>
      </c>
    </row>
    <row r="94" spans="2:65" s="1" customFormat="1" ht="22.5" customHeight="1">
      <c r="B94" s="41"/>
      <c r="C94" s="228" t="s">
        <v>2042</v>
      </c>
      <c r="D94" s="228" t="s">
        <v>2136</v>
      </c>
      <c r="E94" s="229" t="s">
        <v>538</v>
      </c>
      <c r="F94" s="230" t="s">
        <v>539</v>
      </c>
      <c r="G94" s="231" t="s">
        <v>2263</v>
      </c>
      <c r="H94" s="232">
        <v>12</v>
      </c>
      <c r="I94" s="233"/>
      <c r="J94" s="234">
        <f>ROUND(I94*H94,2)</f>
        <v>0</v>
      </c>
      <c r="K94" s="230" t="s">
        <v>1898</v>
      </c>
      <c r="L94" s="235"/>
      <c r="M94" s="236" t="s">
        <v>1898</v>
      </c>
      <c r="N94" s="237" t="s">
        <v>1922</v>
      </c>
      <c r="O94" s="42"/>
      <c r="P94" s="209">
        <f>O94*H94</f>
        <v>0</v>
      </c>
      <c r="Q94" s="209">
        <v>0.054</v>
      </c>
      <c r="R94" s="209">
        <f>Q94*H94</f>
        <v>0.648</v>
      </c>
      <c r="S94" s="209">
        <v>0</v>
      </c>
      <c r="T94" s="210">
        <f>S94*H94</f>
        <v>0</v>
      </c>
      <c r="AR94" s="24" t="s">
        <v>2129</v>
      </c>
      <c r="AT94" s="24" t="s">
        <v>2136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540</v>
      </c>
    </row>
    <row r="95" spans="2:65" s="1" customFormat="1" ht="22.5" customHeight="1">
      <c r="B95" s="41"/>
      <c r="C95" s="228" t="s">
        <v>2045</v>
      </c>
      <c r="D95" s="228" t="s">
        <v>2136</v>
      </c>
      <c r="E95" s="229" t="s">
        <v>541</v>
      </c>
      <c r="F95" s="230" t="s">
        <v>542</v>
      </c>
      <c r="G95" s="231" t="s">
        <v>2263</v>
      </c>
      <c r="H95" s="232">
        <v>39</v>
      </c>
      <c r="I95" s="233"/>
      <c r="J95" s="234">
        <f>ROUND(I95*H95,2)</f>
        <v>0</v>
      </c>
      <c r="K95" s="230" t="s">
        <v>1898</v>
      </c>
      <c r="L95" s="235"/>
      <c r="M95" s="236" t="s">
        <v>1898</v>
      </c>
      <c r="N95" s="237" t="s">
        <v>1922</v>
      </c>
      <c r="O95" s="42"/>
      <c r="P95" s="209">
        <f>O95*H95</f>
        <v>0</v>
      </c>
      <c r="Q95" s="209">
        <v>0.054</v>
      </c>
      <c r="R95" s="209">
        <f>Q95*H95</f>
        <v>2.106</v>
      </c>
      <c r="S95" s="209">
        <v>0</v>
      </c>
      <c r="T95" s="210">
        <f>S95*H95</f>
        <v>0</v>
      </c>
      <c r="AR95" s="24" t="s">
        <v>2129</v>
      </c>
      <c r="AT95" s="24" t="s">
        <v>2136</v>
      </c>
      <c r="AU95" s="24" t="s">
        <v>1961</v>
      </c>
      <c r="AY95" s="24" t="s">
        <v>2090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24" t="s">
        <v>1900</v>
      </c>
      <c r="BK95" s="211">
        <f>ROUND(I95*H95,2)</f>
        <v>0</v>
      </c>
      <c r="BL95" s="24" t="s">
        <v>2042</v>
      </c>
      <c r="BM95" s="24" t="s">
        <v>543</v>
      </c>
    </row>
    <row r="96" spans="2:65" s="1" customFormat="1" ht="22.5" customHeight="1">
      <c r="B96" s="41"/>
      <c r="C96" s="228" t="s">
        <v>2117</v>
      </c>
      <c r="D96" s="228" t="s">
        <v>2136</v>
      </c>
      <c r="E96" s="229" t="s">
        <v>544</v>
      </c>
      <c r="F96" s="230" t="s">
        <v>545</v>
      </c>
      <c r="G96" s="231" t="s">
        <v>2263</v>
      </c>
      <c r="H96" s="232">
        <v>34</v>
      </c>
      <c r="I96" s="233"/>
      <c r="J96" s="234">
        <f>ROUND(I96*H96,2)</f>
        <v>0</v>
      </c>
      <c r="K96" s="230" t="s">
        <v>1898</v>
      </c>
      <c r="L96" s="235"/>
      <c r="M96" s="236" t="s">
        <v>1898</v>
      </c>
      <c r="N96" s="237" t="s">
        <v>1922</v>
      </c>
      <c r="O96" s="42"/>
      <c r="P96" s="209">
        <f>O96*H96</f>
        <v>0</v>
      </c>
      <c r="Q96" s="209">
        <v>0.054</v>
      </c>
      <c r="R96" s="209">
        <f>Q96*H96</f>
        <v>1.836</v>
      </c>
      <c r="S96" s="209">
        <v>0</v>
      </c>
      <c r="T96" s="210">
        <f>S96*H96</f>
        <v>0</v>
      </c>
      <c r="AR96" s="24" t="s">
        <v>2129</v>
      </c>
      <c r="AT96" s="24" t="s">
        <v>2136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546</v>
      </c>
    </row>
    <row r="97" spans="2:65" s="1" customFormat="1" ht="22.5" customHeight="1">
      <c r="B97" s="41"/>
      <c r="C97" s="200" t="s">
        <v>2122</v>
      </c>
      <c r="D97" s="200" t="s">
        <v>2092</v>
      </c>
      <c r="E97" s="201" t="s">
        <v>547</v>
      </c>
      <c r="F97" s="202" t="s">
        <v>548</v>
      </c>
      <c r="G97" s="203" t="s">
        <v>2263</v>
      </c>
      <c r="H97" s="204">
        <v>120</v>
      </c>
      <c r="I97" s="205"/>
      <c r="J97" s="206">
        <f>ROUND(I97*H97,2)</f>
        <v>0</v>
      </c>
      <c r="K97" s="202" t="s">
        <v>2096</v>
      </c>
      <c r="L97" s="61"/>
      <c r="M97" s="207" t="s">
        <v>1898</v>
      </c>
      <c r="N97" s="208" t="s">
        <v>1922</v>
      </c>
      <c r="O97" s="42"/>
      <c r="P97" s="209">
        <f>O97*H97</f>
        <v>0</v>
      </c>
      <c r="Q97" s="209">
        <v>5.8E-05</v>
      </c>
      <c r="R97" s="209">
        <f>Q97*H97</f>
        <v>0.00696</v>
      </c>
      <c r="S97" s="209">
        <v>0</v>
      </c>
      <c r="T97" s="210">
        <f>S97*H97</f>
        <v>0</v>
      </c>
      <c r="AR97" s="24" t="s">
        <v>2042</v>
      </c>
      <c r="AT97" s="24" t="s">
        <v>2092</v>
      </c>
      <c r="AU97" s="24" t="s">
        <v>1961</v>
      </c>
      <c r="AY97" s="24" t="s">
        <v>2090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1900</v>
      </c>
      <c r="BK97" s="211">
        <f>ROUND(I97*H97,2)</f>
        <v>0</v>
      </c>
      <c r="BL97" s="24" t="s">
        <v>2042</v>
      </c>
      <c r="BM97" s="24" t="s">
        <v>549</v>
      </c>
    </row>
    <row r="98" spans="2:51" s="12" customFormat="1" ht="13.5">
      <c r="B98" s="212"/>
      <c r="C98" s="213"/>
      <c r="D98" s="214" t="s">
        <v>2098</v>
      </c>
      <c r="E98" s="215" t="s">
        <v>1898</v>
      </c>
      <c r="F98" s="216" t="s">
        <v>531</v>
      </c>
      <c r="G98" s="213"/>
      <c r="H98" s="217">
        <v>120</v>
      </c>
      <c r="I98" s="218"/>
      <c r="J98" s="213"/>
      <c r="K98" s="213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2098</v>
      </c>
      <c r="AU98" s="223" t="s">
        <v>1961</v>
      </c>
      <c r="AV98" s="12" t="s">
        <v>1961</v>
      </c>
      <c r="AW98" s="12" t="s">
        <v>1916</v>
      </c>
      <c r="AX98" s="12" t="s">
        <v>1951</v>
      </c>
      <c r="AY98" s="223" t="s">
        <v>2090</v>
      </c>
    </row>
    <row r="99" spans="2:65" s="1" customFormat="1" ht="22.5" customHeight="1">
      <c r="B99" s="41"/>
      <c r="C99" s="228" t="s">
        <v>2129</v>
      </c>
      <c r="D99" s="228" t="s">
        <v>2136</v>
      </c>
      <c r="E99" s="229" t="s">
        <v>550</v>
      </c>
      <c r="F99" s="230" t="s">
        <v>551</v>
      </c>
      <c r="G99" s="231" t="s">
        <v>2263</v>
      </c>
      <c r="H99" s="232">
        <v>360</v>
      </c>
      <c r="I99" s="233"/>
      <c r="J99" s="234">
        <f>ROUND(I99*H99,2)</f>
        <v>0</v>
      </c>
      <c r="K99" s="230" t="s">
        <v>1898</v>
      </c>
      <c r="L99" s="235"/>
      <c r="M99" s="236" t="s">
        <v>1898</v>
      </c>
      <c r="N99" s="237" t="s">
        <v>1922</v>
      </c>
      <c r="O99" s="42"/>
      <c r="P99" s="209">
        <f>O99*H99</f>
        <v>0</v>
      </c>
      <c r="Q99" s="209">
        <v>0.002</v>
      </c>
      <c r="R99" s="209">
        <f>Q99*H99</f>
        <v>0.72</v>
      </c>
      <c r="S99" s="209">
        <v>0</v>
      </c>
      <c r="T99" s="210">
        <f>S99*H99</f>
        <v>0</v>
      </c>
      <c r="AR99" s="24" t="s">
        <v>2129</v>
      </c>
      <c r="AT99" s="24" t="s">
        <v>2136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2042</v>
      </c>
      <c r="BM99" s="24" t="s">
        <v>552</v>
      </c>
    </row>
    <row r="100" spans="2:51" s="12" customFormat="1" ht="13.5">
      <c r="B100" s="212"/>
      <c r="C100" s="213"/>
      <c r="D100" s="214" t="s">
        <v>2098</v>
      </c>
      <c r="E100" s="213"/>
      <c r="F100" s="216" t="s">
        <v>553</v>
      </c>
      <c r="G100" s="213"/>
      <c r="H100" s="217">
        <v>360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1882</v>
      </c>
      <c r="AX100" s="12" t="s">
        <v>1900</v>
      </c>
      <c r="AY100" s="223" t="s">
        <v>2090</v>
      </c>
    </row>
    <row r="101" spans="2:65" s="1" customFormat="1" ht="22.5" customHeight="1">
      <c r="B101" s="41"/>
      <c r="C101" s="200" t="s">
        <v>2135</v>
      </c>
      <c r="D101" s="200" t="s">
        <v>2092</v>
      </c>
      <c r="E101" s="201" t="s">
        <v>554</v>
      </c>
      <c r="F101" s="202" t="s">
        <v>555</v>
      </c>
      <c r="G101" s="203" t="s">
        <v>2132</v>
      </c>
      <c r="H101" s="204">
        <v>12.8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0.00047</v>
      </c>
      <c r="R101" s="209">
        <f>Q101*H101</f>
        <v>0.0060160000000000005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556</v>
      </c>
    </row>
    <row r="102" spans="2:51" s="12" customFormat="1" ht="13.5">
      <c r="B102" s="212"/>
      <c r="C102" s="213"/>
      <c r="D102" s="214" t="s">
        <v>2098</v>
      </c>
      <c r="E102" s="215" t="s">
        <v>1898</v>
      </c>
      <c r="F102" s="216" t="s">
        <v>557</v>
      </c>
      <c r="G102" s="213"/>
      <c r="H102" s="217">
        <v>12.8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1916</v>
      </c>
      <c r="AX102" s="12" t="s">
        <v>1951</v>
      </c>
      <c r="AY102" s="223" t="s">
        <v>2090</v>
      </c>
    </row>
    <row r="103" spans="2:65" s="1" customFormat="1" ht="22.5" customHeight="1">
      <c r="B103" s="41"/>
      <c r="C103" s="200" t="s">
        <v>1905</v>
      </c>
      <c r="D103" s="200" t="s">
        <v>2092</v>
      </c>
      <c r="E103" s="201" t="s">
        <v>558</v>
      </c>
      <c r="F103" s="202" t="s">
        <v>559</v>
      </c>
      <c r="G103" s="203" t="s">
        <v>2263</v>
      </c>
      <c r="H103" s="204">
        <v>120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560</v>
      </c>
    </row>
    <row r="104" spans="2:51" s="12" customFormat="1" ht="13.5">
      <c r="B104" s="212"/>
      <c r="C104" s="213"/>
      <c r="D104" s="214" t="s">
        <v>2098</v>
      </c>
      <c r="E104" s="215" t="s">
        <v>1898</v>
      </c>
      <c r="F104" s="216" t="s">
        <v>531</v>
      </c>
      <c r="G104" s="213"/>
      <c r="H104" s="217">
        <v>120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1951</v>
      </c>
      <c r="AY104" s="223" t="s">
        <v>2090</v>
      </c>
    </row>
    <row r="105" spans="2:65" s="1" customFormat="1" ht="22.5" customHeight="1">
      <c r="B105" s="41"/>
      <c r="C105" s="228" t="s">
        <v>2146</v>
      </c>
      <c r="D105" s="228" t="s">
        <v>2136</v>
      </c>
      <c r="E105" s="229" t="s">
        <v>561</v>
      </c>
      <c r="F105" s="230" t="s">
        <v>562</v>
      </c>
      <c r="G105" s="231" t="s">
        <v>2139</v>
      </c>
      <c r="H105" s="232">
        <v>9.6</v>
      </c>
      <c r="I105" s="233"/>
      <c r="J105" s="234">
        <f>ROUND(I105*H105,2)</f>
        <v>0</v>
      </c>
      <c r="K105" s="230" t="s">
        <v>1898</v>
      </c>
      <c r="L105" s="235"/>
      <c r="M105" s="236" t="s">
        <v>1898</v>
      </c>
      <c r="N105" s="237" t="s">
        <v>1922</v>
      </c>
      <c r="O105" s="42"/>
      <c r="P105" s="209">
        <f>O105*H105</f>
        <v>0</v>
      </c>
      <c r="Q105" s="209">
        <v>0.001</v>
      </c>
      <c r="R105" s="209">
        <f>Q105*H105</f>
        <v>0.0096</v>
      </c>
      <c r="S105" s="209">
        <v>0</v>
      </c>
      <c r="T105" s="210">
        <f>S105*H105</f>
        <v>0</v>
      </c>
      <c r="AR105" s="24" t="s">
        <v>2129</v>
      </c>
      <c r="AT105" s="24" t="s">
        <v>2136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563</v>
      </c>
    </row>
    <row r="106" spans="2:51" s="12" customFormat="1" ht="13.5">
      <c r="B106" s="212"/>
      <c r="C106" s="213"/>
      <c r="D106" s="214" t="s">
        <v>2098</v>
      </c>
      <c r="E106" s="215" t="s">
        <v>1898</v>
      </c>
      <c r="F106" s="216" t="s">
        <v>564</v>
      </c>
      <c r="G106" s="213"/>
      <c r="H106" s="217">
        <v>9.6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1900</v>
      </c>
      <c r="AY106" s="223" t="s">
        <v>2090</v>
      </c>
    </row>
    <row r="107" spans="2:65" s="1" customFormat="1" ht="22.5" customHeight="1">
      <c r="B107" s="41"/>
      <c r="C107" s="200" t="s">
        <v>2151</v>
      </c>
      <c r="D107" s="200" t="s">
        <v>2092</v>
      </c>
      <c r="E107" s="201" t="s">
        <v>565</v>
      </c>
      <c r="F107" s="202" t="s">
        <v>566</v>
      </c>
      <c r="G107" s="203" t="s">
        <v>2132</v>
      </c>
      <c r="H107" s="204">
        <v>120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567</v>
      </c>
    </row>
    <row r="108" spans="2:51" s="12" customFormat="1" ht="13.5">
      <c r="B108" s="212"/>
      <c r="C108" s="213"/>
      <c r="D108" s="214" t="s">
        <v>2098</v>
      </c>
      <c r="E108" s="215" t="s">
        <v>1898</v>
      </c>
      <c r="F108" s="216" t="s">
        <v>531</v>
      </c>
      <c r="G108" s="213"/>
      <c r="H108" s="217">
        <v>120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1951</v>
      </c>
      <c r="AY108" s="223" t="s">
        <v>2090</v>
      </c>
    </row>
    <row r="109" spans="2:65" s="1" customFormat="1" ht="22.5" customHeight="1">
      <c r="B109" s="41"/>
      <c r="C109" s="228" t="s">
        <v>2156</v>
      </c>
      <c r="D109" s="228" t="s">
        <v>2136</v>
      </c>
      <c r="E109" s="229" t="s">
        <v>568</v>
      </c>
      <c r="F109" s="230" t="s">
        <v>569</v>
      </c>
      <c r="G109" s="231" t="s">
        <v>2095</v>
      </c>
      <c r="H109" s="232">
        <v>18.36</v>
      </c>
      <c r="I109" s="233"/>
      <c r="J109" s="234">
        <f>ROUND(I109*H109,2)</f>
        <v>0</v>
      </c>
      <c r="K109" s="230" t="s">
        <v>2096</v>
      </c>
      <c r="L109" s="235"/>
      <c r="M109" s="236" t="s">
        <v>1898</v>
      </c>
      <c r="N109" s="237" t="s">
        <v>1922</v>
      </c>
      <c r="O109" s="42"/>
      <c r="P109" s="209">
        <f>O109*H109</f>
        <v>0</v>
      </c>
      <c r="Q109" s="209">
        <v>0.2</v>
      </c>
      <c r="R109" s="209">
        <f>Q109*H109</f>
        <v>3.672</v>
      </c>
      <c r="S109" s="209">
        <v>0</v>
      </c>
      <c r="T109" s="210">
        <f>S109*H109</f>
        <v>0</v>
      </c>
      <c r="AR109" s="24" t="s">
        <v>2129</v>
      </c>
      <c r="AT109" s="24" t="s">
        <v>2136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570</v>
      </c>
    </row>
    <row r="110" spans="2:51" s="12" customFormat="1" ht="13.5">
      <c r="B110" s="212"/>
      <c r="C110" s="213"/>
      <c r="D110" s="224" t="s">
        <v>2098</v>
      </c>
      <c r="E110" s="213"/>
      <c r="F110" s="226" t="s">
        <v>571</v>
      </c>
      <c r="G110" s="213"/>
      <c r="H110" s="227">
        <v>18.36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1882</v>
      </c>
      <c r="AX110" s="12" t="s">
        <v>1900</v>
      </c>
      <c r="AY110" s="223" t="s">
        <v>2090</v>
      </c>
    </row>
    <row r="111" spans="2:63" s="11" customFormat="1" ht="29.85" customHeight="1">
      <c r="B111" s="183"/>
      <c r="C111" s="184"/>
      <c r="D111" s="185" t="s">
        <v>1950</v>
      </c>
      <c r="E111" s="261" t="s">
        <v>2135</v>
      </c>
      <c r="F111" s="261" t="s">
        <v>2295</v>
      </c>
      <c r="G111" s="184"/>
      <c r="H111" s="184"/>
      <c r="I111" s="187"/>
      <c r="J111" s="262">
        <f>BK111</f>
        <v>0</v>
      </c>
      <c r="K111" s="184"/>
      <c r="L111" s="189"/>
      <c r="M111" s="190"/>
      <c r="N111" s="191"/>
      <c r="O111" s="191"/>
      <c r="P111" s="192">
        <f>P112</f>
        <v>0</v>
      </c>
      <c r="Q111" s="191"/>
      <c r="R111" s="192">
        <f>R112</f>
        <v>0</v>
      </c>
      <c r="S111" s="191"/>
      <c r="T111" s="193">
        <f>T112</f>
        <v>0</v>
      </c>
      <c r="AR111" s="194" t="s">
        <v>1900</v>
      </c>
      <c r="AT111" s="195" t="s">
        <v>1950</v>
      </c>
      <c r="AU111" s="195" t="s">
        <v>1900</v>
      </c>
      <c r="AY111" s="194" t="s">
        <v>2090</v>
      </c>
      <c r="BK111" s="196">
        <f>BK112</f>
        <v>0</v>
      </c>
    </row>
    <row r="112" spans="2:63" s="11" customFormat="1" ht="14.85" customHeight="1">
      <c r="B112" s="183"/>
      <c r="C112" s="184"/>
      <c r="D112" s="197" t="s">
        <v>1950</v>
      </c>
      <c r="E112" s="198" t="s">
        <v>2344</v>
      </c>
      <c r="F112" s="198" t="s">
        <v>2345</v>
      </c>
      <c r="G112" s="184"/>
      <c r="H112" s="184"/>
      <c r="I112" s="187"/>
      <c r="J112" s="199">
        <f>BK112</f>
        <v>0</v>
      </c>
      <c r="K112" s="184"/>
      <c r="L112" s="189"/>
      <c r="M112" s="190"/>
      <c r="N112" s="191"/>
      <c r="O112" s="191"/>
      <c r="P112" s="192">
        <f>P113</f>
        <v>0</v>
      </c>
      <c r="Q112" s="191"/>
      <c r="R112" s="192">
        <f>R113</f>
        <v>0</v>
      </c>
      <c r="S112" s="191"/>
      <c r="T112" s="193">
        <f>T113</f>
        <v>0</v>
      </c>
      <c r="AR112" s="194" t="s">
        <v>1900</v>
      </c>
      <c r="AT112" s="195" t="s">
        <v>1950</v>
      </c>
      <c r="AU112" s="195" t="s">
        <v>1961</v>
      </c>
      <c r="AY112" s="194" t="s">
        <v>2090</v>
      </c>
      <c r="BK112" s="196">
        <f>BK113</f>
        <v>0</v>
      </c>
    </row>
    <row r="113" spans="2:65" s="1" customFormat="1" ht="22.5" customHeight="1">
      <c r="B113" s="41"/>
      <c r="C113" s="200" t="s">
        <v>2161</v>
      </c>
      <c r="D113" s="200" t="s">
        <v>2092</v>
      </c>
      <c r="E113" s="201" t="s">
        <v>572</v>
      </c>
      <c r="F113" s="202" t="s">
        <v>573</v>
      </c>
      <c r="G113" s="203" t="s">
        <v>2125</v>
      </c>
      <c r="H113" s="204">
        <v>10.895</v>
      </c>
      <c r="I113" s="205"/>
      <c r="J113" s="206">
        <f>ROUND(I113*H113,2)</f>
        <v>0</v>
      </c>
      <c r="K113" s="202" t="s">
        <v>2096</v>
      </c>
      <c r="L113" s="61"/>
      <c r="M113" s="207" t="s">
        <v>1898</v>
      </c>
      <c r="N113" s="238" t="s">
        <v>1922</v>
      </c>
      <c r="O113" s="239"/>
      <c r="P113" s="240">
        <f>O113*H113</f>
        <v>0</v>
      </c>
      <c r="Q113" s="240">
        <v>0</v>
      </c>
      <c r="R113" s="240">
        <f>Q113*H113</f>
        <v>0</v>
      </c>
      <c r="S113" s="240">
        <v>0</v>
      </c>
      <c r="T113" s="241">
        <f>S113*H113</f>
        <v>0</v>
      </c>
      <c r="AR113" s="24" t="s">
        <v>2042</v>
      </c>
      <c r="AT113" s="24" t="s">
        <v>2092</v>
      </c>
      <c r="AU113" s="24" t="s">
        <v>2039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574</v>
      </c>
    </row>
    <row r="114" spans="2:12" s="1" customFormat="1" ht="6.95" customHeight="1">
      <c r="B114" s="56"/>
      <c r="C114" s="57"/>
      <c r="D114" s="57"/>
      <c r="E114" s="57"/>
      <c r="F114" s="57"/>
      <c r="G114" s="57"/>
      <c r="H114" s="57"/>
      <c r="I114" s="145"/>
      <c r="J114" s="57"/>
      <c r="K114" s="57"/>
      <c r="L114" s="61"/>
    </row>
  </sheetData>
  <sheetProtection sheet="1" objects="1" scenarios="1" formatCells="0" formatColumns="0" formatRows="0" sort="0" autoFilter="0"/>
  <autoFilter ref="C85:K113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2041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517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575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ROUNDUP(J85,2)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ROUNDUP(SUM(BE85:BE116),2)</f>
        <v>0</v>
      </c>
      <c r="G32" s="42"/>
      <c r="H32" s="42"/>
      <c r="I32" s="140">
        <v>0.21</v>
      </c>
      <c r="J32" s="139">
        <f>ROUNDUP(ROUNDUP((SUM(BE85:BE116)),2)*I32,1)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ROUNDUP(SUM(BF85:BF116),2)</f>
        <v>0</v>
      </c>
      <c r="G33" s="42"/>
      <c r="H33" s="42"/>
      <c r="I33" s="140">
        <v>0.15</v>
      </c>
      <c r="J33" s="139">
        <f>ROUNDUP(ROUNDUP((SUM(BF85:BF116)),2)*I33,1)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ROUNDUP(SUM(BG85:BG116),2)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ROUNDUP(SUM(BH85:BH116),2)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ROUNDUP(SUM(BI85:BI116),2)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517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3 - 1.rok rozvojové péče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J85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J86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J87</f>
        <v>0</v>
      </c>
      <c r="K62" s="169"/>
    </row>
    <row r="63" spans="2:11" s="9" customFormat="1" ht="19.9" customHeight="1">
      <c r="B63" s="163"/>
      <c r="C63" s="164"/>
      <c r="D63" s="165" t="s">
        <v>576</v>
      </c>
      <c r="E63" s="166"/>
      <c r="F63" s="166"/>
      <c r="G63" s="166"/>
      <c r="H63" s="166"/>
      <c r="I63" s="167"/>
      <c r="J63" s="168">
        <f>J115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ht="15">
      <c r="B74" s="28"/>
      <c r="C74" s="65" t="s">
        <v>2058</v>
      </c>
      <c r="D74" s="263"/>
      <c r="E74" s="263"/>
      <c r="F74" s="263"/>
      <c r="G74" s="263"/>
      <c r="H74" s="263"/>
      <c r="J74" s="263"/>
      <c r="K74" s="263"/>
      <c r="L74" s="264"/>
    </row>
    <row r="75" spans="2:12" s="1" customFormat="1" ht="22.5" customHeight="1">
      <c r="B75" s="41"/>
      <c r="C75" s="63"/>
      <c r="D75" s="63"/>
      <c r="E75" s="402" t="s">
        <v>517</v>
      </c>
      <c r="F75" s="404"/>
      <c r="G75" s="404"/>
      <c r="H75" s="404"/>
      <c r="I75" s="170"/>
      <c r="J75" s="63"/>
      <c r="K75" s="63"/>
      <c r="L75" s="61"/>
    </row>
    <row r="76" spans="2:12" s="1" customFormat="1" ht="14.45" customHeight="1">
      <c r="B76" s="41"/>
      <c r="C76" s="65" t="s">
        <v>2932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E11</f>
        <v>3 - 1.rok rozvojové péče</v>
      </c>
      <c r="F77" s="404"/>
      <c r="G77" s="404"/>
      <c r="H77" s="404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8" customHeight="1">
      <c r="B79" s="41"/>
      <c r="C79" s="65" t="s">
        <v>1901</v>
      </c>
      <c r="D79" s="63"/>
      <c r="E79" s="63"/>
      <c r="F79" s="171" t="str">
        <f>F14</f>
        <v xml:space="preserve"> </v>
      </c>
      <c r="G79" s="63"/>
      <c r="H79" s="63"/>
      <c r="I79" s="172" t="s">
        <v>1903</v>
      </c>
      <c r="J79" s="73" t="str">
        <f>IF(J14="","",J14)</f>
        <v>28. 11. 2016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5">
      <c r="B81" s="41"/>
      <c r="C81" s="65" t="s">
        <v>1906</v>
      </c>
      <c r="D81" s="63"/>
      <c r="E81" s="63"/>
      <c r="F81" s="171" t="str">
        <f>E17</f>
        <v>ČR - Ministerstvo financí</v>
      </c>
      <c r="G81" s="63"/>
      <c r="H81" s="63"/>
      <c r="I81" s="172" t="s">
        <v>1912</v>
      </c>
      <c r="J81" s="171" t="str">
        <f>E23</f>
        <v>Báňské projekty Teplice a.s.</v>
      </c>
      <c r="K81" s="63"/>
      <c r="L81" s="61"/>
    </row>
    <row r="82" spans="2:12" s="1" customFormat="1" ht="14.45" customHeight="1">
      <c r="B82" s="41"/>
      <c r="C82" s="65" t="s">
        <v>1910</v>
      </c>
      <c r="D82" s="63"/>
      <c r="E82" s="63"/>
      <c r="F82" s="171" t="str">
        <f>IF(E20="","",E20)</f>
        <v/>
      </c>
      <c r="G82" s="63"/>
      <c r="H82" s="63"/>
      <c r="I82" s="170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20" s="10" customFormat="1" ht="29.25" customHeight="1">
      <c r="B84" s="173"/>
      <c r="C84" s="174" t="s">
        <v>2075</v>
      </c>
      <c r="D84" s="175" t="s">
        <v>1936</v>
      </c>
      <c r="E84" s="175" t="s">
        <v>1932</v>
      </c>
      <c r="F84" s="175" t="s">
        <v>2076</v>
      </c>
      <c r="G84" s="175" t="s">
        <v>2077</v>
      </c>
      <c r="H84" s="175" t="s">
        <v>2078</v>
      </c>
      <c r="I84" s="176" t="s">
        <v>2079</v>
      </c>
      <c r="J84" s="175" t="s">
        <v>2064</v>
      </c>
      <c r="K84" s="177" t="s">
        <v>2080</v>
      </c>
      <c r="L84" s="178"/>
      <c r="M84" s="80" t="s">
        <v>2081</v>
      </c>
      <c r="N84" s="81" t="s">
        <v>1921</v>
      </c>
      <c r="O84" s="81" t="s">
        <v>2082</v>
      </c>
      <c r="P84" s="81" t="s">
        <v>2083</v>
      </c>
      <c r="Q84" s="81" t="s">
        <v>2084</v>
      </c>
      <c r="R84" s="81" t="s">
        <v>2085</v>
      </c>
      <c r="S84" s="81" t="s">
        <v>2086</v>
      </c>
      <c r="T84" s="82" t="s">
        <v>2087</v>
      </c>
    </row>
    <row r="85" spans="2:63" s="1" customFormat="1" ht="29.25" customHeight="1">
      <c r="B85" s="41"/>
      <c r="C85" s="86" t="s">
        <v>2065</v>
      </c>
      <c r="D85" s="63"/>
      <c r="E85" s="63"/>
      <c r="F85" s="63"/>
      <c r="G85" s="63"/>
      <c r="H85" s="63"/>
      <c r="I85" s="170"/>
      <c r="J85" s="179">
        <f>BK85</f>
        <v>0</v>
      </c>
      <c r="K85" s="63"/>
      <c r="L85" s="61"/>
      <c r="M85" s="83"/>
      <c r="N85" s="84"/>
      <c r="O85" s="84"/>
      <c r="P85" s="180">
        <f>P86</f>
        <v>0</v>
      </c>
      <c r="Q85" s="84"/>
      <c r="R85" s="180">
        <f>R86</f>
        <v>1.0165696000000002</v>
      </c>
      <c r="S85" s="84"/>
      <c r="T85" s="181">
        <f>T86</f>
        <v>0</v>
      </c>
      <c r="AT85" s="24" t="s">
        <v>1950</v>
      </c>
      <c r="AU85" s="24" t="s">
        <v>2066</v>
      </c>
      <c r="BK85" s="182">
        <f>BK86</f>
        <v>0</v>
      </c>
    </row>
    <row r="86" spans="2:63" s="11" customFormat="1" ht="37.35" customHeight="1">
      <c r="B86" s="183"/>
      <c r="C86" s="184"/>
      <c r="D86" s="185" t="s">
        <v>1950</v>
      </c>
      <c r="E86" s="186" t="s">
        <v>2088</v>
      </c>
      <c r="F86" s="186" t="s">
        <v>2089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P87+P115</f>
        <v>0</v>
      </c>
      <c r="Q86" s="191"/>
      <c r="R86" s="192">
        <f>R87+R115</f>
        <v>1.0165696000000002</v>
      </c>
      <c r="S86" s="191"/>
      <c r="T86" s="193">
        <f>T87+T115</f>
        <v>0</v>
      </c>
      <c r="AR86" s="194" t="s">
        <v>1900</v>
      </c>
      <c r="AT86" s="195" t="s">
        <v>1950</v>
      </c>
      <c r="AU86" s="195" t="s">
        <v>1951</v>
      </c>
      <c r="AY86" s="194" t="s">
        <v>2090</v>
      </c>
      <c r="BK86" s="196">
        <f>BK87+BK115</f>
        <v>0</v>
      </c>
    </row>
    <row r="87" spans="2:63" s="11" customFormat="1" ht="19.9" customHeight="1">
      <c r="B87" s="183"/>
      <c r="C87" s="184"/>
      <c r="D87" s="197" t="s">
        <v>1950</v>
      </c>
      <c r="E87" s="198" t="s">
        <v>1900</v>
      </c>
      <c r="F87" s="198" t="s">
        <v>2091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SUM(P88:P114)</f>
        <v>0</v>
      </c>
      <c r="Q87" s="191"/>
      <c r="R87" s="192">
        <f>SUM(R88:R114)</f>
        <v>1.0165696000000002</v>
      </c>
      <c r="S87" s="191"/>
      <c r="T87" s="193">
        <f>SUM(T88:T114)</f>
        <v>0</v>
      </c>
      <c r="AR87" s="194" t="s">
        <v>1900</v>
      </c>
      <c r="AT87" s="195" t="s">
        <v>1950</v>
      </c>
      <c r="AU87" s="195" t="s">
        <v>1900</v>
      </c>
      <c r="AY87" s="194" t="s">
        <v>2090</v>
      </c>
      <c r="BK87" s="196">
        <f>SUM(BK88:BK114)</f>
        <v>0</v>
      </c>
    </row>
    <row r="88" spans="2:65" s="1" customFormat="1" ht="22.5" customHeight="1">
      <c r="B88" s="41"/>
      <c r="C88" s="200" t="s">
        <v>1900</v>
      </c>
      <c r="D88" s="200" t="s">
        <v>2092</v>
      </c>
      <c r="E88" s="201" t="s">
        <v>532</v>
      </c>
      <c r="F88" s="202" t="s">
        <v>533</v>
      </c>
      <c r="G88" s="203" t="s">
        <v>2263</v>
      </c>
      <c r="H88" s="204">
        <v>12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534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577</v>
      </c>
      <c r="G89" s="213"/>
      <c r="H89" s="217">
        <v>12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28" t="s">
        <v>1961</v>
      </c>
      <c r="D90" s="228" t="s">
        <v>2136</v>
      </c>
      <c r="E90" s="229" t="s">
        <v>578</v>
      </c>
      <c r="F90" s="230" t="s">
        <v>579</v>
      </c>
      <c r="G90" s="231" t="s">
        <v>2263</v>
      </c>
      <c r="H90" s="232">
        <v>4</v>
      </c>
      <c r="I90" s="233"/>
      <c r="J90" s="234">
        <f>ROUND(I90*H90,2)</f>
        <v>0</v>
      </c>
      <c r="K90" s="230" t="s">
        <v>1898</v>
      </c>
      <c r="L90" s="235"/>
      <c r="M90" s="236" t="s">
        <v>1898</v>
      </c>
      <c r="N90" s="237" t="s">
        <v>1922</v>
      </c>
      <c r="O90" s="42"/>
      <c r="P90" s="209">
        <f>O90*H90</f>
        <v>0</v>
      </c>
      <c r="Q90" s="209">
        <v>0.054</v>
      </c>
      <c r="R90" s="209">
        <f>Q90*H90</f>
        <v>0.216</v>
      </c>
      <c r="S90" s="209">
        <v>0</v>
      </c>
      <c r="T90" s="210">
        <f>S90*H90</f>
        <v>0</v>
      </c>
      <c r="AR90" s="24" t="s">
        <v>2129</v>
      </c>
      <c r="AT90" s="24" t="s">
        <v>2136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537</v>
      </c>
    </row>
    <row r="91" spans="2:65" s="1" customFormat="1" ht="22.5" customHeight="1">
      <c r="B91" s="41"/>
      <c r="C91" s="228" t="s">
        <v>2039</v>
      </c>
      <c r="D91" s="228" t="s">
        <v>2136</v>
      </c>
      <c r="E91" s="229" t="s">
        <v>538</v>
      </c>
      <c r="F91" s="230" t="s">
        <v>539</v>
      </c>
      <c r="G91" s="231" t="s">
        <v>2263</v>
      </c>
      <c r="H91" s="232">
        <v>1</v>
      </c>
      <c r="I91" s="233"/>
      <c r="J91" s="234">
        <f>ROUND(I91*H91,2)</f>
        <v>0</v>
      </c>
      <c r="K91" s="230" t="s">
        <v>1898</v>
      </c>
      <c r="L91" s="235"/>
      <c r="M91" s="236" t="s">
        <v>1898</v>
      </c>
      <c r="N91" s="237" t="s">
        <v>1922</v>
      </c>
      <c r="O91" s="42"/>
      <c r="P91" s="209">
        <f>O91*H91</f>
        <v>0</v>
      </c>
      <c r="Q91" s="209">
        <v>0.054</v>
      </c>
      <c r="R91" s="209">
        <f>Q91*H91</f>
        <v>0.054</v>
      </c>
      <c r="S91" s="209">
        <v>0</v>
      </c>
      <c r="T91" s="210">
        <f>S91*H91</f>
        <v>0</v>
      </c>
      <c r="AR91" s="24" t="s">
        <v>2129</v>
      </c>
      <c r="AT91" s="24" t="s">
        <v>2136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2042</v>
      </c>
      <c r="BM91" s="24" t="s">
        <v>540</v>
      </c>
    </row>
    <row r="92" spans="2:65" s="1" customFormat="1" ht="22.5" customHeight="1">
      <c r="B92" s="41"/>
      <c r="C92" s="228" t="s">
        <v>2042</v>
      </c>
      <c r="D92" s="228" t="s">
        <v>2136</v>
      </c>
      <c r="E92" s="229" t="s">
        <v>541</v>
      </c>
      <c r="F92" s="230" t="s">
        <v>542</v>
      </c>
      <c r="G92" s="231" t="s">
        <v>2263</v>
      </c>
      <c r="H92" s="232">
        <v>4</v>
      </c>
      <c r="I92" s="233"/>
      <c r="J92" s="234">
        <f>ROUND(I92*H92,2)</f>
        <v>0</v>
      </c>
      <c r="K92" s="230" t="s">
        <v>1898</v>
      </c>
      <c r="L92" s="235"/>
      <c r="M92" s="236" t="s">
        <v>1898</v>
      </c>
      <c r="N92" s="237" t="s">
        <v>1922</v>
      </c>
      <c r="O92" s="42"/>
      <c r="P92" s="209">
        <f>O92*H92</f>
        <v>0</v>
      </c>
      <c r="Q92" s="209">
        <v>0.054</v>
      </c>
      <c r="R92" s="209">
        <f>Q92*H92</f>
        <v>0.216</v>
      </c>
      <c r="S92" s="209">
        <v>0</v>
      </c>
      <c r="T92" s="210">
        <f>S92*H92</f>
        <v>0</v>
      </c>
      <c r="AR92" s="24" t="s">
        <v>2129</v>
      </c>
      <c r="AT92" s="24" t="s">
        <v>2136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543</v>
      </c>
    </row>
    <row r="93" spans="2:65" s="1" customFormat="1" ht="22.5" customHeight="1">
      <c r="B93" s="41"/>
      <c r="C93" s="228" t="s">
        <v>2045</v>
      </c>
      <c r="D93" s="228" t="s">
        <v>2136</v>
      </c>
      <c r="E93" s="229" t="s">
        <v>544</v>
      </c>
      <c r="F93" s="230" t="s">
        <v>545</v>
      </c>
      <c r="G93" s="231" t="s">
        <v>2263</v>
      </c>
      <c r="H93" s="232">
        <v>3</v>
      </c>
      <c r="I93" s="233"/>
      <c r="J93" s="234">
        <f>ROUND(I93*H93,2)</f>
        <v>0</v>
      </c>
      <c r="K93" s="230" t="s">
        <v>1898</v>
      </c>
      <c r="L93" s="235"/>
      <c r="M93" s="236" t="s">
        <v>1898</v>
      </c>
      <c r="N93" s="237" t="s">
        <v>1922</v>
      </c>
      <c r="O93" s="42"/>
      <c r="P93" s="209">
        <f>O93*H93</f>
        <v>0</v>
      </c>
      <c r="Q93" s="209">
        <v>0.054</v>
      </c>
      <c r="R93" s="209">
        <f>Q93*H93</f>
        <v>0.162</v>
      </c>
      <c r="S93" s="209">
        <v>0</v>
      </c>
      <c r="T93" s="210">
        <f>S93*H93</f>
        <v>0</v>
      </c>
      <c r="AR93" s="24" t="s">
        <v>2129</v>
      </c>
      <c r="AT93" s="24" t="s">
        <v>2136</v>
      </c>
      <c r="AU93" s="24" t="s">
        <v>1961</v>
      </c>
      <c r="AY93" s="24" t="s">
        <v>2090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24" t="s">
        <v>1900</v>
      </c>
      <c r="BK93" s="211">
        <f>ROUND(I93*H93,2)</f>
        <v>0</v>
      </c>
      <c r="BL93" s="24" t="s">
        <v>2042</v>
      </c>
      <c r="BM93" s="24" t="s">
        <v>546</v>
      </c>
    </row>
    <row r="94" spans="2:65" s="1" customFormat="1" ht="22.5" customHeight="1">
      <c r="B94" s="41"/>
      <c r="C94" s="200" t="s">
        <v>2117</v>
      </c>
      <c r="D94" s="200" t="s">
        <v>2092</v>
      </c>
      <c r="E94" s="201" t="s">
        <v>580</v>
      </c>
      <c r="F94" s="202" t="s">
        <v>581</v>
      </c>
      <c r="G94" s="203" t="s">
        <v>219</v>
      </c>
      <c r="H94" s="204">
        <v>24</v>
      </c>
      <c r="I94" s="205"/>
      <c r="J94" s="206">
        <f>ROUND(I94*H94,2)</f>
        <v>0</v>
      </c>
      <c r="K94" s="202" t="s">
        <v>1898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582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583</v>
      </c>
      <c r="G95" s="213"/>
      <c r="H95" s="217">
        <v>24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2122</v>
      </c>
      <c r="D96" s="200" t="s">
        <v>2092</v>
      </c>
      <c r="E96" s="201" t="s">
        <v>547</v>
      </c>
      <c r="F96" s="202" t="s">
        <v>548</v>
      </c>
      <c r="G96" s="203" t="s">
        <v>2263</v>
      </c>
      <c r="H96" s="204">
        <v>12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5.8E-05</v>
      </c>
      <c r="R96" s="209">
        <f>Q96*H96</f>
        <v>0.000696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584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585</v>
      </c>
      <c r="G97" s="213"/>
      <c r="H97" s="217">
        <v>12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2129</v>
      </c>
      <c r="D98" s="200" t="s">
        <v>2092</v>
      </c>
      <c r="E98" s="201" t="s">
        <v>554</v>
      </c>
      <c r="F98" s="202" t="s">
        <v>555</v>
      </c>
      <c r="G98" s="203" t="s">
        <v>2132</v>
      </c>
      <c r="H98" s="204">
        <v>1.28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0.00047</v>
      </c>
      <c r="R98" s="209">
        <f>Q98*H98</f>
        <v>0.0006016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586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587</v>
      </c>
      <c r="G99" s="213"/>
      <c r="H99" s="217">
        <v>1.28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2135</v>
      </c>
      <c r="D100" s="200" t="s">
        <v>2092</v>
      </c>
      <c r="E100" s="201" t="s">
        <v>588</v>
      </c>
      <c r="F100" s="202" t="s">
        <v>589</v>
      </c>
      <c r="G100" s="203" t="s">
        <v>2263</v>
      </c>
      <c r="H100" s="204">
        <v>120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590</v>
      </c>
    </row>
    <row r="101" spans="2:51" s="12" customFormat="1" ht="13.5">
      <c r="B101" s="212"/>
      <c r="C101" s="213"/>
      <c r="D101" s="214" t="s">
        <v>2098</v>
      </c>
      <c r="E101" s="215" t="s">
        <v>1898</v>
      </c>
      <c r="F101" s="216" t="s">
        <v>591</v>
      </c>
      <c r="G101" s="213"/>
      <c r="H101" s="217">
        <v>120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65" s="1" customFormat="1" ht="22.5" customHeight="1">
      <c r="B102" s="41"/>
      <c r="C102" s="200" t="s">
        <v>1905</v>
      </c>
      <c r="D102" s="200" t="s">
        <v>2092</v>
      </c>
      <c r="E102" s="201" t="s">
        <v>565</v>
      </c>
      <c r="F102" s="202" t="s">
        <v>566</v>
      </c>
      <c r="G102" s="203" t="s">
        <v>2132</v>
      </c>
      <c r="H102" s="204">
        <v>12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592</v>
      </c>
    </row>
    <row r="103" spans="2:51" s="12" customFormat="1" ht="13.5">
      <c r="B103" s="212"/>
      <c r="C103" s="213"/>
      <c r="D103" s="214" t="s">
        <v>2098</v>
      </c>
      <c r="E103" s="215" t="s">
        <v>1898</v>
      </c>
      <c r="F103" s="216" t="s">
        <v>585</v>
      </c>
      <c r="G103" s="213"/>
      <c r="H103" s="217">
        <v>12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1916</v>
      </c>
      <c r="AX103" s="12" t="s">
        <v>1951</v>
      </c>
      <c r="AY103" s="223" t="s">
        <v>2090</v>
      </c>
    </row>
    <row r="104" spans="2:65" s="1" customFormat="1" ht="22.5" customHeight="1">
      <c r="B104" s="41"/>
      <c r="C104" s="228" t="s">
        <v>2146</v>
      </c>
      <c r="D104" s="228" t="s">
        <v>2136</v>
      </c>
      <c r="E104" s="229" t="s">
        <v>568</v>
      </c>
      <c r="F104" s="230" t="s">
        <v>569</v>
      </c>
      <c r="G104" s="231" t="s">
        <v>2095</v>
      </c>
      <c r="H104" s="232">
        <v>1.836</v>
      </c>
      <c r="I104" s="233"/>
      <c r="J104" s="234">
        <f>ROUND(I104*H104,2)</f>
        <v>0</v>
      </c>
      <c r="K104" s="230" t="s">
        <v>2096</v>
      </c>
      <c r="L104" s="235"/>
      <c r="M104" s="236" t="s">
        <v>1898</v>
      </c>
      <c r="N104" s="237" t="s">
        <v>1922</v>
      </c>
      <c r="O104" s="42"/>
      <c r="P104" s="209">
        <f>O104*H104</f>
        <v>0</v>
      </c>
      <c r="Q104" s="209">
        <v>0.2</v>
      </c>
      <c r="R104" s="209">
        <f>Q104*H104</f>
        <v>0.3672</v>
      </c>
      <c r="S104" s="209">
        <v>0</v>
      </c>
      <c r="T104" s="210">
        <f>S104*H104</f>
        <v>0</v>
      </c>
      <c r="AR104" s="24" t="s">
        <v>2129</v>
      </c>
      <c r="AT104" s="24" t="s">
        <v>2136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593</v>
      </c>
    </row>
    <row r="105" spans="2:51" s="12" customFormat="1" ht="13.5">
      <c r="B105" s="212"/>
      <c r="C105" s="213"/>
      <c r="D105" s="214" t="s">
        <v>2098</v>
      </c>
      <c r="E105" s="213"/>
      <c r="F105" s="216" t="s">
        <v>594</v>
      </c>
      <c r="G105" s="213"/>
      <c r="H105" s="217">
        <v>1.836</v>
      </c>
      <c r="I105" s="218"/>
      <c r="J105" s="213"/>
      <c r="K105" s="213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2098</v>
      </c>
      <c r="AU105" s="223" t="s">
        <v>1961</v>
      </c>
      <c r="AV105" s="12" t="s">
        <v>1961</v>
      </c>
      <c r="AW105" s="12" t="s">
        <v>1882</v>
      </c>
      <c r="AX105" s="12" t="s">
        <v>1900</v>
      </c>
      <c r="AY105" s="223" t="s">
        <v>2090</v>
      </c>
    </row>
    <row r="106" spans="2:65" s="1" customFormat="1" ht="22.5" customHeight="1">
      <c r="B106" s="41"/>
      <c r="C106" s="200" t="s">
        <v>2151</v>
      </c>
      <c r="D106" s="200" t="s">
        <v>2092</v>
      </c>
      <c r="E106" s="201" t="s">
        <v>595</v>
      </c>
      <c r="F106" s="202" t="s">
        <v>596</v>
      </c>
      <c r="G106" s="203" t="s">
        <v>2095</v>
      </c>
      <c r="H106" s="204">
        <v>60</v>
      </c>
      <c r="I106" s="205"/>
      <c r="J106" s="206">
        <f>ROUND(I106*H106,2)</f>
        <v>0</v>
      </c>
      <c r="K106" s="202" t="s">
        <v>2096</v>
      </c>
      <c r="L106" s="61"/>
      <c r="M106" s="207" t="s">
        <v>1898</v>
      </c>
      <c r="N106" s="208" t="s">
        <v>1922</v>
      </c>
      <c r="O106" s="42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24" t="s">
        <v>2042</v>
      </c>
      <c r="AT106" s="24" t="s">
        <v>2092</v>
      </c>
      <c r="AU106" s="24" t="s">
        <v>1961</v>
      </c>
      <c r="AY106" s="24" t="s">
        <v>2090</v>
      </c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4" t="s">
        <v>1900</v>
      </c>
      <c r="BK106" s="211">
        <f>ROUND(I106*H106,2)</f>
        <v>0</v>
      </c>
      <c r="BL106" s="24" t="s">
        <v>2042</v>
      </c>
      <c r="BM106" s="24" t="s">
        <v>597</v>
      </c>
    </row>
    <row r="107" spans="2:51" s="12" customFormat="1" ht="13.5">
      <c r="B107" s="212"/>
      <c r="C107" s="213"/>
      <c r="D107" s="214" t="s">
        <v>2098</v>
      </c>
      <c r="E107" s="215" t="s">
        <v>1898</v>
      </c>
      <c r="F107" s="216" t="s">
        <v>598</v>
      </c>
      <c r="G107" s="213"/>
      <c r="H107" s="217">
        <v>60</v>
      </c>
      <c r="I107" s="218"/>
      <c r="J107" s="213"/>
      <c r="K107" s="213"/>
      <c r="L107" s="219"/>
      <c r="M107" s="220"/>
      <c r="N107" s="221"/>
      <c r="O107" s="221"/>
      <c r="P107" s="221"/>
      <c r="Q107" s="221"/>
      <c r="R107" s="221"/>
      <c r="S107" s="221"/>
      <c r="T107" s="222"/>
      <c r="AT107" s="223" t="s">
        <v>2098</v>
      </c>
      <c r="AU107" s="223" t="s">
        <v>1961</v>
      </c>
      <c r="AV107" s="12" t="s">
        <v>1961</v>
      </c>
      <c r="AW107" s="12" t="s">
        <v>1916</v>
      </c>
      <c r="AX107" s="12" t="s">
        <v>1900</v>
      </c>
      <c r="AY107" s="223" t="s">
        <v>2090</v>
      </c>
    </row>
    <row r="108" spans="2:65" s="1" customFormat="1" ht="22.5" customHeight="1">
      <c r="B108" s="41"/>
      <c r="C108" s="200" t="s">
        <v>2156</v>
      </c>
      <c r="D108" s="200" t="s">
        <v>2092</v>
      </c>
      <c r="E108" s="201" t="s">
        <v>599</v>
      </c>
      <c r="F108" s="202" t="s">
        <v>600</v>
      </c>
      <c r="G108" s="203" t="s">
        <v>2132</v>
      </c>
      <c r="H108" s="204">
        <v>240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3E-07</v>
      </c>
      <c r="R108" s="209">
        <f>Q108*H108</f>
        <v>7.2E-05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601</v>
      </c>
    </row>
    <row r="109" spans="2:51" s="12" customFormat="1" ht="13.5">
      <c r="B109" s="212"/>
      <c r="C109" s="213"/>
      <c r="D109" s="224" t="s">
        <v>2098</v>
      </c>
      <c r="E109" s="225" t="s">
        <v>1898</v>
      </c>
      <c r="F109" s="226" t="s">
        <v>591</v>
      </c>
      <c r="G109" s="213"/>
      <c r="H109" s="227">
        <v>120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1916</v>
      </c>
      <c r="AX109" s="12" t="s">
        <v>1951</v>
      </c>
      <c r="AY109" s="223" t="s">
        <v>2090</v>
      </c>
    </row>
    <row r="110" spans="2:51" s="12" customFormat="1" ht="13.5">
      <c r="B110" s="212"/>
      <c r="C110" s="213"/>
      <c r="D110" s="214" t="s">
        <v>2098</v>
      </c>
      <c r="E110" s="213"/>
      <c r="F110" s="216" t="s">
        <v>602</v>
      </c>
      <c r="G110" s="213"/>
      <c r="H110" s="217">
        <v>240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1882</v>
      </c>
      <c r="AX110" s="12" t="s">
        <v>1900</v>
      </c>
      <c r="AY110" s="223" t="s">
        <v>2090</v>
      </c>
    </row>
    <row r="111" spans="2:65" s="1" customFormat="1" ht="22.5" customHeight="1">
      <c r="B111" s="41"/>
      <c r="C111" s="200" t="s">
        <v>2161</v>
      </c>
      <c r="D111" s="200" t="s">
        <v>2092</v>
      </c>
      <c r="E111" s="201" t="s">
        <v>603</v>
      </c>
      <c r="F111" s="202" t="s">
        <v>604</v>
      </c>
      <c r="G111" s="203" t="s">
        <v>2095</v>
      </c>
      <c r="H111" s="204">
        <v>60</v>
      </c>
      <c r="I111" s="205"/>
      <c r="J111" s="206">
        <f>ROUND(I111*H111,2)</f>
        <v>0</v>
      </c>
      <c r="K111" s="202" t="s">
        <v>2096</v>
      </c>
      <c r="L111" s="61"/>
      <c r="M111" s="207" t="s">
        <v>1898</v>
      </c>
      <c r="N111" s="208" t="s">
        <v>1922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2042</v>
      </c>
      <c r="AT111" s="24" t="s">
        <v>2092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605</v>
      </c>
    </row>
    <row r="112" spans="2:51" s="12" customFormat="1" ht="13.5">
      <c r="B112" s="212"/>
      <c r="C112" s="213"/>
      <c r="D112" s="214" t="s">
        <v>2098</v>
      </c>
      <c r="E112" s="215" t="s">
        <v>1898</v>
      </c>
      <c r="F112" s="216" t="s">
        <v>606</v>
      </c>
      <c r="G112" s="213"/>
      <c r="H112" s="217">
        <v>60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1916</v>
      </c>
      <c r="AX112" s="12" t="s">
        <v>1951</v>
      </c>
      <c r="AY112" s="223" t="s">
        <v>2090</v>
      </c>
    </row>
    <row r="113" spans="2:65" s="1" customFormat="1" ht="22.5" customHeight="1">
      <c r="B113" s="41"/>
      <c r="C113" s="200" t="s">
        <v>1886</v>
      </c>
      <c r="D113" s="200" t="s">
        <v>2092</v>
      </c>
      <c r="E113" s="201" t="s">
        <v>607</v>
      </c>
      <c r="F113" s="202" t="s">
        <v>608</v>
      </c>
      <c r="G113" s="203" t="s">
        <v>2095</v>
      </c>
      <c r="H113" s="204">
        <v>120</v>
      </c>
      <c r="I113" s="205"/>
      <c r="J113" s="206">
        <f>ROUND(I113*H113,2)</f>
        <v>0</v>
      </c>
      <c r="K113" s="202" t="s">
        <v>2096</v>
      </c>
      <c r="L113" s="61"/>
      <c r="M113" s="207" t="s">
        <v>1898</v>
      </c>
      <c r="N113" s="208" t="s">
        <v>1922</v>
      </c>
      <c r="O113" s="42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24" t="s">
        <v>2042</v>
      </c>
      <c r="AT113" s="24" t="s">
        <v>2092</v>
      </c>
      <c r="AU113" s="24" t="s">
        <v>1961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609</v>
      </c>
    </row>
    <row r="114" spans="2:51" s="12" customFormat="1" ht="13.5">
      <c r="B114" s="212"/>
      <c r="C114" s="213"/>
      <c r="D114" s="224" t="s">
        <v>2098</v>
      </c>
      <c r="E114" s="213"/>
      <c r="F114" s="226" t="s">
        <v>610</v>
      </c>
      <c r="G114" s="213"/>
      <c r="H114" s="227">
        <v>120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2098</v>
      </c>
      <c r="AU114" s="223" t="s">
        <v>1961</v>
      </c>
      <c r="AV114" s="12" t="s">
        <v>1961</v>
      </c>
      <c r="AW114" s="12" t="s">
        <v>1882</v>
      </c>
      <c r="AX114" s="12" t="s">
        <v>1900</v>
      </c>
      <c r="AY114" s="223" t="s">
        <v>2090</v>
      </c>
    </row>
    <row r="115" spans="2:63" s="11" customFormat="1" ht="29.85" customHeight="1">
      <c r="B115" s="183"/>
      <c r="C115" s="184"/>
      <c r="D115" s="197" t="s">
        <v>1950</v>
      </c>
      <c r="E115" s="198" t="s">
        <v>2344</v>
      </c>
      <c r="F115" s="198" t="s">
        <v>2345</v>
      </c>
      <c r="G115" s="184"/>
      <c r="H115" s="184"/>
      <c r="I115" s="187"/>
      <c r="J115" s="199">
        <f>BK115</f>
        <v>0</v>
      </c>
      <c r="K115" s="184"/>
      <c r="L115" s="189"/>
      <c r="M115" s="190"/>
      <c r="N115" s="191"/>
      <c r="O115" s="191"/>
      <c r="P115" s="192">
        <f>P116</f>
        <v>0</v>
      </c>
      <c r="Q115" s="191"/>
      <c r="R115" s="192">
        <f>R116</f>
        <v>0</v>
      </c>
      <c r="S115" s="191"/>
      <c r="T115" s="193">
        <f>T116</f>
        <v>0</v>
      </c>
      <c r="AR115" s="194" t="s">
        <v>1900</v>
      </c>
      <c r="AT115" s="195" t="s">
        <v>1950</v>
      </c>
      <c r="AU115" s="195" t="s">
        <v>1900</v>
      </c>
      <c r="AY115" s="194" t="s">
        <v>2090</v>
      </c>
      <c r="BK115" s="196">
        <f>BK116</f>
        <v>0</v>
      </c>
    </row>
    <row r="116" spans="2:65" s="1" customFormat="1" ht="22.5" customHeight="1">
      <c r="B116" s="41"/>
      <c r="C116" s="200" t="s">
        <v>2171</v>
      </c>
      <c r="D116" s="200" t="s">
        <v>2092</v>
      </c>
      <c r="E116" s="201" t="s">
        <v>572</v>
      </c>
      <c r="F116" s="202" t="s">
        <v>573</v>
      </c>
      <c r="G116" s="203" t="s">
        <v>2125</v>
      </c>
      <c r="H116" s="204">
        <v>1.017</v>
      </c>
      <c r="I116" s="205"/>
      <c r="J116" s="206">
        <f>ROUND(I116*H116,2)</f>
        <v>0</v>
      </c>
      <c r="K116" s="202" t="s">
        <v>2096</v>
      </c>
      <c r="L116" s="61"/>
      <c r="M116" s="207" t="s">
        <v>1898</v>
      </c>
      <c r="N116" s="238" t="s">
        <v>1922</v>
      </c>
      <c r="O116" s="239"/>
      <c r="P116" s="240">
        <f>O116*H116</f>
        <v>0</v>
      </c>
      <c r="Q116" s="240">
        <v>0</v>
      </c>
      <c r="R116" s="240">
        <f>Q116*H116</f>
        <v>0</v>
      </c>
      <c r="S116" s="240">
        <v>0</v>
      </c>
      <c r="T116" s="241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574</v>
      </c>
    </row>
    <row r="117" spans="2:12" s="1" customFormat="1" ht="6.95" customHeight="1">
      <c r="B117" s="56"/>
      <c r="C117" s="57"/>
      <c r="D117" s="57"/>
      <c r="E117" s="57"/>
      <c r="F117" s="57"/>
      <c r="G117" s="57"/>
      <c r="H117" s="57"/>
      <c r="I117" s="145"/>
      <c r="J117" s="57"/>
      <c r="K117" s="57"/>
      <c r="L117" s="61"/>
    </row>
  </sheetData>
  <sheetProtection sheet="1" objects="1" scenarios="1" formatCells="0" formatColumns="0" formatRows="0" sort="0" autoFilter="0"/>
  <autoFilter ref="C84:K116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2044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517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611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ROUNDUP(J84,2)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ROUNDUP(SUM(BE84:BE97),2)</f>
        <v>0</v>
      </c>
      <c r="G32" s="42"/>
      <c r="H32" s="42"/>
      <c r="I32" s="140">
        <v>0.21</v>
      </c>
      <c r="J32" s="139">
        <f>ROUNDUP(ROUNDUP((SUM(BE84:BE97)),2)*I32,1)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ROUNDUP(SUM(BF84:BF97),2)</f>
        <v>0</v>
      </c>
      <c r="G33" s="42"/>
      <c r="H33" s="42"/>
      <c r="I33" s="140">
        <v>0.15</v>
      </c>
      <c r="J33" s="139">
        <f>ROUNDUP(ROUNDUP((SUM(BF84:BF97)),2)*I33,1)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ROUNDUP(SUM(BG84:BG97),2)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ROUNDUP(SUM(BH84:BH97),2)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ROUNDUP(SUM(BI84:BI97),2)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517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4 - 2.rok rozvojové péče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J84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J85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J86</f>
        <v>0</v>
      </c>
      <c r="K62" s="169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5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8"/>
      <c r="J68" s="60"/>
      <c r="K68" s="60"/>
      <c r="L68" s="61"/>
    </row>
    <row r="69" spans="2:12" s="1" customFormat="1" ht="36.95" customHeight="1">
      <c r="B69" s="41"/>
      <c r="C69" s="62" t="s">
        <v>2074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14.45" customHeight="1">
      <c r="B71" s="41"/>
      <c r="C71" s="65" t="s">
        <v>1894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22.5" customHeight="1">
      <c r="B72" s="41"/>
      <c r="C72" s="63"/>
      <c r="D72" s="63"/>
      <c r="E72" s="402" t="str">
        <f>E7</f>
        <v>Jezero Most-napojení na komunikace a IS - část I</v>
      </c>
      <c r="F72" s="403"/>
      <c r="G72" s="403"/>
      <c r="H72" s="403"/>
      <c r="I72" s="170"/>
      <c r="J72" s="63"/>
      <c r="K72" s="63"/>
      <c r="L72" s="61"/>
    </row>
    <row r="73" spans="2:12" ht="15">
      <c r="B73" s="28"/>
      <c r="C73" s="65" t="s">
        <v>2058</v>
      </c>
      <c r="D73" s="263"/>
      <c r="E73" s="263"/>
      <c r="F73" s="263"/>
      <c r="G73" s="263"/>
      <c r="H73" s="263"/>
      <c r="J73" s="263"/>
      <c r="K73" s="263"/>
      <c r="L73" s="264"/>
    </row>
    <row r="74" spans="2:12" s="1" customFormat="1" ht="22.5" customHeight="1">
      <c r="B74" s="41"/>
      <c r="C74" s="63"/>
      <c r="D74" s="63"/>
      <c r="E74" s="402" t="s">
        <v>517</v>
      </c>
      <c r="F74" s="404"/>
      <c r="G74" s="404"/>
      <c r="H74" s="404"/>
      <c r="I74" s="170"/>
      <c r="J74" s="63"/>
      <c r="K74" s="63"/>
      <c r="L74" s="61"/>
    </row>
    <row r="75" spans="2:12" s="1" customFormat="1" ht="14.45" customHeight="1">
      <c r="B75" s="41"/>
      <c r="C75" s="65" t="s">
        <v>2932</v>
      </c>
      <c r="D75" s="63"/>
      <c r="E75" s="63"/>
      <c r="F75" s="63"/>
      <c r="G75" s="63"/>
      <c r="H75" s="63"/>
      <c r="I75" s="170"/>
      <c r="J75" s="63"/>
      <c r="K75" s="63"/>
      <c r="L75" s="61"/>
    </row>
    <row r="76" spans="2:12" s="1" customFormat="1" ht="23.25" customHeight="1">
      <c r="B76" s="41"/>
      <c r="C76" s="63"/>
      <c r="D76" s="63"/>
      <c r="E76" s="374" t="str">
        <f>E11</f>
        <v>4 - 2.rok rozvojové péče</v>
      </c>
      <c r="F76" s="404"/>
      <c r="G76" s="404"/>
      <c r="H76" s="404"/>
      <c r="I76" s="170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0"/>
      <c r="J77" s="63"/>
      <c r="K77" s="63"/>
      <c r="L77" s="61"/>
    </row>
    <row r="78" spans="2:12" s="1" customFormat="1" ht="18" customHeight="1">
      <c r="B78" s="41"/>
      <c r="C78" s="65" t="s">
        <v>1901</v>
      </c>
      <c r="D78" s="63"/>
      <c r="E78" s="63"/>
      <c r="F78" s="171" t="str">
        <f>F14</f>
        <v xml:space="preserve"> </v>
      </c>
      <c r="G78" s="63"/>
      <c r="H78" s="63"/>
      <c r="I78" s="172" t="s">
        <v>1903</v>
      </c>
      <c r="J78" s="73" t="str">
        <f>IF(J14="","",J14)</f>
        <v>28. 11. 2016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0"/>
      <c r="J79" s="63"/>
      <c r="K79" s="63"/>
      <c r="L79" s="61"/>
    </row>
    <row r="80" spans="2:12" s="1" customFormat="1" ht="15">
      <c r="B80" s="41"/>
      <c r="C80" s="65" t="s">
        <v>1906</v>
      </c>
      <c r="D80" s="63"/>
      <c r="E80" s="63"/>
      <c r="F80" s="171" t="str">
        <f>E17</f>
        <v>ČR - Ministerstvo financí</v>
      </c>
      <c r="G80" s="63"/>
      <c r="H80" s="63"/>
      <c r="I80" s="172" t="s">
        <v>1912</v>
      </c>
      <c r="J80" s="171" t="str">
        <f>E23</f>
        <v>Báňské projekty Teplice a.s.</v>
      </c>
      <c r="K80" s="63"/>
      <c r="L80" s="61"/>
    </row>
    <row r="81" spans="2:12" s="1" customFormat="1" ht="14.45" customHeight="1">
      <c r="B81" s="41"/>
      <c r="C81" s="65" t="s">
        <v>1910</v>
      </c>
      <c r="D81" s="63"/>
      <c r="E81" s="63"/>
      <c r="F81" s="171" t="str">
        <f>IF(E20="","",E20)</f>
        <v/>
      </c>
      <c r="G81" s="63"/>
      <c r="H81" s="63"/>
      <c r="I81" s="170"/>
      <c r="J81" s="63"/>
      <c r="K81" s="63"/>
      <c r="L81" s="61"/>
    </row>
    <row r="82" spans="2:12" s="1" customFormat="1" ht="10.35" customHeight="1">
      <c r="B82" s="41"/>
      <c r="C82" s="63"/>
      <c r="D82" s="63"/>
      <c r="E82" s="63"/>
      <c r="F82" s="63"/>
      <c r="G82" s="63"/>
      <c r="H82" s="63"/>
      <c r="I82" s="170"/>
      <c r="J82" s="63"/>
      <c r="K82" s="63"/>
      <c r="L82" s="61"/>
    </row>
    <row r="83" spans="2:20" s="10" customFormat="1" ht="29.25" customHeight="1">
      <c r="B83" s="173"/>
      <c r="C83" s="174" t="s">
        <v>2075</v>
      </c>
      <c r="D83" s="175" t="s">
        <v>1936</v>
      </c>
      <c r="E83" s="175" t="s">
        <v>1932</v>
      </c>
      <c r="F83" s="175" t="s">
        <v>2076</v>
      </c>
      <c r="G83" s="175" t="s">
        <v>2077</v>
      </c>
      <c r="H83" s="175" t="s">
        <v>2078</v>
      </c>
      <c r="I83" s="176" t="s">
        <v>2079</v>
      </c>
      <c r="J83" s="175" t="s">
        <v>2064</v>
      </c>
      <c r="K83" s="177" t="s">
        <v>2080</v>
      </c>
      <c r="L83" s="178"/>
      <c r="M83" s="80" t="s">
        <v>2081</v>
      </c>
      <c r="N83" s="81" t="s">
        <v>1921</v>
      </c>
      <c r="O83" s="81" t="s">
        <v>2082</v>
      </c>
      <c r="P83" s="81" t="s">
        <v>2083</v>
      </c>
      <c r="Q83" s="81" t="s">
        <v>2084</v>
      </c>
      <c r="R83" s="81" t="s">
        <v>2085</v>
      </c>
      <c r="S83" s="81" t="s">
        <v>2086</v>
      </c>
      <c r="T83" s="82" t="s">
        <v>2087</v>
      </c>
    </row>
    <row r="84" spans="2:63" s="1" customFormat="1" ht="29.25" customHeight="1">
      <c r="B84" s="41"/>
      <c r="C84" s="86" t="s">
        <v>2065</v>
      </c>
      <c r="D84" s="63"/>
      <c r="E84" s="63"/>
      <c r="F84" s="63"/>
      <c r="G84" s="63"/>
      <c r="H84" s="63"/>
      <c r="I84" s="170"/>
      <c r="J84" s="179">
        <f>BK84</f>
        <v>0</v>
      </c>
      <c r="K84" s="63"/>
      <c r="L84" s="61"/>
      <c r="M84" s="83"/>
      <c r="N84" s="84"/>
      <c r="O84" s="84"/>
      <c r="P84" s="180">
        <f>P85</f>
        <v>0</v>
      </c>
      <c r="Q84" s="84"/>
      <c r="R84" s="180">
        <f>R85</f>
        <v>7.2E-05</v>
      </c>
      <c r="S84" s="84"/>
      <c r="T84" s="181">
        <f>T85</f>
        <v>0</v>
      </c>
      <c r="AT84" s="24" t="s">
        <v>1950</v>
      </c>
      <c r="AU84" s="24" t="s">
        <v>2066</v>
      </c>
      <c r="BK84" s="182">
        <f>BK85</f>
        <v>0</v>
      </c>
    </row>
    <row r="85" spans="2:63" s="11" customFormat="1" ht="37.35" customHeight="1">
      <c r="B85" s="183"/>
      <c r="C85" s="184"/>
      <c r="D85" s="185" t="s">
        <v>1950</v>
      </c>
      <c r="E85" s="186" t="s">
        <v>2088</v>
      </c>
      <c r="F85" s="186" t="s">
        <v>2089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</f>
        <v>0</v>
      </c>
      <c r="Q85" s="191"/>
      <c r="R85" s="192">
        <f>R86</f>
        <v>7.2E-05</v>
      </c>
      <c r="S85" s="191"/>
      <c r="T85" s="193">
        <f>T86</f>
        <v>0</v>
      </c>
      <c r="AR85" s="194" t="s">
        <v>1900</v>
      </c>
      <c r="AT85" s="195" t="s">
        <v>1950</v>
      </c>
      <c r="AU85" s="195" t="s">
        <v>1951</v>
      </c>
      <c r="AY85" s="194" t="s">
        <v>2090</v>
      </c>
      <c r="BK85" s="196">
        <f>BK86</f>
        <v>0</v>
      </c>
    </row>
    <row r="86" spans="2:63" s="11" customFormat="1" ht="19.9" customHeight="1">
      <c r="B86" s="183"/>
      <c r="C86" s="184"/>
      <c r="D86" s="197" t="s">
        <v>1950</v>
      </c>
      <c r="E86" s="198" t="s">
        <v>1900</v>
      </c>
      <c r="F86" s="198" t="s">
        <v>2091</v>
      </c>
      <c r="G86" s="184"/>
      <c r="H86" s="184"/>
      <c r="I86" s="187"/>
      <c r="J86" s="199">
        <f>BK86</f>
        <v>0</v>
      </c>
      <c r="K86" s="184"/>
      <c r="L86" s="189"/>
      <c r="M86" s="190"/>
      <c r="N86" s="191"/>
      <c r="O86" s="191"/>
      <c r="P86" s="192">
        <f>SUM(P87:P97)</f>
        <v>0</v>
      </c>
      <c r="Q86" s="191"/>
      <c r="R86" s="192">
        <f>SUM(R87:R97)</f>
        <v>7.2E-05</v>
      </c>
      <c r="S86" s="191"/>
      <c r="T86" s="193">
        <f>SUM(T87:T97)</f>
        <v>0</v>
      </c>
      <c r="AR86" s="194" t="s">
        <v>1900</v>
      </c>
      <c r="AT86" s="195" t="s">
        <v>1950</v>
      </c>
      <c r="AU86" s="195" t="s">
        <v>1900</v>
      </c>
      <c r="AY86" s="194" t="s">
        <v>2090</v>
      </c>
      <c r="BK86" s="196">
        <f>SUM(BK87:BK97)</f>
        <v>0</v>
      </c>
    </row>
    <row r="87" spans="2:65" s="1" customFormat="1" ht="22.5" customHeight="1">
      <c r="B87" s="41"/>
      <c r="C87" s="200" t="s">
        <v>1900</v>
      </c>
      <c r="D87" s="200" t="s">
        <v>2092</v>
      </c>
      <c r="E87" s="201" t="s">
        <v>580</v>
      </c>
      <c r="F87" s="202" t="s">
        <v>581</v>
      </c>
      <c r="G87" s="203" t="s">
        <v>219</v>
      </c>
      <c r="H87" s="204">
        <v>24</v>
      </c>
      <c r="I87" s="205"/>
      <c r="J87" s="206">
        <f>ROUND(I87*H87,2)</f>
        <v>0</v>
      </c>
      <c r="K87" s="202" t="s">
        <v>1898</v>
      </c>
      <c r="L87" s="61"/>
      <c r="M87" s="207" t="s">
        <v>1898</v>
      </c>
      <c r="N87" s="208" t="s">
        <v>1922</v>
      </c>
      <c r="O87" s="42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AR87" s="24" t="s">
        <v>2042</v>
      </c>
      <c r="AT87" s="24" t="s">
        <v>2092</v>
      </c>
      <c r="AU87" s="24" t="s">
        <v>1961</v>
      </c>
      <c r="AY87" s="24" t="s">
        <v>2090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24" t="s">
        <v>1900</v>
      </c>
      <c r="BK87" s="211">
        <f>ROUND(I87*H87,2)</f>
        <v>0</v>
      </c>
      <c r="BL87" s="24" t="s">
        <v>2042</v>
      </c>
      <c r="BM87" s="24" t="s">
        <v>582</v>
      </c>
    </row>
    <row r="88" spans="2:51" s="12" customFormat="1" ht="13.5">
      <c r="B88" s="212"/>
      <c r="C88" s="213"/>
      <c r="D88" s="214" t="s">
        <v>2098</v>
      </c>
      <c r="E88" s="215" t="s">
        <v>1898</v>
      </c>
      <c r="F88" s="216" t="s">
        <v>583</v>
      </c>
      <c r="G88" s="213"/>
      <c r="H88" s="217">
        <v>24</v>
      </c>
      <c r="I88" s="218"/>
      <c r="J88" s="213"/>
      <c r="K88" s="213"/>
      <c r="L88" s="219"/>
      <c r="M88" s="220"/>
      <c r="N88" s="221"/>
      <c r="O88" s="221"/>
      <c r="P88" s="221"/>
      <c r="Q88" s="221"/>
      <c r="R88" s="221"/>
      <c r="S88" s="221"/>
      <c r="T88" s="222"/>
      <c r="AT88" s="223" t="s">
        <v>2098</v>
      </c>
      <c r="AU88" s="223" t="s">
        <v>1961</v>
      </c>
      <c r="AV88" s="12" t="s">
        <v>1961</v>
      </c>
      <c r="AW88" s="12" t="s">
        <v>1916</v>
      </c>
      <c r="AX88" s="12" t="s">
        <v>1951</v>
      </c>
      <c r="AY88" s="223" t="s">
        <v>2090</v>
      </c>
    </row>
    <row r="89" spans="2:65" s="1" customFormat="1" ht="22.5" customHeight="1">
      <c r="B89" s="41"/>
      <c r="C89" s="200" t="s">
        <v>1961</v>
      </c>
      <c r="D89" s="200" t="s">
        <v>2092</v>
      </c>
      <c r="E89" s="201" t="s">
        <v>595</v>
      </c>
      <c r="F89" s="202" t="s">
        <v>596</v>
      </c>
      <c r="G89" s="203" t="s">
        <v>2095</v>
      </c>
      <c r="H89" s="204">
        <v>60</v>
      </c>
      <c r="I89" s="205"/>
      <c r="J89" s="206">
        <f>ROUND(I89*H89,2)</f>
        <v>0</v>
      </c>
      <c r="K89" s="202" t="s">
        <v>2096</v>
      </c>
      <c r="L89" s="61"/>
      <c r="M89" s="207" t="s">
        <v>1898</v>
      </c>
      <c r="N89" s="208" t="s">
        <v>1922</v>
      </c>
      <c r="O89" s="42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AR89" s="24" t="s">
        <v>2042</v>
      </c>
      <c r="AT89" s="24" t="s">
        <v>2092</v>
      </c>
      <c r="AU89" s="24" t="s">
        <v>1961</v>
      </c>
      <c r="AY89" s="24" t="s">
        <v>2090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24" t="s">
        <v>1900</v>
      </c>
      <c r="BK89" s="211">
        <f>ROUND(I89*H89,2)</f>
        <v>0</v>
      </c>
      <c r="BL89" s="24" t="s">
        <v>2042</v>
      </c>
      <c r="BM89" s="24" t="s">
        <v>597</v>
      </c>
    </row>
    <row r="90" spans="2:51" s="12" customFormat="1" ht="13.5">
      <c r="B90" s="212"/>
      <c r="C90" s="213"/>
      <c r="D90" s="214" t="s">
        <v>2098</v>
      </c>
      <c r="E90" s="215" t="s">
        <v>1898</v>
      </c>
      <c r="F90" s="216" t="s">
        <v>612</v>
      </c>
      <c r="G90" s="213"/>
      <c r="H90" s="217">
        <v>60</v>
      </c>
      <c r="I90" s="218"/>
      <c r="J90" s="213"/>
      <c r="K90" s="213"/>
      <c r="L90" s="219"/>
      <c r="M90" s="220"/>
      <c r="N90" s="221"/>
      <c r="O90" s="221"/>
      <c r="P90" s="221"/>
      <c r="Q90" s="221"/>
      <c r="R90" s="221"/>
      <c r="S90" s="221"/>
      <c r="T90" s="222"/>
      <c r="AT90" s="223" t="s">
        <v>2098</v>
      </c>
      <c r="AU90" s="223" t="s">
        <v>1961</v>
      </c>
      <c r="AV90" s="12" t="s">
        <v>1961</v>
      </c>
      <c r="AW90" s="12" t="s">
        <v>1916</v>
      </c>
      <c r="AX90" s="12" t="s">
        <v>1900</v>
      </c>
      <c r="AY90" s="223" t="s">
        <v>2090</v>
      </c>
    </row>
    <row r="91" spans="2:65" s="1" customFormat="1" ht="22.5" customHeight="1">
      <c r="B91" s="41"/>
      <c r="C91" s="200" t="s">
        <v>2039</v>
      </c>
      <c r="D91" s="200" t="s">
        <v>2092</v>
      </c>
      <c r="E91" s="201" t="s">
        <v>599</v>
      </c>
      <c r="F91" s="202" t="s">
        <v>600</v>
      </c>
      <c r="G91" s="203" t="s">
        <v>2132</v>
      </c>
      <c r="H91" s="204">
        <v>240</v>
      </c>
      <c r="I91" s="205"/>
      <c r="J91" s="206">
        <f>ROUND(I91*H91,2)</f>
        <v>0</v>
      </c>
      <c r="K91" s="202" t="s">
        <v>2096</v>
      </c>
      <c r="L91" s="61"/>
      <c r="M91" s="207" t="s">
        <v>1898</v>
      </c>
      <c r="N91" s="208" t="s">
        <v>1922</v>
      </c>
      <c r="O91" s="42"/>
      <c r="P91" s="209">
        <f>O91*H91</f>
        <v>0</v>
      </c>
      <c r="Q91" s="209">
        <v>3E-07</v>
      </c>
      <c r="R91" s="209">
        <f>Q91*H91</f>
        <v>7.2E-05</v>
      </c>
      <c r="S91" s="209">
        <v>0</v>
      </c>
      <c r="T91" s="210">
        <f>S91*H91</f>
        <v>0</v>
      </c>
      <c r="AR91" s="24" t="s">
        <v>2042</v>
      </c>
      <c r="AT91" s="24" t="s">
        <v>2092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2042</v>
      </c>
      <c r="BM91" s="24" t="s">
        <v>601</v>
      </c>
    </row>
    <row r="92" spans="2:51" s="12" customFormat="1" ht="13.5">
      <c r="B92" s="212"/>
      <c r="C92" s="213"/>
      <c r="D92" s="224" t="s">
        <v>2098</v>
      </c>
      <c r="E92" s="225" t="s">
        <v>1898</v>
      </c>
      <c r="F92" s="226" t="s">
        <v>591</v>
      </c>
      <c r="G92" s="213"/>
      <c r="H92" s="227">
        <v>120</v>
      </c>
      <c r="I92" s="218"/>
      <c r="J92" s="213"/>
      <c r="K92" s="213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2098</v>
      </c>
      <c r="AU92" s="223" t="s">
        <v>1961</v>
      </c>
      <c r="AV92" s="12" t="s">
        <v>1961</v>
      </c>
      <c r="AW92" s="12" t="s">
        <v>1916</v>
      </c>
      <c r="AX92" s="12" t="s">
        <v>1951</v>
      </c>
      <c r="AY92" s="223" t="s">
        <v>2090</v>
      </c>
    </row>
    <row r="93" spans="2:51" s="12" customFormat="1" ht="13.5">
      <c r="B93" s="212"/>
      <c r="C93" s="213"/>
      <c r="D93" s="214" t="s">
        <v>2098</v>
      </c>
      <c r="E93" s="213"/>
      <c r="F93" s="216" t="s">
        <v>602</v>
      </c>
      <c r="G93" s="213"/>
      <c r="H93" s="217">
        <v>240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1882</v>
      </c>
      <c r="AX93" s="12" t="s">
        <v>1900</v>
      </c>
      <c r="AY93" s="223" t="s">
        <v>2090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603</v>
      </c>
      <c r="F94" s="202" t="s">
        <v>604</v>
      </c>
      <c r="G94" s="203" t="s">
        <v>2095</v>
      </c>
      <c r="H94" s="204">
        <v>60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605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613</v>
      </c>
      <c r="G95" s="213"/>
      <c r="H95" s="217">
        <v>60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2045</v>
      </c>
      <c r="D96" s="200" t="s">
        <v>2092</v>
      </c>
      <c r="E96" s="201" t="s">
        <v>607</v>
      </c>
      <c r="F96" s="202" t="s">
        <v>608</v>
      </c>
      <c r="G96" s="203" t="s">
        <v>2095</v>
      </c>
      <c r="H96" s="204">
        <v>120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614</v>
      </c>
    </row>
    <row r="97" spans="2:51" s="12" customFormat="1" ht="13.5">
      <c r="B97" s="212"/>
      <c r="C97" s="213"/>
      <c r="D97" s="224" t="s">
        <v>2098</v>
      </c>
      <c r="E97" s="213"/>
      <c r="F97" s="226" t="s">
        <v>610</v>
      </c>
      <c r="G97" s="213"/>
      <c r="H97" s="227">
        <v>120</v>
      </c>
      <c r="I97" s="218"/>
      <c r="J97" s="213"/>
      <c r="K97" s="213"/>
      <c r="L97" s="219"/>
      <c r="M97" s="258"/>
      <c r="N97" s="259"/>
      <c r="O97" s="259"/>
      <c r="P97" s="259"/>
      <c r="Q97" s="259"/>
      <c r="R97" s="259"/>
      <c r="S97" s="259"/>
      <c r="T97" s="260"/>
      <c r="AT97" s="223" t="s">
        <v>2098</v>
      </c>
      <c r="AU97" s="223" t="s">
        <v>1961</v>
      </c>
      <c r="AV97" s="12" t="s">
        <v>1961</v>
      </c>
      <c r="AW97" s="12" t="s">
        <v>1882</v>
      </c>
      <c r="AX97" s="12" t="s">
        <v>1900</v>
      </c>
      <c r="AY97" s="223" t="s">
        <v>2090</v>
      </c>
    </row>
    <row r="98" spans="2:12" s="1" customFormat="1" ht="6.95" customHeight="1">
      <c r="B98" s="56"/>
      <c r="C98" s="57"/>
      <c r="D98" s="57"/>
      <c r="E98" s="57"/>
      <c r="F98" s="57"/>
      <c r="G98" s="57"/>
      <c r="H98" s="57"/>
      <c r="I98" s="145"/>
      <c r="J98" s="57"/>
      <c r="K98" s="57"/>
      <c r="L98" s="61"/>
    </row>
  </sheetData>
  <sheetProtection sheet="1" objects="1" scenarios="1" formatCells="0" formatColumns="0" formatRows="0" sort="0" autoFilter="0"/>
  <autoFilter ref="C83:K97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2047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517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615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ROUNDUP(J85,2)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ROUNDUP(SUM(BE85:BE104),2)</f>
        <v>0</v>
      </c>
      <c r="G32" s="42"/>
      <c r="H32" s="42"/>
      <c r="I32" s="140">
        <v>0.21</v>
      </c>
      <c r="J32" s="139">
        <f>ROUNDUP(ROUNDUP((SUM(BE85:BE104)),2)*I32,1)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ROUNDUP(SUM(BF85:BF104),2)</f>
        <v>0</v>
      </c>
      <c r="G33" s="42"/>
      <c r="H33" s="42"/>
      <c r="I33" s="140">
        <v>0.15</v>
      </c>
      <c r="J33" s="139">
        <f>ROUNDUP(ROUNDUP((SUM(BF85:BF104)),2)*I33,1)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ROUNDUP(SUM(BG85:BG104),2)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ROUNDUP(SUM(BH85:BH104),2)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ROUNDUP(SUM(BI85:BI104),2)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517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5 - 3.rok rozvojové péče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J85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J86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J87</f>
        <v>0</v>
      </c>
      <c r="K62" s="169"/>
    </row>
    <row r="63" spans="2:11" s="9" customFormat="1" ht="19.9" customHeight="1">
      <c r="B63" s="163"/>
      <c r="C63" s="164"/>
      <c r="D63" s="165" t="s">
        <v>576</v>
      </c>
      <c r="E63" s="166"/>
      <c r="F63" s="166"/>
      <c r="G63" s="166"/>
      <c r="H63" s="166"/>
      <c r="I63" s="167"/>
      <c r="J63" s="168">
        <f>J103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ht="15">
      <c r="B74" s="28"/>
      <c r="C74" s="65" t="s">
        <v>2058</v>
      </c>
      <c r="D74" s="263"/>
      <c r="E74" s="263"/>
      <c r="F74" s="263"/>
      <c r="G74" s="263"/>
      <c r="H74" s="263"/>
      <c r="J74" s="263"/>
      <c r="K74" s="263"/>
      <c r="L74" s="264"/>
    </row>
    <row r="75" spans="2:12" s="1" customFormat="1" ht="22.5" customHeight="1">
      <c r="B75" s="41"/>
      <c r="C75" s="63"/>
      <c r="D75" s="63"/>
      <c r="E75" s="402" t="s">
        <v>517</v>
      </c>
      <c r="F75" s="404"/>
      <c r="G75" s="404"/>
      <c r="H75" s="404"/>
      <c r="I75" s="170"/>
      <c r="J75" s="63"/>
      <c r="K75" s="63"/>
      <c r="L75" s="61"/>
    </row>
    <row r="76" spans="2:12" s="1" customFormat="1" ht="14.45" customHeight="1">
      <c r="B76" s="41"/>
      <c r="C76" s="65" t="s">
        <v>2932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E11</f>
        <v>5 - 3.rok rozvojové péče</v>
      </c>
      <c r="F77" s="404"/>
      <c r="G77" s="404"/>
      <c r="H77" s="404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8" customHeight="1">
      <c r="B79" s="41"/>
      <c r="C79" s="65" t="s">
        <v>1901</v>
      </c>
      <c r="D79" s="63"/>
      <c r="E79" s="63"/>
      <c r="F79" s="171" t="str">
        <f>F14</f>
        <v xml:space="preserve"> </v>
      </c>
      <c r="G79" s="63"/>
      <c r="H79" s="63"/>
      <c r="I79" s="172" t="s">
        <v>1903</v>
      </c>
      <c r="J79" s="73" t="str">
        <f>IF(J14="","",J14)</f>
        <v>28. 11. 2016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5">
      <c r="B81" s="41"/>
      <c r="C81" s="65" t="s">
        <v>1906</v>
      </c>
      <c r="D81" s="63"/>
      <c r="E81" s="63"/>
      <c r="F81" s="171" t="str">
        <f>E17</f>
        <v>ČR - Ministerstvo financí</v>
      </c>
      <c r="G81" s="63"/>
      <c r="H81" s="63"/>
      <c r="I81" s="172" t="s">
        <v>1912</v>
      </c>
      <c r="J81" s="171" t="str">
        <f>E23</f>
        <v>Báňské projekty Teplice a.s.</v>
      </c>
      <c r="K81" s="63"/>
      <c r="L81" s="61"/>
    </row>
    <row r="82" spans="2:12" s="1" customFormat="1" ht="14.45" customHeight="1">
      <c r="B82" s="41"/>
      <c r="C82" s="65" t="s">
        <v>1910</v>
      </c>
      <c r="D82" s="63"/>
      <c r="E82" s="63"/>
      <c r="F82" s="171" t="str">
        <f>IF(E20="","",E20)</f>
        <v/>
      </c>
      <c r="G82" s="63"/>
      <c r="H82" s="63"/>
      <c r="I82" s="170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20" s="10" customFormat="1" ht="29.25" customHeight="1">
      <c r="B84" s="173"/>
      <c r="C84" s="174" t="s">
        <v>2075</v>
      </c>
      <c r="D84" s="175" t="s">
        <v>1936</v>
      </c>
      <c r="E84" s="175" t="s">
        <v>1932</v>
      </c>
      <c r="F84" s="175" t="s">
        <v>2076</v>
      </c>
      <c r="G84" s="175" t="s">
        <v>2077</v>
      </c>
      <c r="H84" s="175" t="s">
        <v>2078</v>
      </c>
      <c r="I84" s="176" t="s">
        <v>2079</v>
      </c>
      <c r="J84" s="175" t="s">
        <v>2064</v>
      </c>
      <c r="K84" s="177" t="s">
        <v>2080</v>
      </c>
      <c r="L84" s="178"/>
      <c r="M84" s="80" t="s">
        <v>2081</v>
      </c>
      <c r="N84" s="81" t="s">
        <v>1921</v>
      </c>
      <c r="O84" s="81" t="s">
        <v>2082</v>
      </c>
      <c r="P84" s="81" t="s">
        <v>2083</v>
      </c>
      <c r="Q84" s="81" t="s">
        <v>2084</v>
      </c>
      <c r="R84" s="81" t="s">
        <v>2085</v>
      </c>
      <c r="S84" s="81" t="s">
        <v>2086</v>
      </c>
      <c r="T84" s="82" t="s">
        <v>2087</v>
      </c>
    </row>
    <row r="85" spans="2:63" s="1" customFormat="1" ht="29.25" customHeight="1">
      <c r="B85" s="41"/>
      <c r="C85" s="86" t="s">
        <v>2065</v>
      </c>
      <c r="D85" s="63"/>
      <c r="E85" s="63"/>
      <c r="F85" s="63"/>
      <c r="G85" s="63"/>
      <c r="H85" s="63"/>
      <c r="I85" s="170"/>
      <c r="J85" s="179">
        <f>BK85</f>
        <v>0</v>
      </c>
      <c r="K85" s="63"/>
      <c r="L85" s="61"/>
      <c r="M85" s="83"/>
      <c r="N85" s="84"/>
      <c r="O85" s="84"/>
      <c r="P85" s="180">
        <f>P86</f>
        <v>0</v>
      </c>
      <c r="Q85" s="84"/>
      <c r="R85" s="180">
        <f>R86</f>
        <v>0.0096</v>
      </c>
      <c r="S85" s="84"/>
      <c r="T85" s="181">
        <f>T86</f>
        <v>0</v>
      </c>
      <c r="AT85" s="24" t="s">
        <v>1950</v>
      </c>
      <c r="AU85" s="24" t="s">
        <v>2066</v>
      </c>
      <c r="BK85" s="182">
        <f>BK86</f>
        <v>0</v>
      </c>
    </row>
    <row r="86" spans="2:63" s="11" customFormat="1" ht="37.35" customHeight="1">
      <c r="B86" s="183"/>
      <c r="C86" s="184"/>
      <c r="D86" s="185" t="s">
        <v>1950</v>
      </c>
      <c r="E86" s="186" t="s">
        <v>2088</v>
      </c>
      <c r="F86" s="186" t="s">
        <v>2089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P87+P103</f>
        <v>0</v>
      </c>
      <c r="Q86" s="191"/>
      <c r="R86" s="192">
        <f>R87+R103</f>
        <v>0.0096</v>
      </c>
      <c r="S86" s="191"/>
      <c r="T86" s="193">
        <f>T87+T103</f>
        <v>0</v>
      </c>
      <c r="AR86" s="194" t="s">
        <v>1900</v>
      </c>
      <c r="AT86" s="195" t="s">
        <v>1950</v>
      </c>
      <c r="AU86" s="195" t="s">
        <v>1951</v>
      </c>
      <c r="AY86" s="194" t="s">
        <v>2090</v>
      </c>
      <c r="BK86" s="196">
        <f>BK87+BK103</f>
        <v>0</v>
      </c>
    </row>
    <row r="87" spans="2:63" s="11" customFormat="1" ht="19.9" customHeight="1">
      <c r="B87" s="183"/>
      <c r="C87" s="184"/>
      <c r="D87" s="197" t="s">
        <v>1950</v>
      </c>
      <c r="E87" s="198" t="s">
        <v>1900</v>
      </c>
      <c r="F87" s="198" t="s">
        <v>2091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SUM(P88:P102)</f>
        <v>0</v>
      </c>
      <c r="Q87" s="191"/>
      <c r="R87" s="192">
        <f>SUM(R88:R102)</f>
        <v>0.0096</v>
      </c>
      <c r="S87" s="191"/>
      <c r="T87" s="193">
        <f>SUM(T88:T102)</f>
        <v>0</v>
      </c>
      <c r="AR87" s="194" t="s">
        <v>1900</v>
      </c>
      <c r="AT87" s="195" t="s">
        <v>1950</v>
      </c>
      <c r="AU87" s="195" t="s">
        <v>1900</v>
      </c>
      <c r="AY87" s="194" t="s">
        <v>2090</v>
      </c>
      <c r="BK87" s="196">
        <f>SUM(BK88:BK102)</f>
        <v>0</v>
      </c>
    </row>
    <row r="88" spans="2:65" s="1" customFormat="1" ht="22.5" customHeight="1">
      <c r="B88" s="41"/>
      <c r="C88" s="200" t="s">
        <v>1900</v>
      </c>
      <c r="D88" s="200" t="s">
        <v>2092</v>
      </c>
      <c r="E88" s="201" t="s">
        <v>616</v>
      </c>
      <c r="F88" s="202" t="s">
        <v>617</v>
      </c>
      <c r="G88" s="203" t="s">
        <v>2263</v>
      </c>
      <c r="H88" s="204">
        <v>120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618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591</v>
      </c>
      <c r="G89" s="213"/>
      <c r="H89" s="217">
        <v>120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1961</v>
      </c>
      <c r="D90" s="200" t="s">
        <v>2092</v>
      </c>
      <c r="E90" s="201" t="s">
        <v>588</v>
      </c>
      <c r="F90" s="202" t="s">
        <v>589</v>
      </c>
      <c r="G90" s="203" t="s">
        <v>2263</v>
      </c>
      <c r="H90" s="204">
        <v>120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619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591</v>
      </c>
      <c r="G91" s="213"/>
      <c r="H91" s="217">
        <v>120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1951</v>
      </c>
      <c r="AY91" s="223" t="s">
        <v>2090</v>
      </c>
    </row>
    <row r="92" spans="2:65" s="1" customFormat="1" ht="22.5" customHeight="1">
      <c r="B92" s="41"/>
      <c r="C92" s="200" t="s">
        <v>2039</v>
      </c>
      <c r="D92" s="200" t="s">
        <v>2092</v>
      </c>
      <c r="E92" s="201" t="s">
        <v>558</v>
      </c>
      <c r="F92" s="202" t="s">
        <v>559</v>
      </c>
      <c r="G92" s="203" t="s">
        <v>2263</v>
      </c>
      <c r="H92" s="204">
        <v>120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620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591</v>
      </c>
      <c r="G93" s="213"/>
      <c r="H93" s="217">
        <v>120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28" t="s">
        <v>2042</v>
      </c>
      <c r="D94" s="228" t="s">
        <v>2136</v>
      </c>
      <c r="E94" s="229" t="s">
        <v>561</v>
      </c>
      <c r="F94" s="230" t="s">
        <v>562</v>
      </c>
      <c r="G94" s="231" t="s">
        <v>2139</v>
      </c>
      <c r="H94" s="232">
        <v>9.6</v>
      </c>
      <c r="I94" s="233"/>
      <c r="J94" s="234">
        <f>ROUND(I94*H94,2)</f>
        <v>0</v>
      </c>
      <c r="K94" s="230" t="s">
        <v>1898</v>
      </c>
      <c r="L94" s="235"/>
      <c r="M94" s="236" t="s">
        <v>1898</v>
      </c>
      <c r="N94" s="237" t="s">
        <v>1922</v>
      </c>
      <c r="O94" s="42"/>
      <c r="P94" s="209">
        <f>O94*H94</f>
        <v>0</v>
      </c>
      <c r="Q94" s="209">
        <v>0.001</v>
      </c>
      <c r="R94" s="209">
        <f>Q94*H94</f>
        <v>0.0096</v>
      </c>
      <c r="S94" s="209">
        <v>0</v>
      </c>
      <c r="T94" s="210">
        <f>S94*H94</f>
        <v>0</v>
      </c>
      <c r="AR94" s="24" t="s">
        <v>2129</v>
      </c>
      <c r="AT94" s="24" t="s">
        <v>2136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621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564</v>
      </c>
      <c r="G95" s="213"/>
      <c r="H95" s="217">
        <v>9.6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1900</v>
      </c>
      <c r="AY95" s="223" t="s">
        <v>2090</v>
      </c>
    </row>
    <row r="96" spans="2:65" s="1" customFormat="1" ht="22.5" customHeight="1">
      <c r="B96" s="41"/>
      <c r="C96" s="200" t="s">
        <v>2045</v>
      </c>
      <c r="D96" s="200" t="s">
        <v>2092</v>
      </c>
      <c r="E96" s="201" t="s">
        <v>595</v>
      </c>
      <c r="F96" s="202" t="s">
        <v>596</v>
      </c>
      <c r="G96" s="203" t="s">
        <v>2095</v>
      </c>
      <c r="H96" s="204">
        <v>36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597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622</v>
      </c>
      <c r="G97" s="213"/>
      <c r="H97" s="217">
        <v>36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1900</v>
      </c>
      <c r="AY97" s="223" t="s">
        <v>2090</v>
      </c>
    </row>
    <row r="98" spans="2:65" s="1" customFormat="1" ht="22.5" customHeight="1">
      <c r="B98" s="41"/>
      <c r="C98" s="200" t="s">
        <v>2117</v>
      </c>
      <c r="D98" s="200" t="s">
        <v>2092</v>
      </c>
      <c r="E98" s="201" t="s">
        <v>603</v>
      </c>
      <c r="F98" s="202" t="s">
        <v>604</v>
      </c>
      <c r="G98" s="203" t="s">
        <v>2095</v>
      </c>
      <c r="H98" s="204">
        <v>36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605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623</v>
      </c>
      <c r="G99" s="213"/>
      <c r="H99" s="217">
        <v>36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2122</v>
      </c>
      <c r="D100" s="200" t="s">
        <v>2092</v>
      </c>
      <c r="E100" s="201" t="s">
        <v>607</v>
      </c>
      <c r="F100" s="202" t="s">
        <v>608</v>
      </c>
      <c r="G100" s="203" t="s">
        <v>2095</v>
      </c>
      <c r="H100" s="204">
        <v>72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624</v>
      </c>
    </row>
    <row r="101" spans="2:51" s="12" customFormat="1" ht="13.5">
      <c r="B101" s="212"/>
      <c r="C101" s="213"/>
      <c r="D101" s="224" t="s">
        <v>2098</v>
      </c>
      <c r="E101" s="225" t="s">
        <v>1898</v>
      </c>
      <c r="F101" s="226" t="s">
        <v>625</v>
      </c>
      <c r="G101" s="213"/>
      <c r="H101" s="227">
        <v>36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51" s="12" customFormat="1" ht="13.5">
      <c r="B102" s="212"/>
      <c r="C102" s="213"/>
      <c r="D102" s="224" t="s">
        <v>2098</v>
      </c>
      <c r="E102" s="213"/>
      <c r="F102" s="226" t="s">
        <v>626</v>
      </c>
      <c r="G102" s="213"/>
      <c r="H102" s="227">
        <v>72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1882</v>
      </c>
      <c r="AX102" s="12" t="s">
        <v>1900</v>
      </c>
      <c r="AY102" s="223" t="s">
        <v>2090</v>
      </c>
    </row>
    <row r="103" spans="2:63" s="11" customFormat="1" ht="29.85" customHeight="1">
      <c r="B103" s="183"/>
      <c r="C103" s="184"/>
      <c r="D103" s="197" t="s">
        <v>1950</v>
      </c>
      <c r="E103" s="198" t="s">
        <v>2344</v>
      </c>
      <c r="F103" s="198" t="s">
        <v>2345</v>
      </c>
      <c r="G103" s="184"/>
      <c r="H103" s="184"/>
      <c r="I103" s="187"/>
      <c r="J103" s="199">
        <f>BK103</f>
        <v>0</v>
      </c>
      <c r="K103" s="184"/>
      <c r="L103" s="189"/>
      <c r="M103" s="190"/>
      <c r="N103" s="191"/>
      <c r="O103" s="191"/>
      <c r="P103" s="192">
        <f>P104</f>
        <v>0</v>
      </c>
      <c r="Q103" s="191"/>
      <c r="R103" s="192">
        <f>R104</f>
        <v>0</v>
      </c>
      <c r="S103" s="191"/>
      <c r="T103" s="193">
        <f>T104</f>
        <v>0</v>
      </c>
      <c r="AR103" s="194" t="s">
        <v>1900</v>
      </c>
      <c r="AT103" s="195" t="s">
        <v>1950</v>
      </c>
      <c r="AU103" s="195" t="s">
        <v>1900</v>
      </c>
      <c r="AY103" s="194" t="s">
        <v>2090</v>
      </c>
      <c r="BK103" s="196">
        <f>BK104</f>
        <v>0</v>
      </c>
    </row>
    <row r="104" spans="2:65" s="1" customFormat="1" ht="22.5" customHeight="1">
      <c r="B104" s="41"/>
      <c r="C104" s="200" t="s">
        <v>2129</v>
      </c>
      <c r="D104" s="200" t="s">
        <v>2092</v>
      </c>
      <c r="E104" s="201" t="s">
        <v>572</v>
      </c>
      <c r="F104" s="202" t="s">
        <v>573</v>
      </c>
      <c r="G104" s="203" t="s">
        <v>2125</v>
      </c>
      <c r="H104" s="204">
        <v>0.01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38" t="s">
        <v>1922</v>
      </c>
      <c r="O104" s="239"/>
      <c r="P104" s="240">
        <f>O104*H104</f>
        <v>0</v>
      </c>
      <c r="Q104" s="240">
        <v>0</v>
      </c>
      <c r="R104" s="240">
        <f>Q104*H104</f>
        <v>0</v>
      </c>
      <c r="S104" s="240">
        <v>0</v>
      </c>
      <c r="T104" s="241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574</v>
      </c>
    </row>
    <row r="105" spans="2:12" s="1" customFormat="1" ht="6.95" customHeight="1">
      <c r="B105" s="56"/>
      <c r="C105" s="57"/>
      <c r="D105" s="57"/>
      <c r="E105" s="57"/>
      <c r="F105" s="57"/>
      <c r="G105" s="57"/>
      <c r="H105" s="57"/>
      <c r="I105" s="145"/>
      <c r="J105" s="57"/>
      <c r="K105" s="57"/>
      <c r="L105" s="61"/>
    </row>
  </sheetData>
  <sheetProtection sheet="1" objects="1" scenarios="1" formatCells="0" formatColumns="0" formatRows="0" sort="0" autoFilter="0"/>
  <autoFilter ref="C84:K10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2051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627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1898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ROUNDUP(J80,2)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ROUNDUP(SUM(BE80:BE91),2)</f>
        <v>0</v>
      </c>
      <c r="G30" s="42"/>
      <c r="H30" s="42"/>
      <c r="I30" s="140">
        <v>0.21</v>
      </c>
      <c r="J30" s="139">
        <f>ROUNDUP(ROUNDUP((SUM(BE80:BE91)),2)*I30,1)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ROUNDUP(SUM(BF80:BF91),2)</f>
        <v>0</v>
      </c>
      <c r="G31" s="42"/>
      <c r="H31" s="42"/>
      <c r="I31" s="140">
        <v>0.15</v>
      </c>
      <c r="J31" s="139">
        <f>ROUNDUP(ROUNDUP((SUM(BF80:BF91)),2)*I31,1)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ROUNDUP(SUM(BG80:BG91),2)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ROUNDUP(SUM(BH80:BH91),2)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ROUNDUP(SUM(BI80:BI91),2)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VN - Vedlejší a ostatní náklady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J80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628</v>
      </c>
      <c r="E57" s="157"/>
      <c r="F57" s="157"/>
      <c r="G57" s="157"/>
      <c r="H57" s="157"/>
      <c r="I57" s="160"/>
      <c r="J57" s="161">
        <f>J81</f>
        <v>0</v>
      </c>
      <c r="K57" s="162"/>
    </row>
    <row r="58" spans="2:11" s="9" customFormat="1" ht="19.9" customHeight="1">
      <c r="B58" s="163"/>
      <c r="C58" s="164"/>
      <c r="D58" s="165" t="s">
        <v>629</v>
      </c>
      <c r="E58" s="166"/>
      <c r="F58" s="166"/>
      <c r="G58" s="166"/>
      <c r="H58" s="166"/>
      <c r="I58" s="167"/>
      <c r="J58" s="168">
        <f>J82</f>
        <v>0</v>
      </c>
      <c r="K58" s="169"/>
    </row>
    <row r="59" spans="2:11" s="9" customFormat="1" ht="19.9" customHeight="1">
      <c r="B59" s="163"/>
      <c r="C59" s="164"/>
      <c r="D59" s="165" t="s">
        <v>630</v>
      </c>
      <c r="E59" s="166"/>
      <c r="F59" s="166"/>
      <c r="G59" s="166"/>
      <c r="H59" s="166"/>
      <c r="I59" s="167"/>
      <c r="J59" s="168">
        <f>J87</f>
        <v>0</v>
      </c>
      <c r="K59" s="169"/>
    </row>
    <row r="60" spans="2:11" s="9" customFormat="1" ht="19.9" customHeight="1">
      <c r="B60" s="163"/>
      <c r="C60" s="164"/>
      <c r="D60" s="165" t="s">
        <v>631</v>
      </c>
      <c r="E60" s="166"/>
      <c r="F60" s="166"/>
      <c r="G60" s="166"/>
      <c r="H60" s="166"/>
      <c r="I60" s="167"/>
      <c r="J60" s="168">
        <f>J89</f>
        <v>0</v>
      </c>
      <c r="K60" s="169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5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8"/>
      <c r="J66" s="60"/>
      <c r="K66" s="60"/>
      <c r="L66" s="61"/>
    </row>
    <row r="67" spans="2:12" s="1" customFormat="1" ht="36.95" customHeight="1">
      <c r="B67" s="41"/>
      <c r="C67" s="62" t="s">
        <v>2074</v>
      </c>
      <c r="D67" s="63"/>
      <c r="E67" s="63"/>
      <c r="F67" s="63"/>
      <c r="G67" s="63"/>
      <c r="H67" s="63"/>
      <c r="I67" s="170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70"/>
      <c r="J68" s="63"/>
      <c r="K68" s="63"/>
      <c r="L68" s="61"/>
    </row>
    <row r="69" spans="2:12" s="1" customFormat="1" ht="14.45" customHeight="1">
      <c r="B69" s="41"/>
      <c r="C69" s="65" t="s">
        <v>1894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22.5" customHeight="1">
      <c r="B70" s="41"/>
      <c r="C70" s="63"/>
      <c r="D70" s="63"/>
      <c r="E70" s="402" t="str">
        <f>E7</f>
        <v>Jezero Most-napojení na komunikace a IS - část I</v>
      </c>
      <c r="F70" s="403"/>
      <c r="G70" s="403"/>
      <c r="H70" s="403"/>
      <c r="I70" s="170"/>
      <c r="J70" s="63"/>
      <c r="K70" s="63"/>
      <c r="L70" s="61"/>
    </row>
    <row r="71" spans="2:12" s="1" customFormat="1" ht="14.45" customHeight="1">
      <c r="B71" s="41"/>
      <c r="C71" s="65" t="s">
        <v>2058</v>
      </c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23.25" customHeight="1">
      <c r="B72" s="41"/>
      <c r="C72" s="63"/>
      <c r="D72" s="63"/>
      <c r="E72" s="374" t="str">
        <f>E9</f>
        <v>VN - Vedlejší a ostatní náklady</v>
      </c>
      <c r="F72" s="404"/>
      <c r="G72" s="404"/>
      <c r="H72" s="404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8" customHeight="1">
      <c r="B74" s="41"/>
      <c r="C74" s="65" t="s">
        <v>1901</v>
      </c>
      <c r="D74" s="63"/>
      <c r="E74" s="63"/>
      <c r="F74" s="171" t="str">
        <f>F12</f>
        <v xml:space="preserve"> </v>
      </c>
      <c r="G74" s="63"/>
      <c r="H74" s="63"/>
      <c r="I74" s="172" t="s">
        <v>1903</v>
      </c>
      <c r="J74" s="73" t="str">
        <f>IF(J12="","",J12)</f>
        <v>28. 11. 2016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0"/>
      <c r="J75" s="63"/>
      <c r="K75" s="63"/>
      <c r="L75" s="61"/>
    </row>
    <row r="76" spans="2:12" s="1" customFormat="1" ht="15">
      <c r="B76" s="41"/>
      <c r="C76" s="65" t="s">
        <v>1906</v>
      </c>
      <c r="D76" s="63"/>
      <c r="E76" s="63"/>
      <c r="F76" s="171" t="str">
        <f>E15</f>
        <v>ČR - Ministerstvo financí</v>
      </c>
      <c r="G76" s="63"/>
      <c r="H76" s="63"/>
      <c r="I76" s="172" t="s">
        <v>1912</v>
      </c>
      <c r="J76" s="171" t="str">
        <f>E21</f>
        <v>Báňské projekty Teplice a.s.</v>
      </c>
      <c r="K76" s="63"/>
      <c r="L76" s="61"/>
    </row>
    <row r="77" spans="2:12" s="1" customFormat="1" ht="14.45" customHeight="1">
      <c r="B77" s="41"/>
      <c r="C77" s="65" t="s">
        <v>1910</v>
      </c>
      <c r="D77" s="63"/>
      <c r="E77" s="63"/>
      <c r="F77" s="171" t="str">
        <f>IF(E18="","",E18)</f>
        <v/>
      </c>
      <c r="G77" s="63"/>
      <c r="H77" s="63"/>
      <c r="I77" s="170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20" s="10" customFormat="1" ht="29.25" customHeight="1">
      <c r="B79" s="173"/>
      <c r="C79" s="174" t="s">
        <v>2075</v>
      </c>
      <c r="D79" s="175" t="s">
        <v>1936</v>
      </c>
      <c r="E79" s="175" t="s">
        <v>1932</v>
      </c>
      <c r="F79" s="175" t="s">
        <v>2076</v>
      </c>
      <c r="G79" s="175" t="s">
        <v>2077</v>
      </c>
      <c r="H79" s="175" t="s">
        <v>2078</v>
      </c>
      <c r="I79" s="176" t="s">
        <v>2079</v>
      </c>
      <c r="J79" s="175" t="s">
        <v>2064</v>
      </c>
      <c r="K79" s="177" t="s">
        <v>2080</v>
      </c>
      <c r="L79" s="178"/>
      <c r="M79" s="80" t="s">
        <v>2081</v>
      </c>
      <c r="N79" s="81" t="s">
        <v>1921</v>
      </c>
      <c r="O79" s="81" t="s">
        <v>2082</v>
      </c>
      <c r="P79" s="81" t="s">
        <v>2083</v>
      </c>
      <c r="Q79" s="81" t="s">
        <v>2084</v>
      </c>
      <c r="R79" s="81" t="s">
        <v>2085</v>
      </c>
      <c r="S79" s="81" t="s">
        <v>2086</v>
      </c>
      <c r="T79" s="82" t="s">
        <v>2087</v>
      </c>
    </row>
    <row r="80" spans="2:63" s="1" customFormat="1" ht="29.25" customHeight="1">
      <c r="B80" s="41"/>
      <c r="C80" s="86" t="s">
        <v>2065</v>
      </c>
      <c r="D80" s="63"/>
      <c r="E80" s="63"/>
      <c r="F80" s="63"/>
      <c r="G80" s="63"/>
      <c r="H80" s="63"/>
      <c r="I80" s="170"/>
      <c r="J80" s="179">
        <f>BK80</f>
        <v>0</v>
      </c>
      <c r="K80" s="63"/>
      <c r="L80" s="61"/>
      <c r="M80" s="83"/>
      <c r="N80" s="84"/>
      <c r="O80" s="84"/>
      <c r="P80" s="180">
        <f>P81</f>
        <v>0</v>
      </c>
      <c r="Q80" s="84"/>
      <c r="R80" s="180">
        <f>R81</f>
        <v>0</v>
      </c>
      <c r="S80" s="84"/>
      <c r="T80" s="181">
        <f>T81</f>
        <v>0</v>
      </c>
      <c r="AT80" s="24" t="s">
        <v>1950</v>
      </c>
      <c r="AU80" s="24" t="s">
        <v>2066</v>
      </c>
      <c r="BK80" s="182">
        <f>BK81</f>
        <v>0</v>
      </c>
    </row>
    <row r="81" spans="2:63" s="11" customFormat="1" ht="37.35" customHeight="1">
      <c r="B81" s="183"/>
      <c r="C81" s="184"/>
      <c r="D81" s="185" t="s">
        <v>1950</v>
      </c>
      <c r="E81" s="186" t="s">
        <v>632</v>
      </c>
      <c r="F81" s="186" t="s">
        <v>633</v>
      </c>
      <c r="G81" s="184"/>
      <c r="H81" s="184"/>
      <c r="I81" s="187"/>
      <c r="J81" s="188">
        <f>BK81</f>
        <v>0</v>
      </c>
      <c r="K81" s="184"/>
      <c r="L81" s="189"/>
      <c r="M81" s="190"/>
      <c r="N81" s="191"/>
      <c r="O81" s="191"/>
      <c r="P81" s="192">
        <f>P82+P87+P89</f>
        <v>0</v>
      </c>
      <c r="Q81" s="191"/>
      <c r="R81" s="192">
        <f>R82+R87+R89</f>
        <v>0</v>
      </c>
      <c r="S81" s="191"/>
      <c r="T81" s="193">
        <f>T82+T87+T89</f>
        <v>0</v>
      </c>
      <c r="AR81" s="194" t="s">
        <v>2045</v>
      </c>
      <c r="AT81" s="195" t="s">
        <v>1950</v>
      </c>
      <c r="AU81" s="195" t="s">
        <v>1951</v>
      </c>
      <c r="AY81" s="194" t="s">
        <v>2090</v>
      </c>
      <c r="BK81" s="196">
        <f>BK82+BK87+BK89</f>
        <v>0</v>
      </c>
    </row>
    <row r="82" spans="2:63" s="11" customFormat="1" ht="19.9" customHeight="1">
      <c r="B82" s="183"/>
      <c r="C82" s="184"/>
      <c r="D82" s="197" t="s">
        <v>1950</v>
      </c>
      <c r="E82" s="198" t="s">
        <v>634</v>
      </c>
      <c r="F82" s="198" t="s">
        <v>635</v>
      </c>
      <c r="G82" s="184"/>
      <c r="H82" s="184"/>
      <c r="I82" s="187"/>
      <c r="J82" s="199">
        <f>BK82</f>
        <v>0</v>
      </c>
      <c r="K82" s="184"/>
      <c r="L82" s="189"/>
      <c r="M82" s="190"/>
      <c r="N82" s="191"/>
      <c r="O82" s="191"/>
      <c r="P82" s="192">
        <f>SUM(P83:P86)</f>
        <v>0</v>
      </c>
      <c r="Q82" s="191"/>
      <c r="R82" s="192">
        <f>SUM(R83:R86)</f>
        <v>0</v>
      </c>
      <c r="S82" s="191"/>
      <c r="T82" s="193">
        <f>SUM(T83:T86)</f>
        <v>0</v>
      </c>
      <c r="AR82" s="194" t="s">
        <v>2045</v>
      </c>
      <c r="AT82" s="195" t="s">
        <v>1950</v>
      </c>
      <c r="AU82" s="195" t="s">
        <v>1900</v>
      </c>
      <c r="AY82" s="194" t="s">
        <v>2090</v>
      </c>
      <c r="BK82" s="196">
        <f>SUM(BK83:BK86)</f>
        <v>0</v>
      </c>
    </row>
    <row r="83" spans="2:65" s="1" customFormat="1" ht="22.5" customHeight="1">
      <c r="B83" s="41"/>
      <c r="C83" s="200" t="s">
        <v>1900</v>
      </c>
      <c r="D83" s="200" t="s">
        <v>2092</v>
      </c>
      <c r="E83" s="201" t="s">
        <v>636</v>
      </c>
      <c r="F83" s="202" t="s">
        <v>637</v>
      </c>
      <c r="G83" s="203" t="s">
        <v>20</v>
      </c>
      <c r="H83" s="204">
        <v>1</v>
      </c>
      <c r="I83" s="205"/>
      <c r="J83" s="206">
        <f>ROUND(I83*H83,2)</f>
        <v>0</v>
      </c>
      <c r="K83" s="202" t="s">
        <v>1898</v>
      </c>
      <c r="L83" s="61"/>
      <c r="M83" s="207" t="s">
        <v>1898</v>
      </c>
      <c r="N83" s="208" t="s">
        <v>1922</v>
      </c>
      <c r="O83" s="42"/>
      <c r="P83" s="209">
        <f>O83*H83</f>
        <v>0</v>
      </c>
      <c r="Q83" s="209">
        <v>0</v>
      </c>
      <c r="R83" s="209">
        <f>Q83*H83</f>
        <v>0</v>
      </c>
      <c r="S83" s="209">
        <v>0</v>
      </c>
      <c r="T83" s="210">
        <f>S83*H83</f>
        <v>0</v>
      </c>
      <c r="AR83" s="24" t="s">
        <v>638</v>
      </c>
      <c r="AT83" s="24" t="s">
        <v>2092</v>
      </c>
      <c r="AU83" s="24" t="s">
        <v>1961</v>
      </c>
      <c r="AY83" s="24" t="s">
        <v>2090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24" t="s">
        <v>1900</v>
      </c>
      <c r="BK83" s="211">
        <f>ROUND(I83*H83,2)</f>
        <v>0</v>
      </c>
      <c r="BL83" s="24" t="s">
        <v>638</v>
      </c>
      <c r="BM83" s="24" t="s">
        <v>639</v>
      </c>
    </row>
    <row r="84" spans="2:65" s="1" customFormat="1" ht="22.5" customHeight="1">
      <c r="B84" s="41"/>
      <c r="C84" s="200" t="s">
        <v>1961</v>
      </c>
      <c r="D84" s="200" t="s">
        <v>2092</v>
      </c>
      <c r="E84" s="201" t="s">
        <v>640</v>
      </c>
      <c r="F84" s="202" t="s">
        <v>641</v>
      </c>
      <c r="G84" s="203" t="s">
        <v>20</v>
      </c>
      <c r="H84" s="204">
        <v>1</v>
      </c>
      <c r="I84" s="205"/>
      <c r="J84" s="206">
        <f>ROUND(I84*H84,2)</f>
        <v>0</v>
      </c>
      <c r="K84" s="202" t="s">
        <v>1898</v>
      </c>
      <c r="L84" s="61"/>
      <c r="M84" s="207" t="s">
        <v>1898</v>
      </c>
      <c r="N84" s="208" t="s">
        <v>1922</v>
      </c>
      <c r="O84" s="42"/>
      <c r="P84" s="209">
        <f>O84*H84</f>
        <v>0</v>
      </c>
      <c r="Q84" s="209">
        <v>0</v>
      </c>
      <c r="R84" s="209">
        <f>Q84*H84</f>
        <v>0</v>
      </c>
      <c r="S84" s="209">
        <v>0</v>
      </c>
      <c r="T84" s="210">
        <f>S84*H84</f>
        <v>0</v>
      </c>
      <c r="AR84" s="24" t="s">
        <v>638</v>
      </c>
      <c r="AT84" s="24" t="s">
        <v>2092</v>
      </c>
      <c r="AU84" s="24" t="s">
        <v>1961</v>
      </c>
      <c r="AY84" s="24" t="s">
        <v>2090</v>
      </c>
      <c r="BE84" s="211">
        <f>IF(N84="základní",J84,0)</f>
        <v>0</v>
      </c>
      <c r="BF84" s="211">
        <f>IF(N84="snížená",J84,0)</f>
        <v>0</v>
      </c>
      <c r="BG84" s="211">
        <f>IF(N84="zákl. přenesená",J84,0)</f>
        <v>0</v>
      </c>
      <c r="BH84" s="211">
        <f>IF(N84="sníž. přenesená",J84,0)</f>
        <v>0</v>
      </c>
      <c r="BI84" s="211">
        <f>IF(N84="nulová",J84,0)</f>
        <v>0</v>
      </c>
      <c r="BJ84" s="24" t="s">
        <v>1900</v>
      </c>
      <c r="BK84" s="211">
        <f>ROUND(I84*H84,2)</f>
        <v>0</v>
      </c>
      <c r="BL84" s="24" t="s">
        <v>638</v>
      </c>
      <c r="BM84" s="24" t="s">
        <v>642</v>
      </c>
    </row>
    <row r="85" spans="2:65" s="1" customFormat="1" ht="22.5" customHeight="1">
      <c r="B85" s="41"/>
      <c r="C85" s="200" t="s">
        <v>2039</v>
      </c>
      <c r="D85" s="200" t="s">
        <v>2092</v>
      </c>
      <c r="E85" s="201" t="s">
        <v>643</v>
      </c>
      <c r="F85" s="202" t="s">
        <v>644</v>
      </c>
      <c r="G85" s="203" t="s">
        <v>20</v>
      </c>
      <c r="H85" s="204">
        <v>1</v>
      </c>
      <c r="I85" s="205"/>
      <c r="J85" s="206">
        <f>ROUND(I85*H85,2)</f>
        <v>0</v>
      </c>
      <c r="K85" s="202" t="s">
        <v>1898</v>
      </c>
      <c r="L85" s="61"/>
      <c r="M85" s="207" t="s">
        <v>1898</v>
      </c>
      <c r="N85" s="208" t="s">
        <v>1922</v>
      </c>
      <c r="O85" s="42"/>
      <c r="P85" s="209">
        <f>O85*H85</f>
        <v>0</v>
      </c>
      <c r="Q85" s="209">
        <v>0</v>
      </c>
      <c r="R85" s="209">
        <f>Q85*H85</f>
        <v>0</v>
      </c>
      <c r="S85" s="209">
        <v>0</v>
      </c>
      <c r="T85" s="210">
        <f>S85*H85</f>
        <v>0</v>
      </c>
      <c r="AR85" s="24" t="s">
        <v>638</v>
      </c>
      <c r="AT85" s="24" t="s">
        <v>2092</v>
      </c>
      <c r="AU85" s="24" t="s">
        <v>1961</v>
      </c>
      <c r="AY85" s="24" t="s">
        <v>2090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24" t="s">
        <v>1900</v>
      </c>
      <c r="BK85" s="211">
        <f>ROUND(I85*H85,2)</f>
        <v>0</v>
      </c>
      <c r="BL85" s="24" t="s">
        <v>638</v>
      </c>
      <c r="BM85" s="24" t="s">
        <v>645</v>
      </c>
    </row>
    <row r="86" spans="2:65" s="1" customFormat="1" ht="22.5" customHeight="1">
      <c r="B86" s="41"/>
      <c r="C86" s="200" t="s">
        <v>2042</v>
      </c>
      <c r="D86" s="200" t="s">
        <v>2092</v>
      </c>
      <c r="E86" s="201" t="s">
        <v>646</v>
      </c>
      <c r="F86" s="202" t="s">
        <v>647</v>
      </c>
      <c r="G86" s="203" t="s">
        <v>20</v>
      </c>
      <c r="H86" s="204">
        <v>1</v>
      </c>
      <c r="I86" s="205"/>
      <c r="J86" s="206">
        <f>ROUND(I86*H86,2)</f>
        <v>0</v>
      </c>
      <c r="K86" s="202" t="s">
        <v>1898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638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638</v>
      </c>
      <c r="BM86" s="24" t="s">
        <v>648</v>
      </c>
    </row>
    <row r="87" spans="2:63" s="11" customFormat="1" ht="29.85" customHeight="1">
      <c r="B87" s="183"/>
      <c r="C87" s="184"/>
      <c r="D87" s="197" t="s">
        <v>1950</v>
      </c>
      <c r="E87" s="198" t="s">
        <v>649</v>
      </c>
      <c r="F87" s="198" t="s">
        <v>650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P88</f>
        <v>0</v>
      </c>
      <c r="Q87" s="191"/>
      <c r="R87" s="192">
        <f>R88</f>
        <v>0</v>
      </c>
      <c r="S87" s="191"/>
      <c r="T87" s="193">
        <f>T88</f>
        <v>0</v>
      </c>
      <c r="AR87" s="194" t="s">
        <v>2045</v>
      </c>
      <c r="AT87" s="195" t="s">
        <v>1950</v>
      </c>
      <c r="AU87" s="195" t="s">
        <v>1900</v>
      </c>
      <c r="AY87" s="194" t="s">
        <v>2090</v>
      </c>
      <c r="BK87" s="196">
        <f>BK88</f>
        <v>0</v>
      </c>
    </row>
    <row r="88" spans="2:65" s="1" customFormat="1" ht="22.5" customHeight="1">
      <c r="B88" s="41"/>
      <c r="C88" s="200" t="s">
        <v>2045</v>
      </c>
      <c r="D88" s="200" t="s">
        <v>2092</v>
      </c>
      <c r="E88" s="201" t="s">
        <v>651</v>
      </c>
      <c r="F88" s="202" t="s">
        <v>650</v>
      </c>
      <c r="G88" s="203" t="s">
        <v>20</v>
      </c>
      <c r="H88" s="204">
        <v>1</v>
      </c>
      <c r="I88" s="205"/>
      <c r="J88" s="206">
        <f>ROUND(I88*H88,2)</f>
        <v>0</v>
      </c>
      <c r="K88" s="202" t="s">
        <v>1898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638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638</v>
      </c>
      <c r="BM88" s="24" t="s">
        <v>652</v>
      </c>
    </row>
    <row r="89" spans="2:63" s="11" customFormat="1" ht="29.85" customHeight="1">
      <c r="B89" s="183"/>
      <c r="C89" s="184"/>
      <c r="D89" s="197" t="s">
        <v>1950</v>
      </c>
      <c r="E89" s="198" t="s">
        <v>653</v>
      </c>
      <c r="F89" s="198" t="s">
        <v>654</v>
      </c>
      <c r="G89" s="184"/>
      <c r="H89" s="184"/>
      <c r="I89" s="187"/>
      <c r="J89" s="199">
        <f>BK89</f>
        <v>0</v>
      </c>
      <c r="K89" s="184"/>
      <c r="L89" s="189"/>
      <c r="M89" s="190"/>
      <c r="N89" s="191"/>
      <c r="O89" s="191"/>
      <c r="P89" s="192">
        <f>SUM(P90:P91)</f>
        <v>0</v>
      </c>
      <c r="Q89" s="191"/>
      <c r="R89" s="192">
        <f>SUM(R90:R91)</f>
        <v>0</v>
      </c>
      <c r="S89" s="191"/>
      <c r="T89" s="193">
        <f>SUM(T90:T91)</f>
        <v>0</v>
      </c>
      <c r="AR89" s="194" t="s">
        <v>2045</v>
      </c>
      <c r="AT89" s="195" t="s">
        <v>1950</v>
      </c>
      <c r="AU89" s="195" t="s">
        <v>1900</v>
      </c>
      <c r="AY89" s="194" t="s">
        <v>2090</v>
      </c>
      <c r="BK89" s="196">
        <f>SUM(BK90:BK91)</f>
        <v>0</v>
      </c>
    </row>
    <row r="90" spans="2:65" s="1" customFormat="1" ht="22.5" customHeight="1">
      <c r="B90" s="41"/>
      <c r="C90" s="200" t="s">
        <v>2117</v>
      </c>
      <c r="D90" s="200" t="s">
        <v>2092</v>
      </c>
      <c r="E90" s="201" t="s">
        <v>655</v>
      </c>
      <c r="F90" s="202" t="s">
        <v>656</v>
      </c>
      <c r="G90" s="203" t="s">
        <v>20</v>
      </c>
      <c r="H90" s="204">
        <v>1</v>
      </c>
      <c r="I90" s="205"/>
      <c r="J90" s="206">
        <f>ROUND(I90*H90,2)</f>
        <v>0</v>
      </c>
      <c r="K90" s="202" t="s">
        <v>1898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638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638</v>
      </c>
      <c r="BM90" s="24" t="s">
        <v>657</v>
      </c>
    </row>
    <row r="91" spans="2:65" s="1" customFormat="1" ht="22.5" customHeight="1">
      <c r="B91" s="41"/>
      <c r="C91" s="200" t="s">
        <v>2122</v>
      </c>
      <c r="D91" s="200" t="s">
        <v>2092</v>
      </c>
      <c r="E91" s="201" t="s">
        <v>658</v>
      </c>
      <c r="F91" s="202" t="s">
        <v>659</v>
      </c>
      <c r="G91" s="203" t="s">
        <v>20</v>
      </c>
      <c r="H91" s="204">
        <v>1</v>
      </c>
      <c r="I91" s="205"/>
      <c r="J91" s="206">
        <f>ROUND(I91*H91,2)</f>
        <v>0</v>
      </c>
      <c r="K91" s="202" t="s">
        <v>1898</v>
      </c>
      <c r="L91" s="61"/>
      <c r="M91" s="207" t="s">
        <v>1898</v>
      </c>
      <c r="N91" s="238" t="s">
        <v>1922</v>
      </c>
      <c r="O91" s="239"/>
      <c r="P91" s="240">
        <f>O91*H91</f>
        <v>0</v>
      </c>
      <c r="Q91" s="240">
        <v>0</v>
      </c>
      <c r="R91" s="240">
        <f>Q91*H91</f>
        <v>0</v>
      </c>
      <c r="S91" s="240">
        <v>0</v>
      </c>
      <c r="T91" s="241">
        <f>S91*H91</f>
        <v>0</v>
      </c>
      <c r="AR91" s="24" t="s">
        <v>638</v>
      </c>
      <c r="AT91" s="24" t="s">
        <v>2092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638</v>
      </c>
      <c r="BM91" s="24" t="s">
        <v>660</v>
      </c>
    </row>
    <row r="92" spans="2:12" s="1" customFormat="1" ht="6.95" customHeight="1">
      <c r="B92" s="56"/>
      <c r="C92" s="57"/>
      <c r="D92" s="57"/>
      <c r="E92" s="57"/>
      <c r="F92" s="57"/>
      <c r="G92" s="57"/>
      <c r="H92" s="57"/>
      <c r="I92" s="145"/>
      <c r="J92" s="57"/>
      <c r="K92" s="57"/>
      <c r="L92" s="61"/>
    </row>
  </sheetData>
  <sheetProtection sheet="1" objects="1" scenarios="1" formatCells="0" formatColumns="0" formatRows="0" sort="0" autoFilter="0"/>
  <autoFilter ref="C79:K9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411" t="s">
        <v>661</v>
      </c>
      <c r="D3" s="411"/>
      <c r="E3" s="411"/>
      <c r="F3" s="411"/>
      <c r="G3" s="411"/>
      <c r="H3" s="411"/>
      <c r="I3" s="411"/>
      <c r="J3" s="411"/>
      <c r="K3" s="289"/>
    </row>
    <row r="4" spans="2:11" ht="25.5" customHeight="1">
      <c r="B4" s="290"/>
      <c r="C4" s="412" t="s">
        <v>662</v>
      </c>
      <c r="D4" s="412"/>
      <c r="E4" s="412"/>
      <c r="F4" s="412"/>
      <c r="G4" s="412"/>
      <c r="H4" s="412"/>
      <c r="I4" s="412"/>
      <c r="J4" s="412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0" t="s">
        <v>663</v>
      </c>
      <c r="D6" s="410"/>
      <c r="E6" s="410"/>
      <c r="F6" s="410"/>
      <c r="G6" s="410"/>
      <c r="H6" s="410"/>
      <c r="I6" s="410"/>
      <c r="J6" s="410"/>
      <c r="K6" s="291"/>
    </row>
    <row r="7" spans="2:11" ht="15" customHeight="1">
      <c r="B7" s="293"/>
      <c r="C7" s="410" t="s">
        <v>664</v>
      </c>
      <c r="D7" s="410"/>
      <c r="E7" s="410"/>
      <c r="F7" s="410"/>
      <c r="G7" s="410"/>
      <c r="H7" s="410"/>
      <c r="I7" s="410"/>
      <c r="J7" s="410"/>
      <c r="K7" s="291"/>
    </row>
    <row r="8" spans="2:11" ht="12.75" customHeight="1">
      <c r="B8" s="293"/>
      <c r="C8" s="159"/>
      <c r="D8" s="159"/>
      <c r="E8" s="159"/>
      <c r="F8" s="159"/>
      <c r="G8" s="159"/>
      <c r="H8" s="159"/>
      <c r="I8" s="159"/>
      <c r="J8" s="159"/>
      <c r="K8" s="291"/>
    </row>
    <row r="9" spans="2:11" ht="15" customHeight="1">
      <c r="B9" s="293"/>
      <c r="C9" s="410" t="s">
        <v>665</v>
      </c>
      <c r="D9" s="410"/>
      <c r="E9" s="410"/>
      <c r="F9" s="410"/>
      <c r="G9" s="410"/>
      <c r="H9" s="410"/>
      <c r="I9" s="410"/>
      <c r="J9" s="410"/>
      <c r="K9" s="291"/>
    </row>
    <row r="10" spans="2:11" ht="15" customHeight="1">
      <c r="B10" s="293"/>
      <c r="C10" s="159"/>
      <c r="D10" s="410" t="s">
        <v>666</v>
      </c>
      <c r="E10" s="410"/>
      <c r="F10" s="410"/>
      <c r="G10" s="410"/>
      <c r="H10" s="410"/>
      <c r="I10" s="410"/>
      <c r="J10" s="410"/>
      <c r="K10" s="291"/>
    </row>
    <row r="11" spans="2:11" ht="15" customHeight="1">
      <c r="B11" s="293"/>
      <c r="C11" s="294"/>
      <c r="D11" s="410" t="s">
        <v>667</v>
      </c>
      <c r="E11" s="410"/>
      <c r="F11" s="410"/>
      <c r="G11" s="410"/>
      <c r="H11" s="410"/>
      <c r="I11" s="410"/>
      <c r="J11" s="410"/>
      <c r="K11" s="291"/>
    </row>
    <row r="12" spans="2:11" ht="12.75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1"/>
    </row>
    <row r="13" spans="2:11" ht="15" customHeight="1">
      <c r="B13" s="293"/>
      <c r="C13" s="294"/>
      <c r="D13" s="410" t="s">
        <v>668</v>
      </c>
      <c r="E13" s="410"/>
      <c r="F13" s="410"/>
      <c r="G13" s="410"/>
      <c r="H13" s="410"/>
      <c r="I13" s="410"/>
      <c r="J13" s="410"/>
      <c r="K13" s="291"/>
    </row>
    <row r="14" spans="2:11" ht="15" customHeight="1">
      <c r="B14" s="293"/>
      <c r="C14" s="294"/>
      <c r="D14" s="410" t="s">
        <v>669</v>
      </c>
      <c r="E14" s="410"/>
      <c r="F14" s="410"/>
      <c r="G14" s="410"/>
      <c r="H14" s="410"/>
      <c r="I14" s="410"/>
      <c r="J14" s="410"/>
      <c r="K14" s="291"/>
    </row>
    <row r="15" spans="2:11" ht="15" customHeight="1">
      <c r="B15" s="293"/>
      <c r="C15" s="294"/>
      <c r="D15" s="410" t="s">
        <v>670</v>
      </c>
      <c r="E15" s="410"/>
      <c r="F15" s="410"/>
      <c r="G15" s="410"/>
      <c r="H15" s="410"/>
      <c r="I15" s="410"/>
      <c r="J15" s="410"/>
      <c r="K15" s="291"/>
    </row>
    <row r="16" spans="2:11" ht="15" customHeight="1">
      <c r="B16" s="293"/>
      <c r="C16" s="294"/>
      <c r="D16" s="294"/>
      <c r="E16" s="295" t="s">
        <v>1958</v>
      </c>
      <c r="F16" s="410" t="s">
        <v>671</v>
      </c>
      <c r="G16" s="410"/>
      <c r="H16" s="410"/>
      <c r="I16" s="410"/>
      <c r="J16" s="410"/>
      <c r="K16" s="291"/>
    </row>
    <row r="17" spans="2:11" ht="15" customHeight="1">
      <c r="B17" s="293"/>
      <c r="C17" s="294"/>
      <c r="D17" s="294"/>
      <c r="E17" s="295" t="s">
        <v>672</v>
      </c>
      <c r="F17" s="410" t="s">
        <v>673</v>
      </c>
      <c r="G17" s="410"/>
      <c r="H17" s="410"/>
      <c r="I17" s="410"/>
      <c r="J17" s="410"/>
      <c r="K17" s="291"/>
    </row>
    <row r="18" spans="2:11" ht="15" customHeight="1">
      <c r="B18" s="293"/>
      <c r="C18" s="294"/>
      <c r="D18" s="294"/>
      <c r="E18" s="295" t="s">
        <v>674</v>
      </c>
      <c r="F18" s="410" t="s">
        <v>675</v>
      </c>
      <c r="G18" s="410"/>
      <c r="H18" s="410"/>
      <c r="I18" s="410"/>
      <c r="J18" s="410"/>
      <c r="K18" s="291"/>
    </row>
    <row r="19" spans="2:11" ht="15" customHeight="1">
      <c r="B19" s="293"/>
      <c r="C19" s="294"/>
      <c r="D19" s="294"/>
      <c r="E19" s="295" t="s">
        <v>2050</v>
      </c>
      <c r="F19" s="410" t="s">
        <v>2049</v>
      </c>
      <c r="G19" s="410"/>
      <c r="H19" s="410"/>
      <c r="I19" s="410"/>
      <c r="J19" s="410"/>
      <c r="K19" s="291"/>
    </row>
    <row r="20" spans="2:11" ht="15" customHeight="1">
      <c r="B20" s="293"/>
      <c r="C20" s="294"/>
      <c r="D20" s="294"/>
      <c r="E20" s="295" t="s">
        <v>1282</v>
      </c>
      <c r="F20" s="410" t="s">
        <v>1283</v>
      </c>
      <c r="G20" s="410"/>
      <c r="H20" s="410"/>
      <c r="I20" s="410"/>
      <c r="J20" s="410"/>
      <c r="K20" s="291"/>
    </row>
    <row r="21" spans="2:11" ht="15" customHeight="1">
      <c r="B21" s="293"/>
      <c r="C21" s="294"/>
      <c r="D21" s="294"/>
      <c r="E21" s="295" t="s">
        <v>1980</v>
      </c>
      <c r="F21" s="410" t="s">
        <v>676</v>
      </c>
      <c r="G21" s="410"/>
      <c r="H21" s="410"/>
      <c r="I21" s="410"/>
      <c r="J21" s="410"/>
      <c r="K21" s="291"/>
    </row>
    <row r="22" spans="2:11" ht="12.75" customHeight="1">
      <c r="B22" s="293"/>
      <c r="C22" s="294"/>
      <c r="D22" s="294"/>
      <c r="E22" s="294"/>
      <c r="F22" s="294"/>
      <c r="G22" s="294"/>
      <c r="H22" s="294"/>
      <c r="I22" s="294"/>
      <c r="J22" s="294"/>
      <c r="K22" s="291"/>
    </row>
    <row r="23" spans="2:11" ht="15" customHeight="1">
      <c r="B23" s="293"/>
      <c r="C23" s="410" t="s">
        <v>677</v>
      </c>
      <c r="D23" s="410"/>
      <c r="E23" s="410"/>
      <c r="F23" s="410"/>
      <c r="G23" s="410"/>
      <c r="H23" s="410"/>
      <c r="I23" s="410"/>
      <c r="J23" s="410"/>
      <c r="K23" s="291"/>
    </row>
    <row r="24" spans="2:11" ht="15" customHeight="1">
      <c r="B24" s="293"/>
      <c r="C24" s="410" t="s">
        <v>678</v>
      </c>
      <c r="D24" s="410"/>
      <c r="E24" s="410"/>
      <c r="F24" s="410"/>
      <c r="G24" s="410"/>
      <c r="H24" s="410"/>
      <c r="I24" s="410"/>
      <c r="J24" s="410"/>
      <c r="K24" s="291"/>
    </row>
    <row r="25" spans="2:11" ht="15" customHeight="1">
      <c r="B25" s="293"/>
      <c r="C25" s="159"/>
      <c r="D25" s="410" t="s">
        <v>679</v>
      </c>
      <c r="E25" s="410"/>
      <c r="F25" s="410"/>
      <c r="G25" s="410"/>
      <c r="H25" s="410"/>
      <c r="I25" s="410"/>
      <c r="J25" s="410"/>
      <c r="K25" s="291"/>
    </row>
    <row r="26" spans="2:11" ht="15" customHeight="1">
      <c r="B26" s="293"/>
      <c r="C26" s="294"/>
      <c r="D26" s="410" t="s">
        <v>680</v>
      </c>
      <c r="E26" s="410"/>
      <c r="F26" s="410"/>
      <c r="G26" s="410"/>
      <c r="H26" s="410"/>
      <c r="I26" s="410"/>
      <c r="J26" s="410"/>
      <c r="K26" s="291"/>
    </row>
    <row r="27" spans="2:11" ht="12.75" customHeight="1">
      <c r="B27" s="293"/>
      <c r="C27" s="294"/>
      <c r="D27" s="294"/>
      <c r="E27" s="294"/>
      <c r="F27" s="294"/>
      <c r="G27" s="294"/>
      <c r="H27" s="294"/>
      <c r="I27" s="294"/>
      <c r="J27" s="294"/>
      <c r="K27" s="291"/>
    </row>
    <row r="28" spans="2:11" ht="15" customHeight="1">
      <c r="B28" s="293"/>
      <c r="C28" s="294"/>
      <c r="D28" s="410" t="s">
        <v>681</v>
      </c>
      <c r="E28" s="410"/>
      <c r="F28" s="410"/>
      <c r="G28" s="410"/>
      <c r="H28" s="410"/>
      <c r="I28" s="410"/>
      <c r="J28" s="410"/>
      <c r="K28" s="291"/>
    </row>
    <row r="29" spans="2:11" ht="15" customHeight="1">
      <c r="B29" s="293"/>
      <c r="C29" s="294"/>
      <c r="D29" s="410" t="s">
        <v>682</v>
      </c>
      <c r="E29" s="410"/>
      <c r="F29" s="410"/>
      <c r="G29" s="410"/>
      <c r="H29" s="410"/>
      <c r="I29" s="410"/>
      <c r="J29" s="410"/>
      <c r="K29" s="291"/>
    </row>
    <row r="30" spans="2:11" ht="12.75" customHeight="1">
      <c r="B30" s="293"/>
      <c r="C30" s="294"/>
      <c r="D30" s="294"/>
      <c r="E30" s="294"/>
      <c r="F30" s="294"/>
      <c r="G30" s="294"/>
      <c r="H30" s="294"/>
      <c r="I30" s="294"/>
      <c r="J30" s="294"/>
      <c r="K30" s="291"/>
    </row>
    <row r="31" spans="2:11" ht="15" customHeight="1">
      <c r="B31" s="293"/>
      <c r="C31" s="294"/>
      <c r="D31" s="410" t="s">
        <v>683</v>
      </c>
      <c r="E31" s="410"/>
      <c r="F31" s="410"/>
      <c r="G31" s="410"/>
      <c r="H31" s="410"/>
      <c r="I31" s="410"/>
      <c r="J31" s="410"/>
      <c r="K31" s="291"/>
    </row>
    <row r="32" spans="2:11" ht="15" customHeight="1">
      <c r="B32" s="293"/>
      <c r="C32" s="294"/>
      <c r="D32" s="410" t="s">
        <v>684</v>
      </c>
      <c r="E32" s="410"/>
      <c r="F32" s="410"/>
      <c r="G32" s="410"/>
      <c r="H32" s="410"/>
      <c r="I32" s="410"/>
      <c r="J32" s="410"/>
      <c r="K32" s="291"/>
    </row>
    <row r="33" spans="2:11" ht="15" customHeight="1">
      <c r="B33" s="293"/>
      <c r="C33" s="294"/>
      <c r="D33" s="410" t="s">
        <v>685</v>
      </c>
      <c r="E33" s="410"/>
      <c r="F33" s="410"/>
      <c r="G33" s="410"/>
      <c r="H33" s="410"/>
      <c r="I33" s="410"/>
      <c r="J33" s="410"/>
      <c r="K33" s="291"/>
    </row>
    <row r="34" spans="2:11" ht="15" customHeight="1">
      <c r="B34" s="293"/>
      <c r="C34" s="294"/>
      <c r="D34" s="159"/>
      <c r="E34" s="158" t="s">
        <v>2075</v>
      </c>
      <c r="F34" s="159"/>
      <c r="G34" s="410" t="s">
        <v>686</v>
      </c>
      <c r="H34" s="410"/>
      <c r="I34" s="410"/>
      <c r="J34" s="410"/>
      <c r="K34" s="291"/>
    </row>
    <row r="35" spans="2:11" ht="30.75" customHeight="1">
      <c r="B35" s="293"/>
      <c r="C35" s="294"/>
      <c r="D35" s="159"/>
      <c r="E35" s="158" t="s">
        <v>687</v>
      </c>
      <c r="F35" s="159"/>
      <c r="G35" s="410" t="s">
        <v>688</v>
      </c>
      <c r="H35" s="410"/>
      <c r="I35" s="410"/>
      <c r="J35" s="410"/>
      <c r="K35" s="291"/>
    </row>
    <row r="36" spans="2:11" ht="15" customHeight="1">
      <c r="B36" s="293"/>
      <c r="C36" s="294"/>
      <c r="D36" s="159"/>
      <c r="E36" s="158" t="s">
        <v>1932</v>
      </c>
      <c r="F36" s="159"/>
      <c r="G36" s="410" t="s">
        <v>689</v>
      </c>
      <c r="H36" s="410"/>
      <c r="I36" s="410"/>
      <c r="J36" s="410"/>
      <c r="K36" s="291"/>
    </row>
    <row r="37" spans="2:11" ht="15" customHeight="1">
      <c r="B37" s="293"/>
      <c r="C37" s="294"/>
      <c r="D37" s="159"/>
      <c r="E37" s="158" t="s">
        <v>2076</v>
      </c>
      <c r="F37" s="159"/>
      <c r="G37" s="410" t="s">
        <v>690</v>
      </c>
      <c r="H37" s="410"/>
      <c r="I37" s="410"/>
      <c r="J37" s="410"/>
      <c r="K37" s="291"/>
    </row>
    <row r="38" spans="2:11" ht="15" customHeight="1">
      <c r="B38" s="293"/>
      <c r="C38" s="294"/>
      <c r="D38" s="159"/>
      <c r="E38" s="158" t="s">
        <v>2077</v>
      </c>
      <c r="F38" s="159"/>
      <c r="G38" s="410" t="s">
        <v>691</v>
      </c>
      <c r="H38" s="410"/>
      <c r="I38" s="410"/>
      <c r="J38" s="410"/>
      <c r="K38" s="291"/>
    </row>
    <row r="39" spans="2:11" ht="15" customHeight="1">
      <c r="B39" s="293"/>
      <c r="C39" s="294"/>
      <c r="D39" s="159"/>
      <c r="E39" s="158" t="s">
        <v>2078</v>
      </c>
      <c r="F39" s="159"/>
      <c r="G39" s="410" t="s">
        <v>692</v>
      </c>
      <c r="H39" s="410"/>
      <c r="I39" s="410"/>
      <c r="J39" s="410"/>
      <c r="K39" s="291"/>
    </row>
    <row r="40" spans="2:11" ht="15" customHeight="1">
      <c r="B40" s="293"/>
      <c r="C40" s="294"/>
      <c r="D40" s="159"/>
      <c r="E40" s="158" t="s">
        <v>693</v>
      </c>
      <c r="F40" s="159"/>
      <c r="G40" s="410" t="s">
        <v>694</v>
      </c>
      <c r="H40" s="410"/>
      <c r="I40" s="410"/>
      <c r="J40" s="410"/>
      <c r="K40" s="291"/>
    </row>
    <row r="41" spans="2:11" ht="15" customHeight="1">
      <c r="B41" s="293"/>
      <c r="C41" s="294"/>
      <c r="D41" s="159"/>
      <c r="E41" s="158"/>
      <c r="F41" s="159"/>
      <c r="G41" s="410" t="s">
        <v>695</v>
      </c>
      <c r="H41" s="410"/>
      <c r="I41" s="410"/>
      <c r="J41" s="410"/>
      <c r="K41" s="291"/>
    </row>
    <row r="42" spans="2:11" ht="15" customHeight="1">
      <c r="B42" s="293"/>
      <c r="C42" s="294"/>
      <c r="D42" s="159"/>
      <c r="E42" s="158" t="s">
        <v>696</v>
      </c>
      <c r="F42" s="159"/>
      <c r="G42" s="410" t="s">
        <v>697</v>
      </c>
      <c r="H42" s="410"/>
      <c r="I42" s="410"/>
      <c r="J42" s="410"/>
      <c r="K42" s="291"/>
    </row>
    <row r="43" spans="2:11" ht="15" customHeight="1">
      <c r="B43" s="293"/>
      <c r="C43" s="294"/>
      <c r="D43" s="159"/>
      <c r="E43" s="158" t="s">
        <v>2080</v>
      </c>
      <c r="F43" s="159"/>
      <c r="G43" s="410" t="s">
        <v>698</v>
      </c>
      <c r="H43" s="410"/>
      <c r="I43" s="410"/>
      <c r="J43" s="410"/>
      <c r="K43" s="291"/>
    </row>
    <row r="44" spans="2:11" ht="12.75" customHeight="1">
      <c r="B44" s="293"/>
      <c r="C44" s="294"/>
      <c r="D44" s="159"/>
      <c r="E44" s="159"/>
      <c r="F44" s="159"/>
      <c r="G44" s="159"/>
      <c r="H44" s="159"/>
      <c r="I44" s="159"/>
      <c r="J44" s="159"/>
      <c r="K44" s="291"/>
    </row>
    <row r="45" spans="2:11" ht="15" customHeight="1">
      <c r="B45" s="293"/>
      <c r="C45" s="294"/>
      <c r="D45" s="410" t="s">
        <v>699</v>
      </c>
      <c r="E45" s="410"/>
      <c r="F45" s="410"/>
      <c r="G45" s="410"/>
      <c r="H45" s="410"/>
      <c r="I45" s="410"/>
      <c r="J45" s="410"/>
      <c r="K45" s="291"/>
    </row>
    <row r="46" spans="2:11" ht="15" customHeight="1">
      <c r="B46" s="293"/>
      <c r="C46" s="294"/>
      <c r="D46" s="294"/>
      <c r="E46" s="410" t="s">
        <v>700</v>
      </c>
      <c r="F46" s="410"/>
      <c r="G46" s="410"/>
      <c r="H46" s="410"/>
      <c r="I46" s="410"/>
      <c r="J46" s="410"/>
      <c r="K46" s="291"/>
    </row>
    <row r="47" spans="2:11" ht="15" customHeight="1">
      <c r="B47" s="293"/>
      <c r="C47" s="294"/>
      <c r="D47" s="294"/>
      <c r="E47" s="410" t="s">
        <v>701</v>
      </c>
      <c r="F47" s="410"/>
      <c r="G47" s="410"/>
      <c r="H47" s="410"/>
      <c r="I47" s="410"/>
      <c r="J47" s="410"/>
      <c r="K47" s="291"/>
    </row>
    <row r="48" spans="2:11" ht="15" customHeight="1">
      <c r="B48" s="293"/>
      <c r="C48" s="294"/>
      <c r="D48" s="294"/>
      <c r="E48" s="410" t="s">
        <v>702</v>
      </c>
      <c r="F48" s="410"/>
      <c r="G48" s="410"/>
      <c r="H48" s="410"/>
      <c r="I48" s="410"/>
      <c r="J48" s="410"/>
      <c r="K48" s="291"/>
    </row>
    <row r="49" spans="2:11" ht="15" customHeight="1">
      <c r="B49" s="293"/>
      <c r="C49" s="294"/>
      <c r="D49" s="410" t="s">
        <v>703</v>
      </c>
      <c r="E49" s="410"/>
      <c r="F49" s="410"/>
      <c r="G49" s="410"/>
      <c r="H49" s="410"/>
      <c r="I49" s="410"/>
      <c r="J49" s="410"/>
      <c r="K49" s="291"/>
    </row>
    <row r="50" spans="2:11" ht="25.5" customHeight="1">
      <c r="B50" s="290"/>
      <c r="C50" s="412" t="s">
        <v>704</v>
      </c>
      <c r="D50" s="412"/>
      <c r="E50" s="412"/>
      <c r="F50" s="412"/>
      <c r="G50" s="412"/>
      <c r="H50" s="412"/>
      <c r="I50" s="412"/>
      <c r="J50" s="412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0" t="s">
        <v>705</v>
      </c>
      <c r="D52" s="410"/>
      <c r="E52" s="410"/>
      <c r="F52" s="410"/>
      <c r="G52" s="410"/>
      <c r="H52" s="410"/>
      <c r="I52" s="410"/>
      <c r="J52" s="410"/>
      <c r="K52" s="291"/>
    </row>
    <row r="53" spans="2:11" ht="15" customHeight="1">
      <c r="B53" s="290"/>
      <c r="C53" s="410" t="s">
        <v>706</v>
      </c>
      <c r="D53" s="410"/>
      <c r="E53" s="410"/>
      <c r="F53" s="410"/>
      <c r="G53" s="410"/>
      <c r="H53" s="410"/>
      <c r="I53" s="410"/>
      <c r="J53" s="410"/>
      <c r="K53" s="291"/>
    </row>
    <row r="54" spans="2:11" ht="12.75" customHeight="1">
      <c r="B54" s="290"/>
      <c r="C54" s="159"/>
      <c r="D54" s="159"/>
      <c r="E54" s="159"/>
      <c r="F54" s="159"/>
      <c r="G54" s="159"/>
      <c r="H54" s="159"/>
      <c r="I54" s="159"/>
      <c r="J54" s="159"/>
      <c r="K54" s="291"/>
    </row>
    <row r="55" spans="2:11" ht="15" customHeight="1">
      <c r="B55" s="290"/>
      <c r="C55" s="410" t="s">
        <v>707</v>
      </c>
      <c r="D55" s="410"/>
      <c r="E55" s="410"/>
      <c r="F55" s="410"/>
      <c r="G55" s="410"/>
      <c r="H55" s="410"/>
      <c r="I55" s="410"/>
      <c r="J55" s="410"/>
      <c r="K55" s="291"/>
    </row>
    <row r="56" spans="2:11" ht="15" customHeight="1">
      <c r="B56" s="290"/>
      <c r="C56" s="294"/>
      <c r="D56" s="410" t="s">
        <v>708</v>
      </c>
      <c r="E56" s="410"/>
      <c r="F56" s="410"/>
      <c r="G56" s="410"/>
      <c r="H56" s="410"/>
      <c r="I56" s="410"/>
      <c r="J56" s="410"/>
      <c r="K56" s="291"/>
    </row>
    <row r="57" spans="2:11" ht="15" customHeight="1">
      <c r="B57" s="290"/>
      <c r="C57" s="294"/>
      <c r="D57" s="410" t="s">
        <v>709</v>
      </c>
      <c r="E57" s="410"/>
      <c r="F57" s="410"/>
      <c r="G57" s="410"/>
      <c r="H57" s="410"/>
      <c r="I57" s="410"/>
      <c r="J57" s="410"/>
      <c r="K57" s="291"/>
    </row>
    <row r="58" spans="2:11" ht="15" customHeight="1">
      <c r="B58" s="290"/>
      <c r="C58" s="294"/>
      <c r="D58" s="410" t="s">
        <v>710</v>
      </c>
      <c r="E58" s="410"/>
      <c r="F58" s="410"/>
      <c r="G58" s="410"/>
      <c r="H58" s="410"/>
      <c r="I58" s="410"/>
      <c r="J58" s="410"/>
      <c r="K58" s="291"/>
    </row>
    <row r="59" spans="2:11" ht="15" customHeight="1">
      <c r="B59" s="290"/>
      <c r="C59" s="294"/>
      <c r="D59" s="410" t="s">
        <v>711</v>
      </c>
      <c r="E59" s="410"/>
      <c r="F59" s="410"/>
      <c r="G59" s="410"/>
      <c r="H59" s="410"/>
      <c r="I59" s="410"/>
      <c r="J59" s="410"/>
      <c r="K59" s="291"/>
    </row>
    <row r="60" spans="2:11" ht="15" customHeight="1">
      <c r="B60" s="290"/>
      <c r="C60" s="294"/>
      <c r="D60" s="416" t="s">
        <v>712</v>
      </c>
      <c r="E60" s="416"/>
      <c r="F60" s="416"/>
      <c r="G60" s="416"/>
      <c r="H60" s="416"/>
      <c r="I60" s="416"/>
      <c r="J60" s="416"/>
      <c r="K60" s="291"/>
    </row>
    <row r="61" spans="2:11" ht="15" customHeight="1">
      <c r="B61" s="290"/>
      <c r="C61" s="294"/>
      <c r="D61" s="410" t="s">
        <v>713</v>
      </c>
      <c r="E61" s="410"/>
      <c r="F61" s="410"/>
      <c r="G61" s="410"/>
      <c r="H61" s="410"/>
      <c r="I61" s="410"/>
      <c r="J61" s="410"/>
      <c r="K61" s="291"/>
    </row>
    <row r="62" spans="2:11" ht="12.75" customHeight="1">
      <c r="B62" s="290"/>
      <c r="C62" s="294"/>
      <c r="D62" s="294"/>
      <c r="E62" s="296"/>
      <c r="F62" s="294"/>
      <c r="G62" s="294"/>
      <c r="H62" s="294"/>
      <c r="I62" s="294"/>
      <c r="J62" s="294"/>
      <c r="K62" s="291"/>
    </row>
    <row r="63" spans="2:11" ht="15" customHeight="1">
      <c r="B63" s="290"/>
      <c r="C63" s="294"/>
      <c r="D63" s="410" t="s">
        <v>714</v>
      </c>
      <c r="E63" s="410"/>
      <c r="F63" s="410"/>
      <c r="G63" s="410"/>
      <c r="H63" s="410"/>
      <c r="I63" s="410"/>
      <c r="J63" s="410"/>
      <c r="K63" s="291"/>
    </row>
    <row r="64" spans="2:11" ht="15" customHeight="1">
      <c r="B64" s="290"/>
      <c r="C64" s="294"/>
      <c r="D64" s="416" t="s">
        <v>715</v>
      </c>
      <c r="E64" s="416"/>
      <c r="F64" s="416"/>
      <c r="G64" s="416"/>
      <c r="H64" s="416"/>
      <c r="I64" s="416"/>
      <c r="J64" s="416"/>
      <c r="K64" s="291"/>
    </row>
    <row r="65" spans="2:11" ht="15" customHeight="1">
      <c r="B65" s="290"/>
      <c r="C65" s="294"/>
      <c r="D65" s="410" t="s">
        <v>716</v>
      </c>
      <c r="E65" s="410"/>
      <c r="F65" s="410"/>
      <c r="G65" s="410"/>
      <c r="H65" s="410"/>
      <c r="I65" s="410"/>
      <c r="J65" s="410"/>
      <c r="K65" s="291"/>
    </row>
    <row r="66" spans="2:11" ht="15" customHeight="1">
      <c r="B66" s="290"/>
      <c r="C66" s="294"/>
      <c r="D66" s="410" t="s">
        <v>717</v>
      </c>
      <c r="E66" s="410"/>
      <c r="F66" s="410"/>
      <c r="G66" s="410"/>
      <c r="H66" s="410"/>
      <c r="I66" s="410"/>
      <c r="J66" s="410"/>
      <c r="K66" s="291"/>
    </row>
    <row r="67" spans="2:11" ht="15" customHeight="1">
      <c r="B67" s="290"/>
      <c r="C67" s="294"/>
      <c r="D67" s="410" t="s">
        <v>718</v>
      </c>
      <c r="E67" s="410"/>
      <c r="F67" s="410"/>
      <c r="G67" s="410"/>
      <c r="H67" s="410"/>
      <c r="I67" s="410"/>
      <c r="J67" s="410"/>
      <c r="K67" s="291"/>
    </row>
    <row r="68" spans="2:11" ht="15" customHeight="1">
      <c r="B68" s="290"/>
      <c r="C68" s="294"/>
      <c r="D68" s="410" t="s">
        <v>719</v>
      </c>
      <c r="E68" s="410"/>
      <c r="F68" s="410"/>
      <c r="G68" s="410"/>
      <c r="H68" s="410"/>
      <c r="I68" s="410"/>
      <c r="J68" s="410"/>
      <c r="K68" s="291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13" t="s">
        <v>2056</v>
      </c>
      <c r="D73" s="413"/>
      <c r="E73" s="413"/>
      <c r="F73" s="413"/>
      <c r="G73" s="413"/>
      <c r="H73" s="413"/>
      <c r="I73" s="413"/>
      <c r="J73" s="413"/>
      <c r="K73" s="306"/>
    </row>
    <row r="74" spans="2:11" ht="17.25" customHeight="1">
      <c r="B74" s="305"/>
      <c r="C74" s="307" t="s">
        <v>720</v>
      </c>
      <c r="D74" s="307"/>
      <c r="E74" s="307"/>
      <c r="F74" s="307" t="s">
        <v>721</v>
      </c>
      <c r="G74" s="308"/>
      <c r="H74" s="307" t="s">
        <v>2076</v>
      </c>
      <c r="I74" s="307" t="s">
        <v>1936</v>
      </c>
      <c r="J74" s="307" t="s">
        <v>722</v>
      </c>
      <c r="K74" s="306"/>
    </row>
    <row r="75" spans="2:11" ht="17.25" customHeight="1">
      <c r="B75" s="305"/>
      <c r="C75" s="309" t="s">
        <v>723</v>
      </c>
      <c r="D75" s="309"/>
      <c r="E75" s="309"/>
      <c r="F75" s="310" t="s">
        <v>724</v>
      </c>
      <c r="G75" s="311"/>
      <c r="H75" s="309"/>
      <c r="I75" s="309"/>
      <c r="J75" s="309" t="s">
        <v>725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158" t="s">
        <v>1932</v>
      </c>
      <c r="D77" s="312"/>
      <c r="E77" s="312"/>
      <c r="F77" s="314" t="s">
        <v>726</v>
      </c>
      <c r="G77" s="313"/>
      <c r="H77" s="158" t="s">
        <v>727</v>
      </c>
      <c r="I77" s="158" t="s">
        <v>728</v>
      </c>
      <c r="J77" s="158">
        <v>20</v>
      </c>
      <c r="K77" s="306"/>
    </row>
    <row r="78" spans="2:11" ht="15" customHeight="1">
      <c r="B78" s="305"/>
      <c r="C78" s="158" t="s">
        <v>729</v>
      </c>
      <c r="D78" s="158"/>
      <c r="E78" s="158"/>
      <c r="F78" s="314" t="s">
        <v>726</v>
      </c>
      <c r="G78" s="313"/>
      <c r="H78" s="158" t="s">
        <v>730</v>
      </c>
      <c r="I78" s="158" t="s">
        <v>728</v>
      </c>
      <c r="J78" s="158">
        <v>120</v>
      </c>
      <c r="K78" s="306"/>
    </row>
    <row r="79" spans="2:11" ht="15" customHeight="1">
      <c r="B79" s="315"/>
      <c r="C79" s="158" t="s">
        <v>731</v>
      </c>
      <c r="D79" s="158"/>
      <c r="E79" s="158"/>
      <c r="F79" s="314" t="s">
        <v>732</v>
      </c>
      <c r="G79" s="313"/>
      <c r="H79" s="158" t="s">
        <v>733</v>
      </c>
      <c r="I79" s="158" t="s">
        <v>728</v>
      </c>
      <c r="J79" s="158">
        <v>50</v>
      </c>
      <c r="K79" s="306"/>
    </row>
    <row r="80" spans="2:11" ht="15" customHeight="1">
      <c r="B80" s="315"/>
      <c r="C80" s="158" t="s">
        <v>734</v>
      </c>
      <c r="D80" s="158"/>
      <c r="E80" s="158"/>
      <c r="F80" s="314" t="s">
        <v>726</v>
      </c>
      <c r="G80" s="313"/>
      <c r="H80" s="158" t="s">
        <v>735</v>
      </c>
      <c r="I80" s="158" t="s">
        <v>736</v>
      </c>
      <c r="J80" s="158"/>
      <c r="K80" s="306"/>
    </row>
    <row r="81" spans="2:11" ht="15" customHeight="1">
      <c r="B81" s="315"/>
      <c r="C81" s="316" t="s">
        <v>737</v>
      </c>
      <c r="D81" s="316"/>
      <c r="E81" s="316"/>
      <c r="F81" s="317" t="s">
        <v>732</v>
      </c>
      <c r="G81" s="316"/>
      <c r="H81" s="316" t="s">
        <v>738</v>
      </c>
      <c r="I81" s="316" t="s">
        <v>728</v>
      </c>
      <c r="J81" s="316">
        <v>15</v>
      </c>
      <c r="K81" s="306"/>
    </row>
    <row r="82" spans="2:11" ht="15" customHeight="1">
      <c r="B82" s="315"/>
      <c r="C82" s="316" t="s">
        <v>739</v>
      </c>
      <c r="D82" s="316"/>
      <c r="E82" s="316"/>
      <c r="F82" s="317" t="s">
        <v>732</v>
      </c>
      <c r="G82" s="316"/>
      <c r="H82" s="316" t="s">
        <v>740</v>
      </c>
      <c r="I82" s="316" t="s">
        <v>728</v>
      </c>
      <c r="J82" s="316">
        <v>15</v>
      </c>
      <c r="K82" s="306"/>
    </row>
    <row r="83" spans="2:11" ht="15" customHeight="1">
      <c r="B83" s="315"/>
      <c r="C83" s="316" t="s">
        <v>741</v>
      </c>
      <c r="D83" s="316"/>
      <c r="E83" s="316"/>
      <c r="F83" s="317" t="s">
        <v>732</v>
      </c>
      <c r="G83" s="316"/>
      <c r="H83" s="316" t="s">
        <v>742</v>
      </c>
      <c r="I83" s="316" t="s">
        <v>728</v>
      </c>
      <c r="J83" s="316">
        <v>20</v>
      </c>
      <c r="K83" s="306"/>
    </row>
    <row r="84" spans="2:11" ht="15" customHeight="1">
      <c r="B84" s="315"/>
      <c r="C84" s="316" t="s">
        <v>743</v>
      </c>
      <c r="D84" s="316"/>
      <c r="E84" s="316"/>
      <c r="F84" s="317" t="s">
        <v>732</v>
      </c>
      <c r="G84" s="316"/>
      <c r="H84" s="316" t="s">
        <v>744</v>
      </c>
      <c r="I84" s="316" t="s">
        <v>728</v>
      </c>
      <c r="J84" s="316">
        <v>20</v>
      </c>
      <c r="K84" s="306"/>
    </row>
    <row r="85" spans="2:11" ht="15" customHeight="1">
      <c r="B85" s="315"/>
      <c r="C85" s="158" t="s">
        <v>745</v>
      </c>
      <c r="D85" s="158"/>
      <c r="E85" s="158"/>
      <c r="F85" s="314" t="s">
        <v>732</v>
      </c>
      <c r="G85" s="313"/>
      <c r="H85" s="158" t="s">
        <v>746</v>
      </c>
      <c r="I85" s="158" t="s">
        <v>728</v>
      </c>
      <c r="J85" s="158">
        <v>50</v>
      </c>
      <c r="K85" s="306"/>
    </row>
    <row r="86" spans="2:11" ht="15" customHeight="1">
      <c r="B86" s="315"/>
      <c r="C86" s="158" t="s">
        <v>747</v>
      </c>
      <c r="D86" s="158"/>
      <c r="E86" s="158"/>
      <c r="F86" s="314" t="s">
        <v>732</v>
      </c>
      <c r="G86" s="313"/>
      <c r="H86" s="158" t="s">
        <v>748</v>
      </c>
      <c r="I86" s="158" t="s">
        <v>728</v>
      </c>
      <c r="J86" s="158">
        <v>20</v>
      </c>
      <c r="K86" s="306"/>
    </row>
    <row r="87" spans="2:11" ht="15" customHeight="1">
      <c r="B87" s="315"/>
      <c r="C87" s="158" t="s">
        <v>749</v>
      </c>
      <c r="D87" s="158"/>
      <c r="E87" s="158"/>
      <c r="F87" s="314" t="s">
        <v>732</v>
      </c>
      <c r="G87" s="313"/>
      <c r="H87" s="158" t="s">
        <v>750</v>
      </c>
      <c r="I87" s="158" t="s">
        <v>728</v>
      </c>
      <c r="J87" s="158">
        <v>20</v>
      </c>
      <c r="K87" s="306"/>
    </row>
    <row r="88" spans="2:11" ht="15" customHeight="1">
      <c r="B88" s="315"/>
      <c r="C88" s="158" t="s">
        <v>751</v>
      </c>
      <c r="D88" s="158"/>
      <c r="E88" s="158"/>
      <c r="F88" s="314" t="s">
        <v>732</v>
      </c>
      <c r="G88" s="313"/>
      <c r="H88" s="158" t="s">
        <v>752</v>
      </c>
      <c r="I88" s="158" t="s">
        <v>728</v>
      </c>
      <c r="J88" s="158">
        <v>50</v>
      </c>
      <c r="K88" s="306"/>
    </row>
    <row r="89" spans="2:11" ht="15" customHeight="1">
      <c r="B89" s="315"/>
      <c r="C89" s="158" t="s">
        <v>753</v>
      </c>
      <c r="D89" s="158"/>
      <c r="E89" s="158"/>
      <c r="F89" s="314" t="s">
        <v>732</v>
      </c>
      <c r="G89" s="313"/>
      <c r="H89" s="158" t="s">
        <v>753</v>
      </c>
      <c r="I89" s="158" t="s">
        <v>728</v>
      </c>
      <c r="J89" s="158">
        <v>50</v>
      </c>
      <c r="K89" s="306"/>
    </row>
    <row r="90" spans="2:11" ht="15" customHeight="1">
      <c r="B90" s="315"/>
      <c r="C90" s="158" t="s">
        <v>2081</v>
      </c>
      <c r="D90" s="158"/>
      <c r="E90" s="158"/>
      <c r="F90" s="314" t="s">
        <v>732</v>
      </c>
      <c r="G90" s="313"/>
      <c r="H90" s="158" t="s">
        <v>754</v>
      </c>
      <c r="I90" s="158" t="s">
        <v>728</v>
      </c>
      <c r="J90" s="158">
        <v>255</v>
      </c>
      <c r="K90" s="306"/>
    </row>
    <row r="91" spans="2:11" ht="15" customHeight="1">
      <c r="B91" s="315"/>
      <c r="C91" s="158" t="s">
        <v>755</v>
      </c>
      <c r="D91" s="158"/>
      <c r="E91" s="158"/>
      <c r="F91" s="314" t="s">
        <v>726</v>
      </c>
      <c r="G91" s="313"/>
      <c r="H91" s="158" t="s">
        <v>756</v>
      </c>
      <c r="I91" s="158" t="s">
        <v>757</v>
      </c>
      <c r="J91" s="158"/>
      <c r="K91" s="306"/>
    </row>
    <row r="92" spans="2:11" ht="15" customHeight="1">
      <c r="B92" s="315"/>
      <c r="C92" s="158" t="s">
        <v>758</v>
      </c>
      <c r="D92" s="158"/>
      <c r="E92" s="158"/>
      <c r="F92" s="314" t="s">
        <v>726</v>
      </c>
      <c r="G92" s="313"/>
      <c r="H92" s="158" t="s">
        <v>759</v>
      </c>
      <c r="I92" s="158" t="s">
        <v>760</v>
      </c>
      <c r="J92" s="158"/>
      <c r="K92" s="306"/>
    </row>
    <row r="93" spans="2:11" ht="15" customHeight="1">
      <c r="B93" s="315"/>
      <c r="C93" s="158" t="s">
        <v>761</v>
      </c>
      <c r="D93" s="158"/>
      <c r="E93" s="158"/>
      <c r="F93" s="314" t="s">
        <v>726</v>
      </c>
      <c r="G93" s="313"/>
      <c r="H93" s="158" t="s">
        <v>761</v>
      </c>
      <c r="I93" s="158" t="s">
        <v>760</v>
      </c>
      <c r="J93" s="158"/>
      <c r="K93" s="306"/>
    </row>
    <row r="94" spans="2:11" ht="15" customHeight="1">
      <c r="B94" s="315"/>
      <c r="C94" s="158" t="s">
        <v>1917</v>
      </c>
      <c r="D94" s="158"/>
      <c r="E94" s="158"/>
      <c r="F94" s="314" t="s">
        <v>726</v>
      </c>
      <c r="G94" s="313"/>
      <c r="H94" s="158" t="s">
        <v>762</v>
      </c>
      <c r="I94" s="158" t="s">
        <v>760</v>
      </c>
      <c r="J94" s="158"/>
      <c r="K94" s="306"/>
    </row>
    <row r="95" spans="2:11" ht="15" customHeight="1">
      <c r="B95" s="315"/>
      <c r="C95" s="158" t="s">
        <v>1927</v>
      </c>
      <c r="D95" s="158"/>
      <c r="E95" s="158"/>
      <c r="F95" s="314" t="s">
        <v>726</v>
      </c>
      <c r="G95" s="313"/>
      <c r="H95" s="158" t="s">
        <v>763</v>
      </c>
      <c r="I95" s="158" t="s">
        <v>760</v>
      </c>
      <c r="J95" s="158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13" t="s">
        <v>764</v>
      </c>
      <c r="D100" s="413"/>
      <c r="E100" s="413"/>
      <c r="F100" s="413"/>
      <c r="G100" s="413"/>
      <c r="H100" s="413"/>
      <c r="I100" s="413"/>
      <c r="J100" s="413"/>
      <c r="K100" s="306"/>
    </row>
    <row r="101" spans="2:11" ht="17.25" customHeight="1">
      <c r="B101" s="305"/>
      <c r="C101" s="307" t="s">
        <v>720</v>
      </c>
      <c r="D101" s="307"/>
      <c r="E101" s="307"/>
      <c r="F101" s="307" t="s">
        <v>721</v>
      </c>
      <c r="G101" s="308"/>
      <c r="H101" s="307" t="s">
        <v>2076</v>
      </c>
      <c r="I101" s="307" t="s">
        <v>1936</v>
      </c>
      <c r="J101" s="307" t="s">
        <v>722</v>
      </c>
      <c r="K101" s="306"/>
    </row>
    <row r="102" spans="2:11" ht="17.25" customHeight="1">
      <c r="B102" s="305"/>
      <c r="C102" s="309" t="s">
        <v>723</v>
      </c>
      <c r="D102" s="309"/>
      <c r="E102" s="309"/>
      <c r="F102" s="310" t="s">
        <v>724</v>
      </c>
      <c r="G102" s="311"/>
      <c r="H102" s="309"/>
      <c r="I102" s="309"/>
      <c r="J102" s="309" t="s">
        <v>725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158" t="s">
        <v>1932</v>
      </c>
      <c r="D104" s="312"/>
      <c r="E104" s="312"/>
      <c r="F104" s="314" t="s">
        <v>726</v>
      </c>
      <c r="G104" s="323"/>
      <c r="H104" s="158" t="s">
        <v>765</v>
      </c>
      <c r="I104" s="158" t="s">
        <v>728</v>
      </c>
      <c r="J104" s="158">
        <v>20</v>
      </c>
      <c r="K104" s="306"/>
    </row>
    <row r="105" spans="2:11" ht="15" customHeight="1">
      <c r="B105" s="305"/>
      <c r="C105" s="158" t="s">
        <v>729</v>
      </c>
      <c r="D105" s="158"/>
      <c r="E105" s="158"/>
      <c r="F105" s="314" t="s">
        <v>726</v>
      </c>
      <c r="G105" s="158"/>
      <c r="H105" s="158" t="s">
        <v>765</v>
      </c>
      <c r="I105" s="158" t="s">
        <v>728</v>
      </c>
      <c r="J105" s="158">
        <v>120</v>
      </c>
      <c r="K105" s="306"/>
    </row>
    <row r="106" spans="2:11" ht="15" customHeight="1">
      <c r="B106" s="315"/>
      <c r="C106" s="158" t="s">
        <v>731</v>
      </c>
      <c r="D106" s="158"/>
      <c r="E106" s="158"/>
      <c r="F106" s="314" t="s">
        <v>732</v>
      </c>
      <c r="G106" s="158"/>
      <c r="H106" s="158" t="s">
        <v>765</v>
      </c>
      <c r="I106" s="158" t="s">
        <v>728</v>
      </c>
      <c r="J106" s="158">
        <v>50</v>
      </c>
      <c r="K106" s="306"/>
    </row>
    <row r="107" spans="2:11" ht="15" customHeight="1">
      <c r="B107" s="315"/>
      <c r="C107" s="158" t="s">
        <v>734</v>
      </c>
      <c r="D107" s="158"/>
      <c r="E107" s="158"/>
      <c r="F107" s="314" t="s">
        <v>726</v>
      </c>
      <c r="G107" s="158"/>
      <c r="H107" s="158" t="s">
        <v>765</v>
      </c>
      <c r="I107" s="158" t="s">
        <v>736</v>
      </c>
      <c r="J107" s="158"/>
      <c r="K107" s="306"/>
    </row>
    <row r="108" spans="2:11" ht="15" customHeight="1">
      <c r="B108" s="315"/>
      <c r="C108" s="158" t="s">
        <v>745</v>
      </c>
      <c r="D108" s="158"/>
      <c r="E108" s="158"/>
      <c r="F108" s="314" t="s">
        <v>732</v>
      </c>
      <c r="G108" s="158"/>
      <c r="H108" s="158" t="s">
        <v>765</v>
      </c>
      <c r="I108" s="158" t="s">
        <v>728</v>
      </c>
      <c r="J108" s="158">
        <v>50</v>
      </c>
      <c r="K108" s="306"/>
    </row>
    <row r="109" spans="2:11" ht="15" customHeight="1">
      <c r="B109" s="315"/>
      <c r="C109" s="158" t="s">
        <v>753</v>
      </c>
      <c r="D109" s="158"/>
      <c r="E109" s="158"/>
      <c r="F109" s="314" t="s">
        <v>732</v>
      </c>
      <c r="G109" s="158"/>
      <c r="H109" s="158" t="s">
        <v>765</v>
      </c>
      <c r="I109" s="158" t="s">
        <v>728</v>
      </c>
      <c r="J109" s="158">
        <v>50</v>
      </c>
      <c r="K109" s="306"/>
    </row>
    <row r="110" spans="2:11" ht="15" customHeight="1">
      <c r="B110" s="315"/>
      <c r="C110" s="158" t="s">
        <v>751</v>
      </c>
      <c r="D110" s="158"/>
      <c r="E110" s="158"/>
      <c r="F110" s="314" t="s">
        <v>732</v>
      </c>
      <c r="G110" s="158"/>
      <c r="H110" s="158" t="s">
        <v>765</v>
      </c>
      <c r="I110" s="158" t="s">
        <v>728</v>
      </c>
      <c r="J110" s="158">
        <v>50</v>
      </c>
      <c r="K110" s="306"/>
    </row>
    <row r="111" spans="2:11" ht="15" customHeight="1">
      <c r="B111" s="315"/>
      <c r="C111" s="158" t="s">
        <v>1932</v>
      </c>
      <c r="D111" s="158"/>
      <c r="E111" s="158"/>
      <c r="F111" s="314" t="s">
        <v>726</v>
      </c>
      <c r="G111" s="158"/>
      <c r="H111" s="158" t="s">
        <v>766</v>
      </c>
      <c r="I111" s="158" t="s">
        <v>728</v>
      </c>
      <c r="J111" s="158">
        <v>20</v>
      </c>
      <c r="K111" s="306"/>
    </row>
    <row r="112" spans="2:11" ht="15" customHeight="1">
      <c r="B112" s="315"/>
      <c r="C112" s="158" t="s">
        <v>767</v>
      </c>
      <c r="D112" s="158"/>
      <c r="E112" s="158"/>
      <c r="F112" s="314" t="s">
        <v>726</v>
      </c>
      <c r="G112" s="158"/>
      <c r="H112" s="158" t="s">
        <v>768</v>
      </c>
      <c r="I112" s="158" t="s">
        <v>728</v>
      </c>
      <c r="J112" s="158">
        <v>120</v>
      </c>
      <c r="K112" s="306"/>
    </row>
    <row r="113" spans="2:11" ht="15" customHeight="1">
      <c r="B113" s="315"/>
      <c r="C113" s="158" t="s">
        <v>1917</v>
      </c>
      <c r="D113" s="158"/>
      <c r="E113" s="158"/>
      <c r="F113" s="314" t="s">
        <v>726</v>
      </c>
      <c r="G113" s="158"/>
      <c r="H113" s="158" t="s">
        <v>769</v>
      </c>
      <c r="I113" s="158" t="s">
        <v>760</v>
      </c>
      <c r="J113" s="158"/>
      <c r="K113" s="306"/>
    </row>
    <row r="114" spans="2:11" ht="15" customHeight="1">
      <c r="B114" s="315"/>
      <c r="C114" s="158" t="s">
        <v>1927</v>
      </c>
      <c r="D114" s="158"/>
      <c r="E114" s="158"/>
      <c r="F114" s="314" t="s">
        <v>726</v>
      </c>
      <c r="G114" s="158"/>
      <c r="H114" s="158" t="s">
        <v>770</v>
      </c>
      <c r="I114" s="158" t="s">
        <v>760</v>
      </c>
      <c r="J114" s="158"/>
      <c r="K114" s="306"/>
    </row>
    <row r="115" spans="2:11" ht="15" customHeight="1">
      <c r="B115" s="315"/>
      <c r="C115" s="158" t="s">
        <v>1936</v>
      </c>
      <c r="D115" s="158"/>
      <c r="E115" s="158"/>
      <c r="F115" s="314" t="s">
        <v>726</v>
      </c>
      <c r="G115" s="158"/>
      <c r="H115" s="158" t="s">
        <v>771</v>
      </c>
      <c r="I115" s="158" t="s">
        <v>772</v>
      </c>
      <c r="J115" s="158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159"/>
      <c r="D117" s="159"/>
      <c r="E117" s="159"/>
      <c r="F117" s="326"/>
      <c r="G117" s="159"/>
      <c r="H117" s="159"/>
      <c r="I117" s="159"/>
      <c r="J117" s="159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11" t="s">
        <v>773</v>
      </c>
      <c r="D120" s="411"/>
      <c r="E120" s="411"/>
      <c r="F120" s="411"/>
      <c r="G120" s="411"/>
      <c r="H120" s="411"/>
      <c r="I120" s="411"/>
      <c r="J120" s="411"/>
      <c r="K120" s="331"/>
    </row>
    <row r="121" spans="2:11" ht="17.25" customHeight="1">
      <c r="B121" s="332"/>
      <c r="C121" s="307" t="s">
        <v>720</v>
      </c>
      <c r="D121" s="307"/>
      <c r="E121" s="307"/>
      <c r="F121" s="307" t="s">
        <v>721</v>
      </c>
      <c r="G121" s="308"/>
      <c r="H121" s="307" t="s">
        <v>2076</v>
      </c>
      <c r="I121" s="307" t="s">
        <v>1936</v>
      </c>
      <c r="J121" s="307" t="s">
        <v>722</v>
      </c>
      <c r="K121" s="333"/>
    </row>
    <row r="122" spans="2:11" ht="17.25" customHeight="1">
      <c r="B122" s="332"/>
      <c r="C122" s="309" t="s">
        <v>723</v>
      </c>
      <c r="D122" s="309"/>
      <c r="E122" s="309"/>
      <c r="F122" s="310" t="s">
        <v>724</v>
      </c>
      <c r="G122" s="311"/>
      <c r="H122" s="309"/>
      <c r="I122" s="309"/>
      <c r="J122" s="309" t="s">
        <v>725</v>
      </c>
      <c r="K122" s="333"/>
    </row>
    <row r="123" spans="2:11" ht="5.25" customHeight="1">
      <c r="B123" s="334"/>
      <c r="C123" s="312"/>
      <c r="D123" s="312"/>
      <c r="E123" s="312"/>
      <c r="F123" s="312"/>
      <c r="G123" s="158"/>
      <c r="H123" s="312"/>
      <c r="I123" s="312"/>
      <c r="J123" s="312"/>
      <c r="K123" s="335"/>
    </row>
    <row r="124" spans="2:11" ht="15" customHeight="1">
      <c r="B124" s="334"/>
      <c r="C124" s="158" t="s">
        <v>729</v>
      </c>
      <c r="D124" s="312"/>
      <c r="E124" s="312"/>
      <c r="F124" s="314" t="s">
        <v>726</v>
      </c>
      <c r="G124" s="158"/>
      <c r="H124" s="158" t="s">
        <v>765</v>
      </c>
      <c r="I124" s="158" t="s">
        <v>728</v>
      </c>
      <c r="J124" s="158">
        <v>120</v>
      </c>
      <c r="K124" s="336"/>
    </row>
    <row r="125" spans="2:11" ht="15" customHeight="1">
      <c r="B125" s="334"/>
      <c r="C125" s="158" t="s">
        <v>774</v>
      </c>
      <c r="D125" s="158"/>
      <c r="E125" s="158"/>
      <c r="F125" s="314" t="s">
        <v>726</v>
      </c>
      <c r="G125" s="158"/>
      <c r="H125" s="158" t="s">
        <v>775</v>
      </c>
      <c r="I125" s="158" t="s">
        <v>728</v>
      </c>
      <c r="J125" s="158" t="s">
        <v>776</v>
      </c>
      <c r="K125" s="336"/>
    </row>
    <row r="126" spans="2:11" ht="15" customHeight="1">
      <c r="B126" s="334"/>
      <c r="C126" s="158" t="s">
        <v>1980</v>
      </c>
      <c r="D126" s="158"/>
      <c r="E126" s="158"/>
      <c r="F126" s="314" t="s">
        <v>726</v>
      </c>
      <c r="G126" s="158"/>
      <c r="H126" s="158" t="s">
        <v>777</v>
      </c>
      <c r="I126" s="158" t="s">
        <v>728</v>
      </c>
      <c r="J126" s="158" t="s">
        <v>776</v>
      </c>
      <c r="K126" s="336"/>
    </row>
    <row r="127" spans="2:11" ht="15" customHeight="1">
      <c r="B127" s="334"/>
      <c r="C127" s="158" t="s">
        <v>737</v>
      </c>
      <c r="D127" s="158"/>
      <c r="E127" s="158"/>
      <c r="F127" s="314" t="s">
        <v>732</v>
      </c>
      <c r="G127" s="158"/>
      <c r="H127" s="158" t="s">
        <v>738</v>
      </c>
      <c r="I127" s="158" t="s">
        <v>728</v>
      </c>
      <c r="J127" s="158">
        <v>15</v>
      </c>
      <c r="K127" s="336"/>
    </row>
    <row r="128" spans="2:11" ht="15" customHeight="1">
      <c r="B128" s="334"/>
      <c r="C128" s="316" t="s">
        <v>739</v>
      </c>
      <c r="D128" s="316"/>
      <c r="E128" s="316"/>
      <c r="F128" s="317" t="s">
        <v>732</v>
      </c>
      <c r="G128" s="316"/>
      <c r="H128" s="316" t="s">
        <v>740</v>
      </c>
      <c r="I128" s="316" t="s">
        <v>728</v>
      </c>
      <c r="J128" s="316">
        <v>15</v>
      </c>
      <c r="K128" s="336"/>
    </row>
    <row r="129" spans="2:11" ht="15" customHeight="1">
      <c r="B129" s="334"/>
      <c r="C129" s="316" t="s">
        <v>741</v>
      </c>
      <c r="D129" s="316"/>
      <c r="E129" s="316"/>
      <c r="F129" s="317" t="s">
        <v>732</v>
      </c>
      <c r="G129" s="316"/>
      <c r="H129" s="316" t="s">
        <v>742</v>
      </c>
      <c r="I129" s="316" t="s">
        <v>728</v>
      </c>
      <c r="J129" s="316">
        <v>20</v>
      </c>
      <c r="K129" s="336"/>
    </row>
    <row r="130" spans="2:11" ht="15" customHeight="1">
      <c r="B130" s="334"/>
      <c r="C130" s="316" t="s">
        <v>743</v>
      </c>
      <c r="D130" s="316"/>
      <c r="E130" s="316"/>
      <c r="F130" s="317" t="s">
        <v>732</v>
      </c>
      <c r="G130" s="316"/>
      <c r="H130" s="316" t="s">
        <v>744</v>
      </c>
      <c r="I130" s="316" t="s">
        <v>728</v>
      </c>
      <c r="J130" s="316">
        <v>20</v>
      </c>
      <c r="K130" s="336"/>
    </row>
    <row r="131" spans="2:11" ht="15" customHeight="1">
      <c r="B131" s="334"/>
      <c r="C131" s="158" t="s">
        <v>731</v>
      </c>
      <c r="D131" s="158"/>
      <c r="E131" s="158"/>
      <c r="F131" s="314" t="s">
        <v>732</v>
      </c>
      <c r="G131" s="158"/>
      <c r="H131" s="158" t="s">
        <v>765</v>
      </c>
      <c r="I131" s="158" t="s">
        <v>728</v>
      </c>
      <c r="J131" s="158">
        <v>50</v>
      </c>
      <c r="K131" s="336"/>
    </row>
    <row r="132" spans="2:11" ht="15" customHeight="1">
      <c r="B132" s="334"/>
      <c r="C132" s="158" t="s">
        <v>745</v>
      </c>
      <c r="D132" s="158"/>
      <c r="E132" s="158"/>
      <c r="F132" s="314" t="s">
        <v>732</v>
      </c>
      <c r="G132" s="158"/>
      <c r="H132" s="158" t="s">
        <v>765</v>
      </c>
      <c r="I132" s="158" t="s">
        <v>728</v>
      </c>
      <c r="J132" s="158">
        <v>50</v>
      </c>
      <c r="K132" s="336"/>
    </row>
    <row r="133" spans="2:11" ht="15" customHeight="1">
      <c r="B133" s="334"/>
      <c r="C133" s="158" t="s">
        <v>751</v>
      </c>
      <c r="D133" s="158"/>
      <c r="E133" s="158"/>
      <c r="F133" s="314" t="s">
        <v>732</v>
      </c>
      <c r="G133" s="158"/>
      <c r="H133" s="158" t="s">
        <v>765</v>
      </c>
      <c r="I133" s="158" t="s">
        <v>728</v>
      </c>
      <c r="J133" s="158">
        <v>50</v>
      </c>
      <c r="K133" s="336"/>
    </row>
    <row r="134" spans="2:11" ht="15" customHeight="1">
      <c r="B134" s="334"/>
      <c r="C134" s="158" t="s">
        <v>753</v>
      </c>
      <c r="D134" s="158"/>
      <c r="E134" s="158"/>
      <c r="F134" s="314" t="s">
        <v>732</v>
      </c>
      <c r="G134" s="158"/>
      <c r="H134" s="158" t="s">
        <v>765</v>
      </c>
      <c r="I134" s="158" t="s">
        <v>728</v>
      </c>
      <c r="J134" s="158">
        <v>50</v>
      </c>
      <c r="K134" s="336"/>
    </row>
    <row r="135" spans="2:11" ht="15" customHeight="1">
      <c r="B135" s="334"/>
      <c r="C135" s="158" t="s">
        <v>2081</v>
      </c>
      <c r="D135" s="158"/>
      <c r="E135" s="158"/>
      <c r="F135" s="314" t="s">
        <v>732</v>
      </c>
      <c r="G135" s="158"/>
      <c r="H135" s="158" t="s">
        <v>778</v>
      </c>
      <c r="I135" s="158" t="s">
        <v>728</v>
      </c>
      <c r="J135" s="158">
        <v>255</v>
      </c>
      <c r="K135" s="336"/>
    </row>
    <row r="136" spans="2:11" ht="15" customHeight="1">
      <c r="B136" s="334"/>
      <c r="C136" s="158" t="s">
        <v>755</v>
      </c>
      <c r="D136" s="158"/>
      <c r="E136" s="158"/>
      <c r="F136" s="314" t="s">
        <v>726</v>
      </c>
      <c r="G136" s="158"/>
      <c r="H136" s="158" t="s">
        <v>779</v>
      </c>
      <c r="I136" s="158" t="s">
        <v>757</v>
      </c>
      <c r="J136" s="158"/>
      <c r="K136" s="336"/>
    </row>
    <row r="137" spans="2:11" ht="15" customHeight="1">
      <c r="B137" s="334"/>
      <c r="C137" s="158" t="s">
        <v>758</v>
      </c>
      <c r="D137" s="158"/>
      <c r="E137" s="158"/>
      <c r="F137" s="314" t="s">
        <v>726</v>
      </c>
      <c r="G137" s="158"/>
      <c r="H137" s="158" t="s">
        <v>780</v>
      </c>
      <c r="I137" s="158" t="s">
        <v>760</v>
      </c>
      <c r="J137" s="158"/>
      <c r="K137" s="336"/>
    </row>
    <row r="138" spans="2:11" ht="15" customHeight="1">
      <c r="B138" s="334"/>
      <c r="C138" s="158" t="s">
        <v>761</v>
      </c>
      <c r="D138" s="158"/>
      <c r="E138" s="158"/>
      <c r="F138" s="314" t="s">
        <v>726</v>
      </c>
      <c r="G138" s="158"/>
      <c r="H138" s="158" t="s">
        <v>761</v>
      </c>
      <c r="I138" s="158" t="s">
        <v>760</v>
      </c>
      <c r="J138" s="158"/>
      <c r="K138" s="336"/>
    </row>
    <row r="139" spans="2:11" ht="15" customHeight="1">
      <c r="B139" s="334"/>
      <c r="C139" s="158" t="s">
        <v>1917</v>
      </c>
      <c r="D139" s="158"/>
      <c r="E139" s="158"/>
      <c r="F139" s="314" t="s">
        <v>726</v>
      </c>
      <c r="G139" s="158"/>
      <c r="H139" s="158" t="s">
        <v>781</v>
      </c>
      <c r="I139" s="158" t="s">
        <v>760</v>
      </c>
      <c r="J139" s="158"/>
      <c r="K139" s="336"/>
    </row>
    <row r="140" spans="2:11" ht="15" customHeight="1">
      <c r="B140" s="334"/>
      <c r="C140" s="158" t="s">
        <v>782</v>
      </c>
      <c r="D140" s="158"/>
      <c r="E140" s="158"/>
      <c r="F140" s="314" t="s">
        <v>726</v>
      </c>
      <c r="G140" s="158"/>
      <c r="H140" s="158" t="s">
        <v>783</v>
      </c>
      <c r="I140" s="158" t="s">
        <v>760</v>
      </c>
      <c r="J140" s="158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159"/>
      <c r="C142" s="159"/>
      <c r="D142" s="159"/>
      <c r="E142" s="159"/>
      <c r="F142" s="326"/>
      <c r="G142" s="159"/>
      <c r="H142" s="159"/>
      <c r="I142" s="159"/>
      <c r="J142" s="159"/>
      <c r="K142" s="159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13" t="s">
        <v>784</v>
      </c>
      <c r="D145" s="413"/>
      <c r="E145" s="413"/>
      <c r="F145" s="413"/>
      <c r="G145" s="413"/>
      <c r="H145" s="413"/>
      <c r="I145" s="413"/>
      <c r="J145" s="413"/>
      <c r="K145" s="306"/>
    </row>
    <row r="146" spans="2:11" ht="17.25" customHeight="1">
      <c r="B146" s="305"/>
      <c r="C146" s="307" t="s">
        <v>720</v>
      </c>
      <c r="D146" s="307"/>
      <c r="E146" s="307"/>
      <c r="F146" s="307" t="s">
        <v>721</v>
      </c>
      <c r="G146" s="308"/>
      <c r="H146" s="307" t="s">
        <v>2076</v>
      </c>
      <c r="I146" s="307" t="s">
        <v>1936</v>
      </c>
      <c r="J146" s="307" t="s">
        <v>722</v>
      </c>
      <c r="K146" s="306"/>
    </row>
    <row r="147" spans="2:11" ht="17.25" customHeight="1">
      <c r="B147" s="305"/>
      <c r="C147" s="309" t="s">
        <v>723</v>
      </c>
      <c r="D147" s="309"/>
      <c r="E147" s="309"/>
      <c r="F147" s="310" t="s">
        <v>724</v>
      </c>
      <c r="G147" s="311"/>
      <c r="H147" s="309"/>
      <c r="I147" s="309"/>
      <c r="J147" s="309" t="s">
        <v>725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729</v>
      </c>
      <c r="D149" s="158"/>
      <c r="E149" s="158"/>
      <c r="F149" s="341" t="s">
        <v>726</v>
      </c>
      <c r="G149" s="158"/>
      <c r="H149" s="340" t="s">
        <v>765</v>
      </c>
      <c r="I149" s="340" t="s">
        <v>728</v>
      </c>
      <c r="J149" s="340">
        <v>120</v>
      </c>
      <c r="K149" s="336"/>
    </row>
    <row r="150" spans="2:11" ht="15" customHeight="1">
      <c r="B150" s="315"/>
      <c r="C150" s="340" t="s">
        <v>774</v>
      </c>
      <c r="D150" s="158"/>
      <c r="E150" s="158"/>
      <c r="F150" s="341" t="s">
        <v>726</v>
      </c>
      <c r="G150" s="158"/>
      <c r="H150" s="340" t="s">
        <v>785</v>
      </c>
      <c r="I150" s="340" t="s">
        <v>728</v>
      </c>
      <c r="J150" s="340" t="s">
        <v>776</v>
      </c>
      <c r="K150" s="336"/>
    </row>
    <row r="151" spans="2:11" ht="15" customHeight="1">
      <c r="B151" s="315"/>
      <c r="C151" s="340" t="s">
        <v>1980</v>
      </c>
      <c r="D151" s="158"/>
      <c r="E151" s="158"/>
      <c r="F151" s="341" t="s">
        <v>726</v>
      </c>
      <c r="G151" s="158"/>
      <c r="H151" s="340" t="s">
        <v>786</v>
      </c>
      <c r="I151" s="340" t="s">
        <v>728</v>
      </c>
      <c r="J151" s="340" t="s">
        <v>776</v>
      </c>
      <c r="K151" s="336"/>
    </row>
    <row r="152" spans="2:11" ht="15" customHeight="1">
      <c r="B152" s="315"/>
      <c r="C152" s="340" t="s">
        <v>731</v>
      </c>
      <c r="D152" s="158"/>
      <c r="E152" s="158"/>
      <c r="F152" s="341" t="s">
        <v>732</v>
      </c>
      <c r="G152" s="158"/>
      <c r="H152" s="340" t="s">
        <v>765</v>
      </c>
      <c r="I152" s="340" t="s">
        <v>728</v>
      </c>
      <c r="J152" s="340">
        <v>50</v>
      </c>
      <c r="K152" s="336"/>
    </row>
    <row r="153" spans="2:11" ht="15" customHeight="1">
      <c r="B153" s="315"/>
      <c r="C153" s="340" t="s">
        <v>734</v>
      </c>
      <c r="D153" s="158"/>
      <c r="E153" s="158"/>
      <c r="F153" s="341" t="s">
        <v>726</v>
      </c>
      <c r="G153" s="158"/>
      <c r="H153" s="340" t="s">
        <v>765</v>
      </c>
      <c r="I153" s="340" t="s">
        <v>736</v>
      </c>
      <c r="J153" s="340"/>
      <c r="K153" s="336"/>
    </row>
    <row r="154" spans="2:11" ht="15" customHeight="1">
      <c r="B154" s="315"/>
      <c r="C154" s="340" t="s">
        <v>745</v>
      </c>
      <c r="D154" s="158"/>
      <c r="E154" s="158"/>
      <c r="F154" s="341" t="s">
        <v>732</v>
      </c>
      <c r="G154" s="158"/>
      <c r="H154" s="340" t="s">
        <v>765</v>
      </c>
      <c r="I154" s="340" t="s">
        <v>728</v>
      </c>
      <c r="J154" s="340">
        <v>50</v>
      </c>
      <c r="K154" s="336"/>
    </row>
    <row r="155" spans="2:11" ht="15" customHeight="1">
      <c r="B155" s="315"/>
      <c r="C155" s="340" t="s">
        <v>753</v>
      </c>
      <c r="D155" s="158"/>
      <c r="E155" s="158"/>
      <c r="F155" s="341" t="s">
        <v>732</v>
      </c>
      <c r="G155" s="158"/>
      <c r="H155" s="340" t="s">
        <v>765</v>
      </c>
      <c r="I155" s="340" t="s">
        <v>728</v>
      </c>
      <c r="J155" s="340">
        <v>50</v>
      </c>
      <c r="K155" s="336"/>
    </row>
    <row r="156" spans="2:11" ht="15" customHeight="1">
      <c r="B156" s="315"/>
      <c r="C156" s="340" t="s">
        <v>751</v>
      </c>
      <c r="D156" s="158"/>
      <c r="E156" s="158"/>
      <c r="F156" s="341" t="s">
        <v>732</v>
      </c>
      <c r="G156" s="158"/>
      <c r="H156" s="340" t="s">
        <v>765</v>
      </c>
      <c r="I156" s="340" t="s">
        <v>728</v>
      </c>
      <c r="J156" s="340">
        <v>50</v>
      </c>
      <c r="K156" s="336"/>
    </row>
    <row r="157" spans="2:11" ht="15" customHeight="1">
      <c r="B157" s="315"/>
      <c r="C157" s="340" t="s">
        <v>2063</v>
      </c>
      <c r="D157" s="158"/>
      <c r="E157" s="158"/>
      <c r="F157" s="341" t="s">
        <v>726</v>
      </c>
      <c r="G157" s="158"/>
      <c r="H157" s="340" t="s">
        <v>787</v>
      </c>
      <c r="I157" s="340" t="s">
        <v>728</v>
      </c>
      <c r="J157" s="340" t="s">
        <v>788</v>
      </c>
      <c r="K157" s="336"/>
    </row>
    <row r="158" spans="2:11" ht="15" customHeight="1">
      <c r="B158" s="315"/>
      <c r="C158" s="340" t="s">
        <v>789</v>
      </c>
      <c r="D158" s="158"/>
      <c r="E158" s="158"/>
      <c r="F158" s="341" t="s">
        <v>726</v>
      </c>
      <c r="G158" s="158"/>
      <c r="H158" s="340" t="s">
        <v>790</v>
      </c>
      <c r="I158" s="340" t="s">
        <v>760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159"/>
      <c r="C160" s="158"/>
      <c r="D160" s="158"/>
      <c r="E160" s="158"/>
      <c r="F160" s="314"/>
      <c r="G160" s="158"/>
      <c r="H160" s="158"/>
      <c r="I160" s="158"/>
      <c r="J160" s="158"/>
      <c r="K160" s="159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1" t="s">
        <v>791</v>
      </c>
      <c r="D163" s="411"/>
      <c r="E163" s="411"/>
      <c r="F163" s="411"/>
      <c r="G163" s="411"/>
      <c r="H163" s="411"/>
      <c r="I163" s="411"/>
      <c r="J163" s="411"/>
      <c r="K163" s="289"/>
    </row>
    <row r="164" spans="2:11" ht="17.25" customHeight="1">
      <c r="B164" s="288"/>
      <c r="C164" s="307" t="s">
        <v>720</v>
      </c>
      <c r="D164" s="307"/>
      <c r="E164" s="307"/>
      <c r="F164" s="307" t="s">
        <v>721</v>
      </c>
      <c r="G164" s="344"/>
      <c r="H164" s="345" t="s">
        <v>2076</v>
      </c>
      <c r="I164" s="345" t="s">
        <v>1936</v>
      </c>
      <c r="J164" s="307" t="s">
        <v>722</v>
      </c>
      <c r="K164" s="289"/>
    </row>
    <row r="165" spans="2:11" ht="17.25" customHeight="1">
      <c r="B165" s="290"/>
      <c r="C165" s="309" t="s">
        <v>723</v>
      </c>
      <c r="D165" s="309"/>
      <c r="E165" s="309"/>
      <c r="F165" s="310" t="s">
        <v>724</v>
      </c>
      <c r="G165" s="346"/>
      <c r="H165" s="347"/>
      <c r="I165" s="347"/>
      <c r="J165" s="309" t="s">
        <v>725</v>
      </c>
      <c r="K165" s="291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158" t="s">
        <v>729</v>
      </c>
      <c r="D167" s="158"/>
      <c r="E167" s="158"/>
      <c r="F167" s="314" t="s">
        <v>726</v>
      </c>
      <c r="G167" s="158"/>
      <c r="H167" s="158" t="s">
        <v>765</v>
      </c>
      <c r="I167" s="158" t="s">
        <v>728</v>
      </c>
      <c r="J167" s="158">
        <v>120</v>
      </c>
      <c r="K167" s="336"/>
    </row>
    <row r="168" spans="2:11" ht="15" customHeight="1">
      <c r="B168" s="315"/>
      <c r="C168" s="158" t="s">
        <v>774</v>
      </c>
      <c r="D168" s="158"/>
      <c r="E168" s="158"/>
      <c r="F168" s="314" t="s">
        <v>726</v>
      </c>
      <c r="G168" s="158"/>
      <c r="H168" s="158" t="s">
        <v>775</v>
      </c>
      <c r="I168" s="158" t="s">
        <v>728</v>
      </c>
      <c r="J168" s="158" t="s">
        <v>776</v>
      </c>
      <c r="K168" s="336"/>
    </row>
    <row r="169" spans="2:11" ht="15" customHeight="1">
      <c r="B169" s="315"/>
      <c r="C169" s="158" t="s">
        <v>1980</v>
      </c>
      <c r="D169" s="158"/>
      <c r="E169" s="158"/>
      <c r="F169" s="314" t="s">
        <v>726</v>
      </c>
      <c r="G169" s="158"/>
      <c r="H169" s="158" t="s">
        <v>792</v>
      </c>
      <c r="I169" s="158" t="s">
        <v>728</v>
      </c>
      <c r="J169" s="158" t="s">
        <v>776</v>
      </c>
      <c r="K169" s="336"/>
    </row>
    <row r="170" spans="2:11" ht="15" customHeight="1">
      <c r="B170" s="315"/>
      <c r="C170" s="158" t="s">
        <v>731</v>
      </c>
      <c r="D170" s="158"/>
      <c r="E170" s="158"/>
      <c r="F170" s="314" t="s">
        <v>732</v>
      </c>
      <c r="G170" s="158"/>
      <c r="H170" s="158" t="s">
        <v>792</v>
      </c>
      <c r="I170" s="158" t="s">
        <v>728</v>
      </c>
      <c r="J170" s="158">
        <v>50</v>
      </c>
      <c r="K170" s="336"/>
    </row>
    <row r="171" spans="2:11" ht="15" customHeight="1">
      <c r="B171" s="315"/>
      <c r="C171" s="158" t="s">
        <v>734</v>
      </c>
      <c r="D171" s="158"/>
      <c r="E171" s="158"/>
      <c r="F171" s="314" t="s">
        <v>726</v>
      </c>
      <c r="G171" s="158"/>
      <c r="H171" s="158" t="s">
        <v>792</v>
      </c>
      <c r="I171" s="158" t="s">
        <v>736</v>
      </c>
      <c r="J171" s="158"/>
      <c r="K171" s="336"/>
    </row>
    <row r="172" spans="2:11" ht="15" customHeight="1">
      <c r="B172" s="315"/>
      <c r="C172" s="158" t="s">
        <v>745</v>
      </c>
      <c r="D172" s="158"/>
      <c r="E172" s="158"/>
      <c r="F172" s="314" t="s">
        <v>732</v>
      </c>
      <c r="G172" s="158"/>
      <c r="H172" s="158" t="s">
        <v>792</v>
      </c>
      <c r="I172" s="158" t="s">
        <v>728</v>
      </c>
      <c r="J172" s="158">
        <v>50</v>
      </c>
      <c r="K172" s="336"/>
    </row>
    <row r="173" spans="2:11" ht="15" customHeight="1">
      <c r="B173" s="315"/>
      <c r="C173" s="158" t="s">
        <v>753</v>
      </c>
      <c r="D173" s="158"/>
      <c r="E173" s="158"/>
      <c r="F173" s="314" t="s">
        <v>732</v>
      </c>
      <c r="G173" s="158"/>
      <c r="H173" s="158" t="s">
        <v>792</v>
      </c>
      <c r="I173" s="158" t="s">
        <v>728</v>
      </c>
      <c r="J173" s="158">
        <v>50</v>
      </c>
      <c r="K173" s="336"/>
    </row>
    <row r="174" spans="2:11" ht="15" customHeight="1">
      <c r="B174" s="315"/>
      <c r="C174" s="158" t="s">
        <v>751</v>
      </c>
      <c r="D174" s="158"/>
      <c r="E174" s="158"/>
      <c r="F174" s="314" t="s">
        <v>732</v>
      </c>
      <c r="G174" s="158"/>
      <c r="H174" s="158" t="s">
        <v>792</v>
      </c>
      <c r="I174" s="158" t="s">
        <v>728</v>
      </c>
      <c r="J174" s="158">
        <v>50</v>
      </c>
      <c r="K174" s="336"/>
    </row>
    <row r="175" spans="2:11" ht="15" customHeight="1">
      <c r="B175" s="315"/>
      <c r="C175" s="158" t="s">
        <v>2075</v>
      </c>
      <c r="D175" s="158"/>
      <c r="E175" s="158"/>
      <c r="F175" s="314" t="s">
        <v>726</v>
      </c>
      <c r="G175" s="158"/>
      <c r="H175" s="158" t="s">
        <v>793</v>
      </c>
      <c r="I175" s="158" t="s">
        <v>794</v>
      </c>
      <c r="J175" s="158"/>
      <c r="K175" s="336"/>
    </row>
    <row r="176" spans="2:11" ht="15" customHeight="1">
      <c r="B176" s="315"/>
      <c r="C176" s="158" t="s">
        <v>1936</v>
      </c>
      <c r="D176" s="158"/>
      <c r="E176" s="158"/>
      <c r="F176" s="314" t="s">
        <v>726</v>
      </c>
      <c r="G176" s="158"/>
      <c r="H176" s="158" t="s">
        <v>795</v>
      </c>
      <c r="I176" s="158" t="s">
        <v>796</v>
      </c>
      <c r="J176" s="158">
        <v>1</v>
      </c>
      <c r="K176" s="336"/>
    </row>
    <row r="177" spans="2:11" ht="15" customHeight="1">
      <c r="B177" s="315"/>
      <c r="C177" s="158" t="s">
        <v>1932</v>
      </c>
      <c r="D177" s="158"/>
      <c r="E177" s="158"/>
      <c r="F177" s="314" t="s">
        <v>726</v>
      </c>
      <c r="G177" s="158"/>
      <c r="H177" s="158" t="s">
        <v>797</v>
      </c>
      <c r="I177" s="158" t="s">
        <v>728</v>
      </c>
      <c r="J177" s="158">
        <v>20</v>
      </c>
      <c r="K177" s="336"/>
    </row>
    <row r="178" spans="2:11" ht="15" customHeight="1">
      <c r="B178" s="315"/>
      <c r="C178" s="158" t="s">
        <v>2076</v>
      </c>
      <c r="D178" s="158"/>
      <c r="E178" s="158"/>
      <c r="F178" s="314" t="s">
        <v>726</v>
      </c>
      <c r="G178" s="158"/>
      <c r="H178" s="158" t="s">
        <v>798</v>
      </c>
      <c r="I178" s="158" t="s">
        <v>728</v>
      </c>
      <c r="J178" s="158">
        <v>255</v>
      </c>
      <c r="K178" s="336"/>
    </row>
    <row r="179" spans="2:11" ht="15" customHeight="1">
      <c r="B179" s="315"/>
      <c r="C179" s="158" t="s">
        <v>2077</v>
      </c>
      <c r="D179" s="158"/>
      <c r="E179" s="158"/>
      <c r="F179" s="314" t="s">
        <v>726</v>
      </c>
      <c r="G179" s="158"/>
      <c r="H179" s="158" t="s">
        <v>691</v>
      </c>
      <c r="I179" s="158" t="s">
        <v>728</v>
      </c>
      <c r="J179" s="158">
        <v>10</v>
      </c>
      <c r="K179" s="336"/>
    </row>
    <row r="180" spans="2:11" ht="15" customHeight="1">
      <c r="B180" s="315"/>
      <c r="C180" s="158" t="s">
        <v>2078</v>
      </c>
      <c r="D180" s="158"/>
      <c r="E180" s="158"/>
      <c r="F180" s="314" t="s">
        <v>726</v>
      </c>
      <c r="G180" s="158"/>
      <c r="H180" s="158" t="s">
        <v>799</v>
      </c>
      <c r="I180" s="158" t="s">
        <v>760</v>
      </c>
      <c r="J180" s="158"/>
      <c r="K180" s="336"/>
    </row>
    <row r="181" spans="2:11" ht="15" customHeight="1">
      <c r="B181" s="315"/>
      <c r="C181" s="158" t="s">
        <v>800</v>
      </c>
      <c r="D181" s="158"/>
      <c r="E181" s="158"/>
      <c r="F181" s="314" t="s">
        <v>726</v>
      </c>
      <c r="G181" s="158"/>
      <c r="H181" s="158" t="s">
        <v>801</v>
      </c>
      <c r="I181" s="158" t="s">
        <v>760</v>
      </c>
      <c r="J181" s="158"/>
      <c r="K181" s="336"/>
    </row>
    <row r="182" spans="2:11" ht="15" customHeight="1">
      <c r="B182" s="315"/>
      <c r="C182" s="158" t="s">
        <v>789</v>
      </c>
      <c r="D182" s="158"/>
      <c r="E182" s="158"/>
      <c r="F182" s="314" t="s">
        <v>726</v>
      </c>
      <c r="G182" s="158"/>
      <c r="H182" s="158" t="s">
        <v>802</v>
      </c>
      <c r="I182" s="158" t="s">
        <v>760</v>
      </c>
      <c r="J182" s="158"/>
      <c r="K182" s="336"/>
    </row>
    <row r="183" spans="2:11" ht="15" customHeight="1">
      <c r="B183" s="315"/>
      <c r="C183" s="158" t="s">
        <v>2080</v>
      </c>
      <c r="D183" s="158"/>
      <c r="E183" s="158"/>
      <c r="F183" s="314" t="s">
        <v>732</v>
      </c>
      <c r="G183" s="158"/>
      <c r="H183" s="158" t="s">
        <v>803</v>
      </c>
      <c r="I183" s="158" t="s">
        <v>728</v>
      </c>
      <c r="J183" s="158">
        <v>50</v>
      </c>
      <c r="K183" s="336"/>
    </row>
    <row r="184" spans="2:11" ht="15" customHeight="1">
      <c r="B184" s="315"/>
      <c r="C184" s="158" t="s">
        <v>804</v>
      </c>
      <c r="D184" s="158"/>
      <c r="E184" s="158"/>
      <c r="F184" s="314" t="s">
        <v>732</v>
      </c>
      <c r="G184" s="158"/>
      <c r="H184" s="158" t="s">
        <v>805</v>
      </c>
      <c r="I184" s="158" t="s">
        <v>806</v>
      </c>
      <c r="J184" s="158"/>
      <c r="K184" s="336"/>
    </row>
    <row r="185" spans="2:11" ht="15" customHeight="1">
      <c r="B185" s="315"/>
      <c r="C185" s="158" t="s">
        <v>807</v>
      </c>
      <c r="D185" s="158"/>
      <c r="E185" s="158"/>
      <c r="F185" s="314" t="s">
        <v>732</v>
      </c>
      <c r="G185" s="158"/>
      <c r="H185" s="158" t="s">
        <v>808</v>
      </c>
      <c r="I185" s="158" t="s">
        <v>806</v>
      </c>
      <c r="J185" s="158"/>
      <c r="K185" s="336"/>
    </row>
    <row r="186" spans="2:11" ht="15" customHeight="1">
      <c r="B186" s="315"/>
      <c r="C186" s="158" t="s">
        <v>809</v>
      </c>
      <c r="D186" s="158"/>
      <c r="E186" s="158"/>
      <c r="F186" s="314" t="s">
        <v>732</v>
      </c>
      <c r="G186" s="158"/>
      <c r="H186" s="158" t="s">
        <v>810</v>
      </c>
      <c r="I186" s="158" t="s">
        <v>806</v>
      </c>
      <c r="J186" s="158"/>
      <c r="K186" s="336"/>
    </row>
    <row r="187" spans="2:11" ht="15" customHeight="1">
      <c r="B187" s="315"/>
      <c r="C187" s="348" t="s">
        <v>811</v>
      </c>
      <c r="D187" s="158"/>
      <c r="E187" s="158"/>
      <c r="F187" s="314" t="s">
        <v>732</v>
      </c>
      <c r="G187" s="158"/>
      <c r="H187" s="158" t="s">
        <v>812</v>
      </c>
      <c r="I187" s="158" t="s">
        <v>813</v>
      </c>
      <c r="J187" s="349" t="s">
        <v>814</v>
      </c>
      <c r="K187" s="336"/>
    </row>
    <row r="188" spans="2:11" ht="15" customHeight="1">
      <c r="B188" s="315"/>
      <c r="C188" s="300" t="s">
        <v>1921</v>
      </c>
      <c r="D188" s="158"/>
      <c r="E188" s="158"/>
      <c r="F188" s="314" t="s">
        <v>726</v>
      </c>
      <c r="G188" s="158"/>
      <c r="H188" s="159" t="s">
        <v>815</v>
      </c>
      <c r="I188" s="158" t="s">
        <v>816</v>
      </c>
      <c r="J188" s="158"/>
      <c r="K188" s="336"/>
    </row>
    <row r="189" spans="2:11" ht="15" customHeight="1">
      <c r="B189" s="315"/>
      <c r="C189" s="300" t="s">
        <v>817</v>
      </c>
      <c r="D189" s="158"/>
      <c r="E189" s="158"/>
      <c r="F189" s="314" t="s">
        <v>726</v>
      </c>
      <c r="G189" s="158"/>
      <c r="H189" s="158" t="s">
        <v>818</v>
      </c>
      <c r="I189" s="158" t="s">
        <v>760</v>
      </c>
      <c r="J189" s="158"/>
      <c r="K189" s="336"/>
    </row>
    <row r="190" spans="2:11" ht="15" customHeight="1">
      <c r="B190" s="315"/>
      <c r="C190" s="300" t="s">
        <v>819</v>
      </c>
      <c r="D190" s="158"/>
      <c r="E190" s="158"/>
      <c r="F190" s="314" t="s">
        <v>726</v>
      </c>
      <c r="G190" s="158"/>
      <c r="H190" s="158" t="s">
        <v>820</v>
      </c>
      <c r="I190" s="158" t="s">
        <v>760</v>
      </c>
      <c r="J190" s="158"/>
      <c r="K190" s="336"/>
    </row>
    <row r="191" spans="2:11" ht="15" customHeight="1">
      <c r="B191" s="315"/>
      <c r="C191" s="300" t="s">
        <v>821</v>
      </c>
      <c r="D191" s="158"/>
      <c r="E191" s="158"/>
      <c r="F191" s="314" t="s">
        <v>732</v>
      </c>
      <c r="G191" s="158"/>
      <c r="H191" s="158" t="s">
        <v>822</v>
      </c>
      <c r="I191" s="158" t="s">
        <v>760</v>
      </c>
      <c r="J191" s="158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159"/>
      <c r="C193" s="158"/>
      <c r="D193" s="158"/>
      <c r="E193" s="158"/>
      <c r="F193" s="314"/>
      <c r="G193" s="158"/>
      <c r="H193" s="158"/>
      <c r="I193" s="158"/>
      <c r="J193" s="158"/>
      <c r="K193" s="159"/>
    </row>
    <row r="194" spans="2:11" ht="18.75" customHeight="1">
      <c r="B194" s="159"/>
      <c r="C194" s="158"/>
      <c r="D194" s="158"/>
      <c r="E194" s="158"/>
      <c r="F194" s="314"/>
      <c r="G194" s="158"/>
      <c r="H194" s="158"/>
      <c r="I194" s="158"/>
      <c r="J194" s="158"/>
      <c r="K194" s="159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1" t="s">
        <v>823</v>
      </c>
      <c r="D197" s="411"/>
      <c r="E197" s="411"/>
      <c r="F197" s="411"/>
      <c r="G197" s="411"/>
      <c r="H197" s="411"/>
      <c r="I197" s="411"/>
      <c r="J197" s="411"/>
      <c r="K197" s="289"/>
    </row>
    <row r="198" spans="2:11" ht="25.5" customHeight="1">
      <c r="B198" s="288"/>
      <c r="C198" s="351" t="s">
        <v>824</v>
      </c>
      <c r="D198" s="351"/>
      <c r="E198" s="351"/>
      <c r="F198" s="351" t="s">
        <v>825</v>
      </c>
      <c r="G198" s="352"/>
      <c r="H198" s="414" t="s">
        <v>826</v>
      </c>
      <c r="I198" s="414"/>
      <c r="J198" s="414"/>
      <c r="K198" s="289"/>
    </row>
    <row r="199" spans="2:11" ht="5.25" customHeight="1">
      <c r="B199" s="315"/>
      <c r="C199" s="312"/>
      <c r="D199" s="312"/>
      <c r="E199" s="312"/>
      <c r="F199" s="312"/>
      <c r="G199" s="158"/>
      <c r="H199" s="312"/>
      <c r="I199" s="312"/>
      <c r="J199" s="312"/>
      <c r="K199" s="336"/>
    </row>
    <row r="200" spans="2:11" ht="15" customHeight="1">
      <c r="B200" s="315"/>
      <c r="C200" s="158" t="s">
        <v>816</v>
      </c>
      <c r="D200" s="158"/>
      <c r="E200" s="158"/>
      <c r="F200" s="314" t="s">
        <v>1922</v>
      </c>
      <c r="G200" s="158"/>
      <c r="H200" s="415" t="s">
        <v>827</v>
      </c>
      <c r="I200" s="415"/>
      <c r="J200" s="415"/>
      <c r="K200" s="336"/>
    </row>
    <row r="201" spans="2:11" ht="15" customHeight="1">
      <c r="B201" s="315"/>
      <c r="C201" s="321"/>
      <c r="D201" s="158"/>
      <c r="E201" s="158"/>
      <c r="F201" s="314" t="s">
        <v>1923</v>
      </c>
      <c r="G201" s="158"/>
      <c r="H201" s="415" t="s">
        <v>828</v>
      </c>
      <c r="I201" s="415"/>
      <c r="J201" s="415"/>
      <c r="K201" s="336"/>
    </row>
    <row r="202" spans="2:11" ht="15" customHeight="1">
      <c r="B202" s="315"/>
      <c r="C202" s="321"/>
      <c r="D202" s="158"/>
      <c r="E202" s="158"/>
      <c r="F202" s="314" t="s">
        <v>1926</v>
      </c>
      <c r="G202" s="158"/>
      <c r="H202" s="415" t="s">
        <v>829</v>
      </c>
      <c r="I202" s="415"/>
      <c r="J202" s="415"/>
      <c r="K202" s="336"/>
    </row>
    <row r="203" spans="2:11" ht="15" customHeight="1">
      <c r="B203" s="315"/>
      <c r="C203" s="158"/>
      <c r="D203" s="158"/>
      <c r="E203" s="158"/>
      <c r="F203" s="314" t="s">
        <v>1924</v>
      </c>
      <c r="G203" s="158"/>
      <c r="H203" s="415" t="s">
        <v>830</v>
      </c>
      <c r="I203" s="415"/>
      <c r="J203" s="415"/>
      <c r="K203" s="336"/>
    </row>
    <row r="204" spans="2:11" ht="15" customHeight="1">
      <c r="B204" s="315"/>
      <c r="C204" s="158"/>
      <c r="D204" s="158"/>
      <c r="E204" s="158"/>
      <c r="F204" s="314" t="s">
        <v>1925</v>
      </c>
      <c r="G204" s="158"/>
      <c r="H204" s="415" t="s">
        <v>831</v>
      </c>
      <c r="I204" s="415"/>
      <c r="J204" s="415"/>
      <c r="K204" s="336"/>
    </row>
    <row r="205" spans="2:11" ht="15" customHeight="1">
      <c r="B205" s="315"/>
      <c r="C205" s="158"/>
      <c r="D205" s="158"/>
      <c r="E205" s="158"/>
      <c r="F205" s="314"/>
      <c r="G205" s="158"/>
      <c r="H205" s="158"/>
      <c r="I205" s="158"/>
      <c r="J205" s="158"/>
      <c r="K205" s="336"/>
    </row>
    <row r="206" spans="2:11" ht="15" customHeight="1">
      <c r="B206" s="315"/>
      <c r="C206" s="158" t="s">
        <v>772</v>
      </c>
      <c r="D206" s="158"/>
      <c r="E206" s="158"/>
      <c r="F206" s="314" t="s">
        <v>1958</v>
      </c>
      <c r="G206" s="158"/>
      <c r="H206" s="415" t="s">
        <v>832</v>
      </c>
      <c r="I206" s="415"/>
      <c r="J206" s="415"/>
      <c r="K206" s="336"/>
    </row>
    <row r="207" spans="2:11" ht="15" customHeight="1">
      <c r="B207" s="315"/>
      <c r="C207" s="321"/>
      <c r="D207" s="158"/>
      <c r="E207" s="158"/>
      <c r="F207" s="314" t="s">
        <v>674</v>
      </c>
      <c r="G207" s="158"/>
      <c r="H207" s="415" t="s">
        <v>675</v>
      </c>
      <c r="I207" s="415"/>
      <c r="J207" s="415"/>
      <c r="K207" s="336"/>
    </row>
    <row r="208" spans="2:11" ht="15" customHeight="1">
      <c r="B208" s="315"/>
      <c r="C208" s="158"/>
      <c r="D208" s="158"/>
      <c r="E208" s="158"/>
      <c r="F208" s="314" t="s">
        <v>672</v>
      </c>
      <c r="G208" s="158"/>
      <c r="H208" s="415" t="s">
        <v>833</v>
      </c>
      <c r="I208" s="415"/>
      <c r="J208" s="415"/>
      <c r="K208" s="336"/>
    </row>
    <row r="209" spans="2:11" ht="15" customHeight="1">
      <c r="B209" s="353"/>
      <c r="C209" s="321"/>
      <c r="D209" s="321"/>
      <c r="E209" s="321"/>
      <c r="F209" s="314" t="s">
        <v>2050</v>
      </c>
      <c r="G209" s="300"/>
      <c r="H209" s="417" t="s">
        <v>2049</v>
      </c>
      <c r="I209" s="417"/>
      <c r="J209" s="417"/>
      <c r="K209" s="354"/>
    </row>
    <row r="210" spans="2:11" ht="15" customHeight="1">
      <c r="B210" s="353"/>
      <c r="C210" s="321"/>
      <c r="D210" s="321"/>
      <c r="E210" s="321"/>
      <c r="F210" s="314" t="s">
        <v>1282</v>
      </c>
      <c r="G210" s="300"/>
      <c r="H210" s="417" t="s">
        <v>834</v>
      </c>
      <c r="I210" s="417"/>
      <c r="J210" s="417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158" t="s">
        <v>796</v>
      </c>
      <c r="D212" s="321"/>
      <c r="E212" s="321"/>
      <c r="F212" s="314">
        <v>1</v>
      </c>
      <c r="G212" s="300"/>
      <c r="H212" s="417" t="s">
        <v>835</v>
      </c>
      <c r="I212" s="417"/>
      <c r="J212" s="417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17" t="s">
        <v>836</v>
      </c>
      <c r="I213" s="417"/>
      <c r="J213" s="417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17" t="s">
        <v>837</v>
      </c>
      <c r="I214" s="417"/>
      <c r="J214" s="417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17" t="s">
        <v>838</v>
      </c>
      <c r="I215" s="417"/>
      <c r="J215" s="417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sheet="1" objects="1" scenarios="1" formatCells="0" formatColumns="0" formatRows="0" sort="0" autoFilter="0"/>
  <mergeCells count="77"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G38:J38"/>
    <mergeCell ref="G39:J39"/>
    <mergeCell ref="G40:J40"/>
    <mergeCell ref="G41:J41"/>
    <mergeCell ref="G42:J42"/>
    <mergeCell ref="G43:J43"/>
    <mergeCell ref="E47:J47"/>
    <mergeCell ref="C52:J52"/>
    <mergeCell ref="C53:J53"/>
    <mergeCell ref="D58:J58"/>
    <mergeCell ref="D59:J59"/>
    <mergeCell ref="C50:J50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1964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2350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1960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ROUNDUP(SUM(BE83:BE165),2)</f>
        <v>0</v>
      </c>
      <c r="G30" s="42"/>
      <c r="H30" s="42"/>
      <c r="I30" s="140">
        <v>0.21</v>
      </c>
      <c r="J30" s="139">
        <f>ROUNDUP(ROUNDUP((SUM(BE83:BE165)),2)*I30,1)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ROUNDUP(SUM(BF83:BF165),2)</f>
        <v>0</v>
      </c>
      <c r="G31" s="42"/>
      <c r="H31" s="42"/>
      <c r="I31" s="140">
        <v>0.15</v>
      </c>
      <c r="J31" s="139">
        <f>ROUNDUP(ROUNDUP((SUM(BF83:BF165)),2)*I31,1)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ROUNDUP(SUM(BG83:BG165),2)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ROUNDUP(SUM(BH83:BH165),2)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ROUNDUP(SUM(BI83:BI165),2)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102 - SO 102 Příjezdová komunikace - větev východní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2069</v>
      </c>
      <c r="E59" s="166"/>
      <c r="F59" s="166"/>
      <c r="G59" s="166"/>
      <c r="H59" s="166"/>
      <c r="I59" s="167"/>
      <c r="J59" s="168">
        <f>J115</f>
        <v>0</v>
      </c>
      <c r="K59" s="169"/>
    </row>
    <row r="60" spans="2:11" s="9" customFormat="1" ht="19.9" customHeight="1">
      <c r="B60" s="163"/>
      <c r="C60" s="164"/>
      <c r="D60" s="165" t="s">
        <v>2070</v>
      </c>
      <c r="E60" s="166"/>
      <c r="F60" s="166"/>
      <c r="G60" s="166"/>
      <c r="H60" s="166"/>
      <c r="I60" s="167"/>
      <c r="J60" s="168">
        <f>J118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J144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J155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J164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102 - SO 102 Příjezdová komunikace - větev východní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202.5647421901</v>
      </c>
      <c r="S83" s="84"/>
      <c r="T83" s="181">
        <f>T84</f>
        <v>1028.50816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P85+P115+P118+P144+P155</f>
        <v>0</v>
      </c>
      <c r="Q84" s="191"/>
      <c r="R84" s="192">
        <f>R85+R115+R118+R144+R155</f>
        <v>202.5647421901</v>
      </c>
      <c r="S84" s="191"/>
      <c r="T84" s="193">
        <f>T85+T115+T118+T144+T155</f>
        <v>1028.50816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BK85+BK115+BK118+BK144+BK155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SUM(P86:P114)</f>
        <v>0</v>
      </c>
      <c r="Q85" s="191"/>
      <c r="R85" s="192">
        <f>SUM(R86:R114)</f>
        <v>0.5755514701</v>
      </c>
      <c r="S85" s="191"/>
      <c r="T85" s="193">
        <f>SUM(T86:T114)</f>
        <v>1028.50816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SUM(BK86:BK114)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2351</v>
      </c>
      <c r="F86" s="202" t="s">
        <v>2352</v>
      </c>
      <c r="G86" s="203" t="s">
        <v>2132</v>
      </c>
      <c r="H86" s="204">
        <v>4017.61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0.00012541</v>
      </c>
      <c r="R86" s="209">
        <f>Q86*H86</f>
        <v>0.5038484701</v>
      </c>
      <c r="S86" s="209">
        <v>0.256</v>
      </c>
      <c r="T86" s="210">
        <f>S86*H86</f>
        <v>1028.50816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2353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2354</v>
      </c>
      <c r="G87" s="213"/>
      <c r="H87" s="217">
        <v>4017.61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2093</v>
      </c>
      <c r="F88" s="202" t="s">
        <v>2094</v>
      </c>
      <c r="G88" s="203" t="s">
        <v>2095</v>
      </c>
      <c r="H88" s="204">
        <v>1841.1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2355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2356</v>
      </c>
      <c r="G89" s="213"/>
      <c r="H89" s="217">
        <v>1841.1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2100</v>
      </c>
      <c r="F90" s="202" t="s">
        <v>2101</v>
      </c>
      <c r="G90" s="203" t="s">
        <v>2095</v>
      </c>
      <c r="H90" s="204">
        <v>552.33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2357</v>
      </c>
    </row>
    <row r="91" spans="2:51" s="12" customFormat="1" ht="13.5">
      <c r="B91" s="212"/>
      <c r="C91" s="213"/>
      <c r="D91" s="214" t="s">
        <v>2098</v>
      </c>
      <c r="E91" s="213"/>
      <c r="F91" s="216" t="s">
        <v>2358</v>
      </c>
      <c r="G91" s="213"/>
      <c r="H91" s="217">
        <v>552.33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1882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2104</v>
      </c>
      <c r="F92" s="202" t="s">
        <v>2105</v>
      </c>
      <c r="G92" s="203" t="s">
        <v>2106</v>
      </c>
      <c r="H92" s="204">
        <v>92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2107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2359</v>
      </c>
      <c r="G93" s="213"/>
      <c r="H93" s="217">
        <v>92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2109</v>
      </c>
      <c r="F94" s="202" t="s">
        <v>2110</v>
      </c>
      <c r="G94" s="203" t="s">
        <v>2095</v>
      </c>
      <c r="H94" s="204">
        <v>1864.1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2360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2361</v>
      </c>
      <c r="G95" s="213"/>
      <c r="H95" s="217">
        <v>1864.1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1900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2118</v>
      </c>
      <c r="F96" s="202" t="s">
        <v>2119</v>
      </c>
      <c r="G96" s="203" t="s">
        <v>2095</v>
      </c>
      <c r="H96" s="204">
        <v>1864.1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2362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2363</v>
      </c>
      <c r="G97" s="213"/>
      <c r="H97" s="217">
        <v>1864.1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2123</v>
      </c>
      <c r="F98" s="202" t="s">
        <v>2124</v>
      </c>
      <c r="G98" s="203" t="s">
        <v>2125</v>
      </c>
      <c r="H98" s="204">
        <v>3168.97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2364</v>
      </c>
    </row>
    <row r="99" spans="2:51" s="12" customFormat="1" ht="13.5">
      <c r="B99" s="212"/>
      <c r="C99" s="213"/>
      <c r="D99" s="224" t="s">
        <v>2098</v>
      </c>
      <c r="E99" s="225" t="s">
        <v>1898</v>
      </c>
      <c r="F99" s="226" t="s">
        <v>2365</v>
      </c>
      <c r="G99" s="213"/>
      <c r="H99" s="227">
        <v>1864.1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51" s="12" customFormat="1" ht="13.5">
      <c r="B100" s="212"/>
      <c r="C100" s="213"/>
      <c r="D100" s="214" t="s">
        <v>2098</v>
      </c>
      <c r="E100" s="213"/>
      <c r="F100" s="216" t="s">
        <v>2366</v>
      </c>
      <c r="G100" s="213"/>
      <c r="H100" s="217">
        <v>3168.97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1882</v>
      </c>
      <c r="AX100" s="12" t="s">
        <v>1900</v>
      </c>
      <c r="AY100" s="223" t="s">
        <v>2090</v>
      </c>
    </row>
    <row r="101" spans="2:65" s="1" customFormat="1" ht="22.5" customHeight="1">
      <c r="B101" s="41"/>
      <c r="C101" s="200" t="s">
        <v>2129</v>
      </c>
      <c r="D101" s="200" t="s">
        <v>2092</v>
      </c>
      <c r="E101" s="201" t="s">
        <v>2130</v>
      </c>
      <c r="F101" s="202" t="s">
        <v>2131</v>
      </c>
      <c r="G101" s="203" t="s">
        <v>2132</v>
      </c>
      <c r="H101" s="204">
        <v>2276.3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2367</v>
      </c>
    </row>
    <row r="102" spans="2:51" s="12" customFormat="1" ht="13.5">
      <c r="B102" s="212"/>
      <c r="C102" s="213"/>
      <c r="D102" s="214" t="s">
        <v>2098</v>
      </c>
      <c r="E102" s="215" t="s">
        <v>1898</v>
      </c>
      <c r="F102" s="216" t="s">
        <v>2368</v>
      </c>
      <c r="G102" s="213"/>
      <c r="H102" s="217">
        <v>2276.3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1916</v>
      </c>
      <c r="AX102" s="12" t="s">
        <v>1951</v>
      </c>
      <c r="AY102" s="223" t="s">
        <v>2090</v>
      </c>
    </row>
    <row r="103" spans="2:65" s="1" customFormat="1" ht="22.5" customHeight="1">
      <c r="B103" s="41"/>
      <c r="C103" s="228" t="s">
        <v>2135</v>
      </c>
      <c r="D103" s="228" t="s">
        <v>2136</v>
      </c>
      <c r="E103" s="229" t="s">
        <v>2137</v>
      </c>
      <c r="F103" s="230" t="s">
        <v>2138</v>
      </c>
      <c r="G103" s="231" t="s">
        <v>2139</v>
      </c>
      <c r="H103" s="232">
        <v>71.703</v>
      </c>
      <c r="I103" s="233"/>
      <c r="J103" s="234">
        <f>ROUND(I103*H103,2)</f>
        <v>0</v>
      </c>
      <c r="K103" s="230" t="s">
        <v>2096</v>
      </c>
      <c r="L103" s="235"/>
      <c r="M103" s="236" t="s">
        <v>1898</v>
      </c>
      <c r="N103" s="237" t="s">
        <v>1922</v>
      </c>
      <c r="O103" s="42"/>
      <c r="P103" s="209">
        <f>O103*H103</f>
        <v>0</v>
      </c>
      <c r="Q103" s="209">
        <v>0.001</v>
      </c>
      <c r="R103" s="209">
        <f>Q103*H103</f>
        <v>0.071703</v>
      </c>
      <c r="S103" s="209">
        <v>0</v>
      </c>
      <c r="T103" s="210">
        <f>S103*H103</f>
        <v>0</v>
      </c>
      <c r="AR103" s="24" t="s">
        <v>2129</v>
      </c>
      <c r="AT103" s="24" t="s">
        <v>2136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2369</v>
      </c>
    </row>
    <row r="104" spans="2:51" s="12" customFormat="1" ht="13.5">
      <c r="B104" s="212"/>
      <c r="C104" s="213"/>
      <c r="D104" s="214" t="s">
        <v>2098</v>
      </c>
      <c r="E104" s="213"/>
      <c r="F104" s="216" t="s">
        <v>2370</v>
      </c>
      <c r="G104" s="213"/>
      <c r="H104" s="217">
        <v>71.703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1882</v>
      </c>
      <c r="AX104" s="12" t="s">
        <v>1900</v>
      </c>
      <c r="AY104" s="223" t="s">
        <v>2090</v>
      </c>
    </row>
    <row r="105" spans="2:65" s="1" customFormat="1" ht="22.5" customHeight="1">
      <c r="B105" s="41"/>
      <c r="C105" s="200" t="s">
        <v>1905</v>
      </c>
      <c r="D105" s="200" t="s">
        <v>2092</v>
      </c>
      <c r="E105" s="201" t="s">
        <v>2142</v>
      </c>
      <c r="F105" s="202" t="s">
        <v>2143</v>
      </c>
      <c r="G105" s="203" t="s">
        <v>2132</v>
      </c>
      <c r="H105" s="204">
        <v>2782.2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2371</v>
      </c>
    </row>
    <row r="106" spans="2:51" s="12" customFormat="1" ht="13.5">
      <c r="B106" s="212"/>
      <c r="C106" s="213"/>
      <c r="D106" s="214" t="s">
        <v>2098</v>
      </c>
      <c r="E106" s="215" t="s">
        <v>1898</v>
      </c>
      <c r="F106" s="216" t="s">
        <v>2372</v>
      </c>
      <c r="G106" s="213"/>
      <c r="H106" s="217">
        <v>2782.2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1951</v>
      </c>
      <c r="AY106" s="223" t="s">
        <v>2090</v>
      </c>
    </row>
    <row r="107" spans="2:65" s="1" customFormat="1" ht="22.5" customHeight="1">
      <c r="B107" s="41"/>
      <c r="C107" s="200" t="s">
        <v>2146</v>
      </c>
      <c r="D107" s="200" t="s">
        <v>2092</v>
      </c>
      <c r="E107" s="201" t="s">
        <v>2147</v>
      </c>
      <c r="F107" s="202" t="s">
        <v>2148</v>
      </c>
      <c r="G107" s="203" t="s">
        <v>2132</v>
      </c>
      <c r="H107" s="204">
        <v>413.5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2373</v>
      </c>
    </row>
    <row r="108" spans="2:51" s="12" customFormat="1" ht="13.5">
      <c r="B108" s="212"/>
      <c r="C108" s="213"/>
      <c r="D108" s="214" t="s">
        <v>2098</v>
      </c>
      <c r="E108" s="215" t="s">
        <v>1898</v>
      </c>
      <c r="F108" s="216" t="s">
        <v>2374</v>
      </c>
      <c r="G108" s="213"/>
      <c r="H108" s="217">
        <v>413.5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1951</v>
      </c>
      <c r="AY108" s="223" t="s">
        <v>2090</v>
      </c>
    </row>
    <row r="109" spans="2:65" s="1" customFormat="1" ht="22.5" customHeight="1">
      <c r="B109" s="41"/>
      <c r="C109" s="200" t="s">
        <v>2151</v>
      </c>
      <c r="D109" s="200" t="s">
        <v>2092</v>
      </c>
      <c r="E109" s="201" t="s">
        <v>2152</v>
      </c>
      <c r="F109" s="202" t="s">
        <v>2153</v>
      </c>
      <c r="G109" s="203" t="s">
        <v>2132</v>
      </c>
      <c r="H109" s="204">
        <v>616.9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2375</v>
      </c>
    </row>
    <row r="110" spans="2:51" s="12" customFormat="1" ht="13.5">
      <c r="B110" s="212"/>
      <c r="C110" s="213"/>
      <c r="D110" s="214" t="s">
        <v>2098</v>
      </c>
      <c r="E110" s="215" t="s">
        <v>1898</v>
      </c>
      <c r="F110" s="216" t="s">
        <v>2376</v>
      </c>
      <c r="G110" s="213"/>
      <c r="H110" s="217">
        <v>616.9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1951</v>
      </c>
      <c r="AY110" s="223" t="s">
        <v>2090</v>
      </c>
    </row>
    <row r="111" spans="2:65" s="1" customFormat="1" ht="22.5" customHeight="1">
      <c r="B111" s="41"/>
      <c r="C111" s="200" t="s">
        <v>2156</v>
      </c>
      <c r="D111" s="200" t="s">
        <v>2092</v>
      </c>
      <c r="E111" s="201" t="s">
        <v>2157</v>
      </c>
      <c r="F111" s="202" t="s">
        <v>2158</v>
      </c>
      <c r="G111" s="203" t="s">
        <v>2132</v>
      </c>
      <c r="H111" s="204">
        <v>2276.3</v>
      </c>
      <c r="I111" s="205"/>
      <c r="J111" s="206">
        <f>ROUND(I111*H111,2)</f>
        <v>0</v>
      </c>
      <c r="K111" s="202" t="s">
        <v>2096</v>
      </c>
      <c r="L111" s="61"/>
      <c r="M111" s="207" t="s">
        <v>1898</v>
      </c>
      <c r="N111" s="208" t="s">
        <v>1922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2042</v>
      </c>
      <c r="AT111" s="24" t="s">
        <v>2092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2377</v>
      </c>
    </row>
    <row r="112" spans="2:51" s="12" customFormat="1" ht="13.5">
      <c r="B112" s="212"/>
      <c r="C112" s="213"/>
      <c r="D112" s="214" t="s">
        <v>2098</v>
      </c>
      <c r="E112" s="215" t="s">
        <v>1898</v>
      </c>
      <c r="F112" s="216" t="s">
        <v>2378</v>
      </c>
      <c r="G112" s="213"/>
      <c r="H112" s="217">
        <v>2276.3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1916</v>
      </c>
      <c r="AX112" s="12" t="s">
        <v>1900</v>
      </c>
      <c r="AY112" s="223" t="s">
        <v>2090</v>
      </c>
    </row>
    <row r="113" spans="2:65" s="1" customFormat="1" ht="22.5" customHeight="1">
      <c r="B113" s="41"/>
      <c r="C113" s="228" t="s">
        <v>2161</v>
      </c>
      <c r="D113" s="228" t="s">
        <v>2136</v>
      </c>
      <c r="E113" s="229" t="s">
        <v>2162</v>
      </c>
      <c r="F113" s="230" t="s">
        <v>2163</v>
      </c>
      <c r="G113" s="231" t="s">
        <v>2095</v>
      </c>
      <c r="H113" s="232">
        <v>227.63</v>
      </c>
      <c r="I113" s="233"/>
      <c r="J113" s="234">
        <f>ROUND(I113*H113,2)</f>
        <v>0</v>
      </c>
      <c r="K113" s="230" t="s">
        <v>2096</v>
      </c>
      <c r="L113" s="235"/>
      <c r="M113" s="236" t="s">
        <v>1898</v>
      </c>
      <c r="N113" s="237" t="s">
        <v>1922</v>
      </c>
      <c r="O113" s="42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AR113" s="24" t="s">
        <v>2129</v>
      </c>
      <c r="AT113" s="24" t="s">
        <v>2136</v>
      </c>
      <c r="AU113" s="24" t="s">
        <v>1961</v>
      </c>
      <c r="AY113" s="24" t="s">
        <v>2090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4" t="s">
        <v>1900</v>
      </c>
      <c r="BK113" s="211">
        <f>ROUND(I113*H113,2)</f>
        <v>0</v>
      </c>
      <c r="BL113" s="24" t="s">
        <v>2042</v>
      </c>
      <c r="BM113" s="24" t="s">
        <v>2379</v>
      </c>
    </row>
    <row r="114" spans="2:51" s="12" customFormat="1" ht="13.5">
      <c r="B114" s="212"/>
      <c r="C114" s="213"/>
      <c r="D114" s="224" t="s">
        <v>2098</v>
      </c>
      <c r="E114" s="213"/>
      <c r="F114" s="226" t="s">
        <v>2380</v>
      </c>
      <c r="G114" s="213"/>
      <c r="H114" s="227">
        <v>227.63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2098</v>
      </c>
      <c r="AU114" s="223" t="s">
        <v>1961</v>
      </c>
      <c r="AV114" s="12" t="s">
        <v>1961</v>
      </c>
      <c r="AW114" s="12" t="s">
        <v>1882</v>
      </c>
      <c r="AX114" s="12" t="s">
        <v>1900</v>
      </c>
      <c r="AY114" s="223" t="s">
        <v>2090</v>
      </c>
    </row>
    <row r="115" spans="2:63" s="11" customFormat="1" ht="29.85" customHeight="1">
      <c r="B115" s="183"/>
      <c r="C115" s="184"/>
      <c r="D115" s="197" t="s">
        <v>1950</v>
      </c>
      <c r="E115" s="198" t="s">
        <v>1961</v>
      </c>
      <c r="F115" s="198" t="s">
        <v>2165</v>
      </c>
      <c r="G115" s="184"/>
      <c r="H115" s="184"/>
      <c r="I115" s="187"/>
      <c r="J115" s="199">
        <f>BK115</f>
        <v>0</v>
      </c>
      <c r="K115" s="184"/>
      <c r="L115" s="189"/>
      <c r="M115" s="190"/>
      <c r="N115" s="191"/>
      <c r="O115" s="191"/>
      <c r="P115" s="192">
        <f>SUM(P116:P117)</f>
        <v>0</v>
      </c>
      <c r="Q115" s="191"/>
      <c r="R115" s="192">
        <f>SUM(R116:R117)</f>
        <v>20.844403200000002</v>
      </c>
      <c r="S115" s="191"/>
      <c r="T115" s="193">
        <f>SUM(T116:T117)</f>
        <v>0</v>
      </c>
      <c r="AR115" s="194" t="s">
        <v>1900</v>
      </c>
      <c r="AT115" s="195" t="s">
        <v>1950</v>
      </c>
      <c r="AU115" s="195" t="s">
        <v>1900</v>
      </c>
      <c r="AY115" s="194" t="s">
        <v>2090</v>
      </c>
      <c r="BK115" s="196">
        <f>SUM(BK116:BK117)</f>
        <v>0</v>
      </c>
    </row>
    <row r="116" spans="2:65" s="1" customFormat="1" ht="31.5" customHeight="1">
      <c r="B116" s="41"/>
      <c r="C116" s="200" t="s">
        <v>1886</v>
      </c>
      <c r="D116" s="200" t="s">
        <v>2092</v>
      </c>
      <c r="E116" s="201" t="s">
        <v>2166</v>
      </c>
      <c r="F116" s="202" t="s">
        <v>2167</v>
      </c>
      <c r="G116" s="203" t="s">
        <v>2106</v>
      </c>
      <c r="H116" s="204">
        <v>92</v>
      </c>
      <c r="I116" s="205"/>
      <c r="J116" s="206">
        <f>ROUND(I116*H116,2)</f>
        <v>0</v>
      </c>
      <c r="K116" s="202" t="s">
        <v>2096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0.2265696</v>
      </c>
      <c r="R116" s="209">
        <f>Q116*H116</f>
        <v>20.844403200000002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2168</v>
      </c>
    </row>
    <row r="117" spans="2:51" s="12" customFormat="1" ht="13.5">
      <c r="B117" s="212"/>
      <c r="C117" s="213"/>
      <c r="D117" s="224" t="s">
        <v>2098</v>
      </c>
      <c r="E117" s="225" t="s">
        <v>1898</v>
      </c>
      <c r="F117" s="226" t="s">
        <v>2359</v>
      </c>
      <c r="G117" s="213"/>
      <c r="H117" s="227">
        <v>92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2098</v>
      </c>
      <c r="AU117" s="223" t="s">
        <v>1961</v>
      </c>
      <c r="AV117" s="12" t="s">
        <v>1961</v>
      </c>
      <c r="AW117" s="12" t="s">
        <v>1916</v>
      </c>
      <c r="AX117" s="12" t="s">
        <v>1951</v>
      </c>
      <c r="AY117" s="223" t="s">
        <v>2090</v>
      </c>
    </row>
    <row r="118" spans="2:63" s="11" customFormat="1" ht="29.85" customHeight="1">
      <c r="B118" s="183"/>
      <c r="C118" s="184"/>
      <c r="D118" s="197" t="s">
        <v>1950</v>
      </c>
      <c r="E118" s="198" t="s">
        <v>2045</v>
      </c>
      <c r="F118" s="198" t="s">
        <v>2170</v>
      </c>
      <c r="G118" s="184"/>
      <c r="H118" s="184"/>
      <c r="I118" s="187"/>
      <c r="J118" s="199">
        <f>BK118</f>
        <v>0</v>
      </c>
      <c r="K118" s="184"/>
      <c r="L118" s="189"/>
      <c r="M118" s="190"/>
      <c r="N118" s="191"/>
      <c r="O118" s="191"/>
      <c r="P118" s="192">
        <f>SUM(P119:P143)</f>
        <v>0</v>
      </c>
      <c r="Q118" s="191"/>
      <c r="R118" s="192">
        <f>SUM(R119:R143)</f>
        <v>7.365188799999999</v>
      </c>
      <c r="S118" s="191"/>
      <c r="T118" s="193">
        <f>SUM(T119:T143)</f>
        <v>0</v>
      </c>
      <c r="AR118" s="194" t="s">
        <v>1900</v>
      </c>
      <c r="AT118" s="195" t="s">
        <v>1950</v>
      </c>
      <c r="AU118" s="195" t="s">
        <v>1900</v>
      </c>
      <c r="AY118" s="194" t="s">
        <v>2090</v>
      </c>
      <c r="BK118" s="196">
        <f>SUM(BK119:BK143)</f>
        <v>0</v>
      </c>
    </row>
    <row r="119" spans="2:65" s="1" customFormat="1" ht="31.5" customHeight="1">
      <c r="B119" s="41"/>
      <c r="C119" s="200" t="s">
        <v>2171</v>
      </c>
      <c r="D119" s="200" t="s">
        <v>2092</v>
      </c>
      <c r="E119" s="201" t="s">
        <v>2182</v>
      </c>
      <c r="F119" s="202" t="s">
        <v>2183</v>
      </c>
      <c r="G119" s="203" t="s">
        <v>2132</v>
      </c>
      <c r="H119" s="204">
        <v>2113.5</v>
      </c>
      <c r="I119" s="205"/>
      <c r="J119" s="206">
        <f>ROUND(I119*H119,2)</f>
        <v>0</v>
      </c>
      <c r="K119" s="202" t="s">
        <v>2096</v>
      </c>
      <c r="L119" s="61"/>
      <c r="M119" s="207" t="s">
        <v>1898</v>
      </c>
      <c r="N119" s="208" t="s">
        <v>1922</v>
      </c>
      <c r="O119" s="42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AR119" s="24" t="s">
        <v>2042</v>
      </c>
      <c r="AT119" s="24" t="s">
        <v>2092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2381</v>
      </c>
    </row>
    <row r="120" spans="2:51" s="12" customFormat="1" ht="13.5">
      <c r="B120" s="212"/>
      <c r="C120" s="213"/>
      <c r="D120" s="214" t="s">
        <v>2098</v>
      </c>
      <c r="E120" s="215" t="s">
        <v>1898</v>
      </c>
      <c r="F120" s="216" t="s">
        <v>2382</v>
      </c>
      <c r="G120" s="213"/>
      <c r="H120" s="217">
        <v>2113.5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1900</v>
      </c>
      <c r="AY120" s="223" t="s">
        <v>2090</v>
      </c>
    </row>
    <row r="121" spans="2:65" s="1" customFormat="1" ht="22.5" customHeight="1">
      <c r="B121" s="41"/>
      <c r="C121" s="228" t="s">
        <v>2176</v>
      </c>
      <c r="D121" s="228" t="s">
        <v>2136</v>
      </c>
      <c r="E121" s="229" t="s">
        <v>2177</v>
      </c>
      <c r="F121" s="230" t="s">
        <v>2178</v>
      </c>
      <c r="G121" s="231" t="s">
        <v>2125</v>
      </c>
      <c r="H121" s="232">
        <v>56.008</v>
      </c>
      <c r="I121" s="233"/>
      <c r="J121" s="234">
        <f>ROUND(I121*H121,2)</f>
        <v>0</v>
      </c>
      <c r="K121" s="230" t="s">
        <v>2096</v>
      </c>
      <c r="L121" s="235"/>
      <c r="M121" s="236" t="s">
        <v>1898</v>
      </c>
      <c r="N121" s="237" t="s">
        <v>1922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2129</v>
      </c>
      <c r="AT121" s="24" t="s">
        <v>2136</v>
      </c>
      <c r="AU121" s="24" t="s">
        <v>1961</v>
      </c>
      <c r="AY121" s="24" t="s">
        <v>2090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1900</v>
      </c>
      <c r="BK121" s="211">
        <f>ROUND(I121*H121,2)</f>
        <v>0</v>
      </c>
      <c r="BL121" s="24" t="s">
        <v>2042</v>
      </c>
      <c r="BM121" s="24" t="s">
        <v>2383</v>
      </c>
    </row>
    <row r="122" spans="2:51" s="12" customFormat="1" ht="13.5">
      <c r="B122" s="212"/>
      <c r="C122" s="213"/>
      <c r="D122" s="214" t="s">
        <v>2098</v>
      </c>
      <c r="E122" s="215" t="s">
        <v>1898</v>
      </c>
      <c r="F122" s="216" t="s">
        <v>2384</v>
      </c>
      <c r="G122" s="213"/>
      <c r="H122" s="217">
        <v>56.00775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2098</v>
      </c>
      <c r="AU122" s="223" t="s">
        <v>1961</v>
      </c>
      <c r="AV122" s="12" t="s">
        <v>1961</v>
      </c>
      <c r="AW122" s="12" t="s">
        <v>1916</v>
      </c>
      <c r="AX122" s="12" t="s">
        <v>1900</v>
      </c>
      <c r="AY122" s="223" t="s">
        <v>2090</v>
      </c>
    </row>
    <row r="123" spans="2:65" s="1" customFormat="1" ht="22.5" customHeight="1">
      <c r="B123" s="41"/>
      <c r="C123" s="200" t="s">
        <v>2181</v>
      </c>
      <c r="D123" s="200" t="s">
        <v>2092</v>
      </c>
      <c r="E123" s="201" t="s">
        <v>2190</v>
      </c>
      <c r="F123" s="202" t="s">
        <v>2191</v>
      </c>
      <c r="G123" s="203" t="s">
        <v>2132</v>
      </c>
      <c r="H123" s="204">
        <v>2209.82</v>
      </c>
      <c r="I123" s="205"/>
      <c r="J123" s="206">
        <f>ROUND(I123*H123,2)</f>
        <v>0</v>
      </c>
      <c r="K123" s="202" t="s">
        <v>2096</v>
      </c>
      <c r="L123" s="61"/>
      <c r="M123" s="207" t="s">
        <v>1898</v>
      </c>
      <c r="N123" s="208" t="s">
        <v>1922</v>
      </c>
      <c r="O123" s="42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AR123" s="24" t="s">
        <v>2042</v>
      </c>
      <c r="AT123" s="24" t="s">
        <v>2092</v>
      </c>
      <c r="AU123" s="24" t="s">
        <v>1961</v>
      </c>
      <c r="AY123" s="24" t="s">
        <v>2090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24" t="s">
        <v>1900</v>
      </c>
      <c r="BK123" s="211">
        <f>ROUND(I123*H123,2)</f>
        <v>0</v>
      </c>
      <c r="BL123" s="24" t="s">
        <v>2042</v>
      </c>
      <c r="BM123" s="24" t="s">
        <v>2192</v>
      </c>
    </row>
    <row r="124" spans="2:51" s="12" customFormat="1" ht="13.5">
      <c r="B124" s="212"/>
      <c r="C124" s="213"/>
      <c r="D124" s="214" t="s">
        <v>2098</v>
      </c>
      <c r="E124" s="215" t="s">
        <v>1898</v>
      </c>
      <c r="F124" s="216" t="s">
        <v>2385</v>
      </c>
      <c r="G124" s="213"/>
      <c r="H124" s="217">
        <v>2209.82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2098</v>
      </c>
      <c r="AU124" s="223" t="s">
        <v>1961</v>
      </c>
      <c r="AV124" s="12" t="s">
        <v>1961</v>
      </c>
      <c r="AW124" s="12" t="s">
        <v>1916</v>
      </c>
      <c r="AX124" s="12" t="s">
        <v>1900</v>
      </c>
      <c r="AY124" s="223" t="s">
        <v>2090</v>
      </c>
    </row>
    <row r="125" spans="2:65" s="1" customFormat="1" ht="22.5" customHeight="1">
      <c r="B125" s="41"/>
      <c r="C125" s="200" t="s">
        <v>2186</v>
      </c>
      <c r="D125" s="200" t="s">
        <v>2092</v>
      </c>
      <c r="E125" s="201" t="s">
        <v>2202</v>
      </c>
      <c r="F125" s="202" t="s">
        <v>2203</v>
      </c>
      <c r="G125" s="203" t="s">
        <v>2132</v>
      </c>
      <c r="H125" s="204">
        <v>2209.82</v>
      </c>
      <c r="I125" s="205"/>
      <c r="J125" s="206">
        <f>ROUND(I125*H125,2)</f>
        <v>0</v>
      </c>
      <c r="K125" s="202" t="s">
        <v>2096</v>
      </c>
      <c r="L125" s="61"/>
      <c r="M125" s="207" t="s">
        <v>1898</v>
      </c>
      <c r="N125" s="208" t="s">
        <v>1922</v>
      </c>
      <c r="O125" s="42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AR125" s="24" t="s">
        <v>2042</v>
      </c>
      <c r="AT125" s="24" t="s">
        <v>2092</v>
      </c>
      <c r="AU125" s="24" t="s">
        <v>1961</v>
      </c>
      <c r="AY125" s="24" t="s">
        <v>2090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1900</v>
      </c>
      <c r="BK125" s="211">
        <f>ROUND(I125*H125,2)</f>
        <v>0</v>
      </c>
      <c r="BL125" s="24" t="s">
        <v>2042</v>
      </c>
      <c r="BM125" s="24" t="s">
        <v>2204</v>
      </c>
    </row>
    <row r="126" spans="2:51" s="12" customFormat="1" ht="13.5">
      <c r="B126" s="212"/>
      <c r="C126" s="213"/>
      <c r="D126" s="214" t="s">
        <v>2098</v>
      </c>
      <c r="E126" s="215" t="s">
        <v>1898</v>
      </c>
      <c r="F126" s="216" t="s">
        <v>2386</v>
      </c>
      <c r="G126" s="213"/>
      <c r="H126" s="217">
        <v>2209.82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1916</v>
      </c>
      <c r="AX126" s="12" t="s">
        <v>1951</v>
      </c>
      <c r="AY126" s="223" t="s">
        <v>2090</v>
      </c>
    </row>
    <row r="127" spans="2:65" s="1" customFormat="1" ht="22.5" customHeight="1">
      <c r="B127" s="41"/>
      <c r="C127" s="200" t="s">
        <v>2189</v>
      </c>
      <c r="D127" s="200" t="s">
        <v>2092</v>
      </c>
      <c r="E127" s="201" t="s">
        <v>2211</v>
      </c>
      <c r="F127" s="202" t="s">
        <v>2212</v>
      </c>
      <c r="G127" s="203" t="s">
        <v>2132</v>
      </c>
      <c r="H127" s="204">
        <v>2019.43</v>
      </c>
      <c r="I127" s="205"/>
      <c r="J127" s="206">
        <f>ROUND(I127*H127,2)</f>
        <v>0</v>
      </c>
      <c r="K127" s="202" t="s">
        <v>2096</v>
      </c>
      <c r="L127" s="61"/>
      <c r="M127" s="207" t="s">
        <v>1898</v>
      </c>
      <c r="N127" s="208" t="s">
        <v>1922</v>
      </c>
      <c r="O127" s="42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AR127" s="24" t="s">
        <v>2042</v>
      </c>
      <c r="AT127" s="24" t="s">
        <v>2092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2213</v>
      </c>
    </row>
    <row r="128" spans="2:51" s="12" customFormat="1" ht="13.5">
      <c r="B128" s="212"/>
      <c r="C128" s="213"/>
      <c r="D128" s="214" t="s">
        <v>2098</v>
      </c>
      <c r="E128" s="215" t="s">
        <v>1898</v>
      </c>
      <c r="F128" s="216" t="s">
        <v>2387</v>
      </c>
      <c r="G128" s="213"/>
      <c r="H128" s="217">
        <v>2019.43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1951</v>
      </c>
      <c r="AY128" s="223" t="s">
        <v>2090</v>
      </c>
    </row>
    <row r="129" spans="2:65" s="1" customFormat="1" ht="22.5" customHeight="1">
      <c r="B129" s="41"/>
      <c r="C129" s="200" t="s">
        <v>1885</v>
      </c>
      <c r="D129" s="200" t="s">
        <v>2092</v>
      </c>
      <c r="E129" s="201" t="s">
        <v>2216</v>
      </c>
      <c r="F129" s="202" t="s">
        <v>2217</v>
      </c>
      <c r="G129" s="203" t="s">
        <v>2095</v>
      </c>
      <c r="H129" s="204">
        <v>373.77</v>
      </c>
      <c r="I129" s="205"/>
      <c r="J129" s="206">
        <f>ROUND(I129*H129,2)</f>
        <v>0</v>
      </c>
      <c r="K129" s="202" t="s">
        <v>2096</v>
      </c>
      <c r="L129" s="61"/>
      <c r="M129" s="207" t="s">
        <v>1898</v>
      </c>
      <c r="N129" s="208" t="s">
        <v>1922</v>
      </c>
      <c r="O129" s="42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4" t="s">
        <v>2042</v>
      </c>
      <c r="AT129" s="24" t="s">
        <v>2092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2388</v>
      </c>
    </row>
    <row r="130" spans="2:51" s="12" customFormat="1" ht="13.5">
      <c r="B130" s="212"/>
      <c r="C130" s="213"/>
      <c r="D130" s="214" t="s">
        <v>2098</v>
      </c>
      <c r="E130" s="215" t="s">
        <v>1898</v>
      </c>
      <c r="F130" s="216" t="s">
        <v>2389</v>
      </c>
      <c r="G130" s="213"/>
      <c r="H130" s="217">
        <v>373.77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1900</v>
      </c>
      <c r="AY130" s="223" t="s">
        <v>2090</v>
      </c>
    </row>
    <row r="131" spans="2:65" s="1" customFormat="1" ht="22.5" customHeight="1">
      <c r="B131" s="41"/>
      <c r="C131" s="200" t="s">
        <v>2197</v>
      </c>
      <c r="D131" s="200" t="s">
        <v>2092</v>
      </c>
      <c r="E131" s="201" t="s">
        <v>2221</v>
      </c>
      <c r="F131" s="202" t="s">
        <v>2222</v>
      </c>
      <c r="G131" s="203" t="s">
        <v>2132</v>
      </c>
      <c r="H131" s="204">
        <v>12074.08</v>
      </c>
      <c r="I131" s="205"/>
      <c r="J131" s="206">
        <f>ROUND(I131*H131,2)</f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>O131*H131</f>
        <v>0</v>
      </c>
      <c r="Q131" s="209">
        <v>0.00061</v>
      </c>
      <c r="R131" s="209">
        <f>Q131*H131</f>
        <v>7.365188799999999</v>
      </c>
      <c r="S131" s="209">
        <v>0</v>
      </c>
      <c r="T131" s="210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2223</v>
      </c>
    </row>
    <row r="132" spans="2:51" s="12" customFormat="1" ht="13.5">
      <c r="B132" s="212"/>
      <c r="C132" s="213"/>
      <c r="D132" s="224" t="s">
        <v>2098</v>
      </c>
      <c r="E132" s="225" t="s">
        <v>1898</v>
      </c>
      <c r="F132" s="226" t="s">
        <v>2390</v>
      </c>
      <c r="G132" s="213"/>
      <c r="H132" s="227">
        <v>2019.43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2098</v>
      </c>
      <c r="AU132" s="223" t="s">
        <v>1961</v>
      </c>
      <c r="AV132" s="12" t="s">
        <v>1961</v>
      </c>
      <c r="AW132" s="12" t="s">
        <v>1916</v>
      </c>
      <c r="AX132" s="12" t="s">
        <v>1951</v>
      </c>
      <c r="AY132" s="223" t="s">
        <v>2090</v>
      </c>
    </row>
    <row r="133" spans="2:51" s="12" customFormat="1" ht="13.5">
      <c r="B133" s="212"/>
      <c r="C133" s="213"/>
      <c r="D133" s="224" t="s">
        <v>2098</v>
      </c>
      <c r="E133" s="225" t="s">
        <v>1898</v>
      </c>
      <c r="F133" s="226" t="s">
        <v>2391</v>
      </c>
      <c r="G133" s="213"/>
      <c r="H133" s="227">
        <v>4017.61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2098</v>
      </c>
      <c r="AU133" s="223" t="s">
        <v>1961</v>
      </c>
      <c r="AV133" s="12" t="s">
        <v>1961</v>
      </c>
      <c r="AW133" s="12" t="s">
        <v>1916</v>
      </c>
      <c r="AX133" s="12" t="s">
        <v>1951</v>
      </c>
      <c r="AY133" s="223" t="s">
        <v>2090</v>
      </c>
    </row>
    <row r="134" spans="2:51" s="13" customFormat="1" ht="13.5">
      <c r="B134" s="242"/>
      <c r="C134" s="243"/>
      <c r="D134" s="224" t="s">
        <v>2098</v>
      </c>
      <c r="E134" s="244" t="s">
        <v>1898</v>
      </c>
      <c r="F134" s="245" t="s">
        <v>2392</v>
      </c>
      <c r="G134" s="243"/>
      <c r="H134" s="246">
        <v>6037.04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2098</v>
      </c>
      <c r="AU134" s="252" t="s">
        <v>1961</v>
      </c>
      <c r="AV134" s="13" t="s">
        <v>2042</v>
      </c>
      <c r="AW134" s="13" t="s">
        <v>1916</v>
      </c>
      <c r="AX134" s="13" t="s">
        <v>1900</v>
      </c>
      <c r="AY134" s="252" t="s">
        <v>2090</v>
      </c>
    </row>
    <row r="135" spans="2:51" s="12" customFormat="1" ht="13.5">
      <c r="B135" s="212"/>
      <c r="C135" s="213"/>
      <c r="D135" s="214" t="s">
        <v>2098</v>
      </c>
      <c r="E135" s="213"/>
      <c r="F135" s="216" t="s">
        <v>2393</v>
      </c>
      <c r="G135" s="213"/>
      <c r="H135" s="217">
        <v>12074.08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1882</v>
      </c>
      <c r="AX135" s="12" t="s">
        <v>1900</v>
      </c>
      <c r="AY135" s="223" t="s">
        <v>2090</v>
      </c>
    </row>
    <row r="136" spans="2:65" s="1" customFormat="1" ht="31.5" customHeight="1">
      <c r="B136" s="41"/>
      <c r="C136" s="200" t="s">
        <v>2201</v>
      </c>
      <c r="D136" s="200" t="s">
        <v>2092</v>
      </c>
      <c r="E136" s="201" t="s">
        <v>2231</v>
      </c>
      <c r="F136" s="202" t="s">
        <v>2232</v>
      </c>
      <c r="G136" s="203" t="s">
        <v>2132</v>
      </c>
      <c r="H136" s="204">
        <v>6037.04</v>
      </c>
      <c r="I136" s="205"/>
      <c r="J136" s="206">
        <f>ROUND(I136*H136,2)</f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1900</v>
      </c>
      <c r="BK136" s="211">
        <f>ROUND(I136*H136,2)</f>
        <v>0</v>
      </c>
      <c r="BL136" s="24" t="s">
        <v>2042</v>
      </c>
      <c r="BM136" s="24" t="s">
        <v>2233</v>
      </c>
    </row>
    <row r="137" spans="2:51" s="12" customFormat="1" ht="13.5">
      <c r="B137" s="212"/>
      <c r="C137" s="213"/>
      <c r="D137" s="224" t="s">
        <v>2098</v>
      </c>
      <c r="E137" s="225" t="s">
        <v>1898</v>
      </c>
      <c r="F137" s="226" t="s">
        <v>2390</v>
      </c>
      <c r="G137" s="213"/>
      <c r="H137" s="227">
        <v>2019.43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2098</v>
      </c>
      <c r="AU137" s="223" t="s">
        <v>1961</v>
      </c>
      <c r="AV137" s="12" t="s">
        <v>1961</v>
      </c>
      <c r="AW137" s="12" t="s">
        <v>1916</v>
      </c>
      <c r="AX137" s="12" t="s">
        <v>1951</v>
      </c>
      <c r="AY137" s="223" t="s">
        <v>2090</v>
      </c>
    </row>
    <row r="138" spans="2:51" s="12" customFormat="1" ht="13.5">
      <c r="B138" s="212"/>
      <c r="C138" s="213"/>
      <c r="D138" s="224" t="s">
        <v>2098</v>
      </c>
      <c r="E138" s="225" t="s">
        <v>1898</v>
      </c>
      <c r="F138" s="226" t="s">
        <v>2391</v>
      </c>
      <c r="G138" s="213"/>
      <c r="H138" s="227">
        <v>4017.61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2098</v>
      </c>
      <c r="AU138" s="223" t="s">
        <v>1961</v>
      </c>
      <c r="AV138" s="12" t="s">
        <v>1961</v>
      </c>
      <c r="AW138" s="12" t="s">
        <v>1916</v>
      </c>
      <c r="AX138" s="12" t="s">
        <v>1951</v>
      </c>
      <c r="AY138" s="223" t="s">
        <v>2090</v>
      </c>
    </row>
    <row r="139" spans="2:51" s="13" customFormat="1" ht="13.5">
      <c r="B139" s="242"/>
      <c r="C139" s="243"/>
      <c r="D139" s="214" t="s">
        <v>2098</v>
      </c>
      <c r="E139" s="253" t="s">
        <v>1898</v>
      </c>
      <c r="F139" s="254" t="s">
        <v>2392</v>
      </c>
      <c r="G139" s="243"/>
      <c r="H139" s="255">
        <v>6037.04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2098</v>
      </c>
      <c r="AU139" s="252" t="s">
        <v>1961</v>
      </c>
      <c r="AV139" s="13" t="s">
        <v>2042</v>
      </c>
      <c r="AW139" s="13" t="s">
        <v>1916</v>
      </c>
      <c r="AX139" s="13" t="s">
        <v>1900</v>
      </c>
      <c r="AY139" s="252" t="s">
        <v>2090</v>
      </c>
    </row>
    <row r="140" spans="2:65" s="1" customFormat="1" ht="22.5" customHeight="1">
      <c r="B140" s="41"/>
      <c r="C140" s="200" t="s">
        <v>2206</v>
      </c>
      <c r="D140" s="200" t="s">
        <v>2092</v>
      </c>
      <c r="E140" s="201" t="s">
        <v>2236</v>
      </c>
      <c r="F140" s="202" t="s">
        <v>2237</v>
      </c>
      <c r="G140" s="203" t="s">
        <v>2132</v>
      </c>
      <c r="H140" s="204">
        <v>6037.04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2238</v>
      </c>
    </row>
    <row r="141" spans="2:51" s="12" customFormat="1" ht="13.5">
      <c r="B141" s="212"/>
      <c r="C141" s="213"/>
      <c r="D141" s="224" t="s">
        <v>2098</v>
      </c>
      <c r="E141" s="225" t="s">
        <v>1898</v>
      </c>
      <c r="F141" s="226" t="s">
        <v>2390</v>
      </c>
      <c r="G141" s="213"/>
      <c r="H141" s="227">
        <v>2019.43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2098</v>
      </c>
      <c r="AU141" s="223" t="s">
        <v>1961</v>
      </c>
      <c r="AV141" s="12" t="s">
        <v>1961</v>
      </c>
      <c r="AW141" s="12" t="s">
        <v>1916</v>
      </c>
      <c r="AX141" s="12" t="s">
        <v>1951</v>
      </c>
      <c r="AY141" s="223" t="s">
        <v>2090</v>
      </c>
    </row>
    <row r="142" spans="2:51" s="12" customFormat="1" ht="13.5">
      <c r="B142" s="212"/>
      <c r="C142" s="213"/>
      <c r="D142" s="224" t="s">
        <v>2098</v>
      </c>
      <c r="E142" s="225" t="s">
        <v>1898</v>
      </c>
      <c r="F142" s="226" t="s">
        <v>2391</v>
      </c>
      <c r="G142" s="213"/>
      <c r="H142" s="227">
        <v>4017.61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2098</v>
      </c>
      <c r="AU142" s="223" t="s">
        <v>1961</v>
      </c>
      <c r="AV142" s="12" t="s">
        <v>1961</v>
      </c>
      <c r="AW142" s="12" t="s">
        <v>1916</v>
      </c>
      <c r="AX142" s="12" t="s">
        <v>1951</v>
      </c>
      <c r="AY142" s="223" t="s">
        <v>2090</v>
      </c>
    </row>
    <row r="143" spans="2:51" s="13" customFormat="1" ht="13.5">
      <c r="B143" s="242"/>
      <c r="C143" s="243"/>
      <c r="D143" s="224" t="s">
        <v>2098</v>
      </c>
      <c r="E143" s="244" t="s">
        <v>1898</v>
      </c>
      <c r="F143" s="245" t="s">
        <v>2392</v>
      </c>
      <c r="G143" s="243"/>
      <c r="H143" s="246">
        <v>6037.04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2098</v>
      </c>
      <c r="AU143" s="252" t="s">
        <v>1961</v>
      </c>
      <c r="AV143" s="13" t="s">
        <v>2042</v>
      </c>
      <c r="AW143" s="13" t="s">
        <v>1916</v>
      </c>
      <c r="AX143" s="13" t="s">
        <v>1900</v>
      </c>
      <c r="AY143" s="252" t="s">
        <v>2090</v>
      </c>
    </row>
    <row r="144" spans="2:63" s="11" customFormat="1" ht="29.85" customHeight="1">
      <c r="B144" s="183"/>
      <c r="C144" s="184"/>
      <c r="D144" s="197" t="s">
        <v>1950</v>
      </c>
      <c r="E144" s="198" t="s">
        <v>2129</v>
      </c>
      <c r="F144" s="198" t="s">
        <v>2259</v>
      </c>
      <c r="G144" s="184"/>
      <c r="H144" s="184"/>
      <c r="I144" s="187"/>
      <c r="J144" s="199">
        <f>BK144</f>
        <v>0</v>
      </c>
      <c r="K144" s="184"/>
      <c r="L144" s="189"/>
      <c r="M144" s="190"/>
      <c r="N144" s="191"/>
      <c r="O144" s="191"/>
      <c r="P144" s="192">
        <f>SUM(P145:P154)</f>
        <v>0</v>
      </c>
      <c r="Q144" s="191"/>
      <c r="R144" s="192">
        <f>SUM(R145:R154)</f>
        <v>1.53308</v>
      </c>
      <c r="S144" s="191"/>
      <c r="T144" s="193">
        <f>SUM(T145:T154)</f>
        <v>0</v>
      </c>
      <c r="AR144" s="194" t="s">
        <v>1900</v>
      </c>
      <c r="AT144" s="195" t="s">
        <v>1950</v>
      </c>
      <c r="AU144" s="195" t="s">
        <v>1900</v>
      </c>
      <c r="AY144" s="194" t="s">
        <v>2090</v>
      </c>
      <c r="BK144" s="196">
        <f>SUM(BK145:BK154)</f>
        <v>0</v>
      </c>
    </row>
    <row r="145" spans="2:65" s="1" customFormat="1" ht="22.5" customHeight="1">
      <c r="B145" s="41"/>
      <c r="C145" s="200" t="s">
        <v>2210</v>
      </c>
      <c r="D145" s="200" t="s">
        <v>2092</v>
      </c>
      <c r="E145" s="201" t="s">
        <v>2261</v>
      </c>
      <c r="F145" s="202" t="s">
        <v>2262</v>
      </c>
      <c r="G145" s="203" t="s">
        <v>2263</v>
      </c>
      <c r="H145" s="204">
        <v>2</v>
      </c>
      <c r="I145" s="205"/>
      <c r="J145" s="206">
        <f>ROUND(I145*H145,2)</f>
        <v>0</v>
      </c>
      <c r="K145" s="202" t="s">
        <v>2096</v>
      </c>
      <c r="L145" s="61"/>
      <c r="M145" s="207" t="s">
        <v>1898</v>
      </c>
      <c r="N145" s="208" t="s">
        <v>1922</v>
      </c>
      <c r="O145" s="42"/>
      <c r="P145" s="209">
        <f>O145*H145</f>
        <v>0</v>
      </c>
      <c r="Q145" s="209">
        <v>0.06864</v>
      </c>
      <c r="R145" s="209">
        <f>Q145*H145</f>
        <v>0.13728</v>
      </c>
      <c r="S145" s="209">
        <v>0</v>
      </c>
      <c r="T145" s="210">
        <f>S145*H145</f>
        <v>0</v>
      </c>
      <c r="AR145" s="24" t="s">
        <v>2042</v>
      </c>
      <c r="AT145" s="24" t="s">
        <v>2092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2394</v>
      </c>
    </row>
    <row r="146" spans="2:51" s="12" customFormat="1" ht="13.5">
      <c r="B146" s="212"/>
      <c r="C146" s="213"/>
      <c r="D146" s="214" t="s">
        <v>2098</v>
      </c>
      <c r="E146" s="215" t="s">
        <v>1898</v>
      </c>
      <c r="F146" s="216" t="s">
        <v>2265</v>
      </c>
      <c r="G146" s="213"/>
      <c r="H146" s="217">
        <v>2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2098</v>
      </c>
      <c r="AU146" s="223" t="s">
        <v>1961</v>
      </c>
      <c r="AV146" s="12" t="s">
        <v>1961</v>
      </c>
      <c r="AW146" s="12" t="s">
        <v>1916</v>
      </c>
      <c r="AX146" s="12" t="s">
        <v>1900</v>
      </c>
      <c r="AY146" s="223" t="s">
        <v>2090</v>
      </c>
    </row>
    <row r="147" spans="2:65" s="1" customFormat="1" ht="22.5" customHeight="1">
      <c r="B147" s="41"/>
      <c r="C147" s="200" t="s">
        <v>2215</v>
      </c>
      <c r="D147" s="200" t="s">
        <v>2092</v>
      </c>
      <c r="E147" s="201" t="s">
        <v>2267</v>
      </c>
      <c r="F147" s="202" t="s">
        <v>2268</v>
      </c>
      <c r="G147" s="203" t="s">
        <v>2263</v>
      </c>
      <c r="H147" s="204">
        <v>2</v>
      </c>
      <c r="I147" s="205"/>
      <c r="J147" s="206">
        <f>ROUND(I147*H147,2)</f>
        <v>0</v>
      </c>
      <c r="K147" s="202" t="s">
        <v>2096</v>
      </c>
      <c r="L147" s="61"/>
      <c r="M147" s="207" t="s">
        <v>1898</v>
      </c>
      <c r="N147" s="208" t="s">
        <v>1922</v>
      </c>
      <c r="O147" s="42"/>
      <c r="P147" s="209">
        <f>O147*H147</f>
        <v>0</v>
      </c>
      <c r="Q147" s="209">
        <v>0.3409</v>
      </c>
      <c r="R147" s="209">
        <f>Q147*H147</f>
        <v>0.6818</v>
      </c>
      <c r="S147" s="209">
        <v>0</v>
      </c>
      <c r="T147" s="210">
        <f>S147*H147</f>
        <v>0</v>
      </c>
      <c r="AR147" s="24" t="s">
        <v>2042</v>
      </c>
      <c r="AT147" s="24" t="s">
        <v>2092</v>
      </c>
      <c r="AU147" s="24" t="s">
        <v>1961</v>
      </c>
      <c r="AY147" s="24" t="s">
        <v>2090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1900</v>
      </c>
      <c r="BK147" s="211">
        <f>ROUND(I147*H147,2)</f>
        <v>0</v>
      </c>
      <c r="BL147" s="24" t="s">
        <v>2042</v>
      </c>
      <c r="BM147" s="24" t="s">
        <v>2269</v>
      </c>
    </row>
    <row r="148" spans="2:51" s="12" customFormat="1" ht="13.5">
      <c r="B148" s="212"/>
      <c r="C148" s="213"/>
      <c r="D148" s="214" t="s">
        <v>2098</v>
      </c>
      <c r="E148" s="215" t="s">
        <v>1898</v>
      </c>
      <c r="F148" s="216" t="s">
        <v>2395</v>
      </c>
      <c r="G148" s="213"/>
      <c r="H148" s="217">
        <v>2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2098</v>
      </c>
      <c r="AU148" s="223" t="s">
        <v>1961</v>
      </c>
      <c r="AV148" s="12" t="s">
        <v>1961</v>
      </c>
      <c r="AW148" s="12" t="s">
        <v>1916</v>
      </c>
      <c r="AX148" s="12" t="s">
        <v>1951</v>
      </c>
      <c r="AY148" s="223" t="s">
        <v>2090</v>
      </c>
    </row>
    <row r="149" spans="2:65" s="1" customFormat="1" ht="22.5" customHeight="1">
      <c r="B149" s="41"/>
      <c r="C149" s="228" t="s">
        <v>2220</v>
      </c>
      <c r="D149" s="228" t="s">
        <v>2136</v>
      </c>
      <c r="E149" s="229" t="s">
        <v>2272</v>
      </c>
      <c r="F149" s="230" t="s">
        <v>2273</v>
      </c>
      <c r="G149" s="231" t="s">
        <v>2263</v>
      </c>
      <c r="H149" s="232">
        <v>2</v>
      </c>
      <c r="I149" s="233"/>
      <c r="J149" s="234">
        <f aca="true" t="shared" si="0" ref="J149:J154">ROUND(I149*H149,2)</f>
        <v>0</v>
      </c>
      <c r="K149" s="230" t="s">
        <v>2096</v>
      </c>
      <c r="L149" s="235"/>
      <c r="M149" s="236" t="s">
        <v>1898</v>
      </c>
      <c r="N149" s="237" t="s">
        <v>1922</v>
      </c>
      <c r="O149" s="42"/>
      <c r="P149" s="209">
        <f aca="true" t="shared" si="1" ref="P149:P154">O149*H149</f>
        <v>0</v>
      </c>
      <c r="Q149" s="209">
        <v>0.097</v>
      </c>
      <c r="R149" s="209">
        <f aca="true" t="shared" si="2" ref="R149:R154">Q149*H149</f>
        <v>0.194</v>
      </c>
      <c r="S149" s="209">
        <v>0</v>
      </c>
      <c r="T149" s="210">
        <f aca="true" t="shared" si="3" ref="T149:T154">S149*H149</f>
        <v>0</v>
      </c>
      <c r="AR149" s="24" t="s">
        <v>2129</v>
      </c>
      <c r="AT149" s="24" t="s">
        <v>2136</v>
      </c>
      <c r="AU149" s="24" t="s">
        <v>1961</v>
      </c>
      <c r="AY149" s="24" t="s">
        <v>2090</v>
      </c>
      <c r="BE149" s="211">
        <f aca="true" t="shared" si="4" ref="BE149:BE154">IF(N149="základní",J149,0)</f>
        <v>0</v>
      </c>
      <c r="BF149" s="211">
        <f aca="true" t="shared" si="5" ref="BF149:BF154">IF(N149="snížená",J149,0)</f>
        <v>0</v>
      </c>
      <c r="BG149" s="211">
        <f aca="true" t="shared" si="6" ref="BG149:BG154">IF(N149="zákl. přenesená",J149,0)</f>
        <v>0</v>
      </c>
      <c r="BH149" s="211">
        <f aca="true" t="shared" si="7" ref="BH149:BH154">IF(N149="sníž. přenesená",J149,0)</f>
        <v>0</v>
      </c>
      <c r="BI149" s="211">
        <f aca="true" t="shared" si="8" ref="BI149:BI154">IF(N149="nulová",J149,0)</f>
        <v>0</v>
      </c>
      <c r="BJ149" s="24" t="s">
        <v>1900</v>
      </c>
      <c r="BK149" s="211">
        <f aca="true" t="shared" si="9" ref="BK149:BK154">ROUND(I149*H149,2)</f>
        <v>0</v>
      </c>
      <c r="BL149" s="24" t="s">
        <v>2042</v>
      </c>
      <c r="BM149" s="24" t="s">
        <v>2396</v>
      </c>
    </row>
    <row r="150" spans="2:65" s="1" customFormat="1" ht="22.5" customHeight="1">
      <c r="B150" s="41"/>
      <c r="C150" s="228" t="s">
        <v>2226</v>
      </c>
      <c r="D150" s="228" t="s">
        <v>2136</v>
      </c>
      <c r="E150" s="229" t="s">
        <v>2276</v>
      </c>
      <c r="F150" s="230" t="s">
        <v>2277</v>
      </c>
      <c r="G150" s="231" t="s">
        <v>2263</v>
      </c>
      <c r="H150" s="232">
        <v>2</v>
      </c>
      <c r="I150" s="233"/>
      <c r="J150" s="234">
        <f t="shared" si="0"/>
        <v>0</v>
      </c>
      <c r="K150" s="230" t="s">
        <v>2096</v>
      </c>
      <c r="L150" s="235"/>
      <c r="M150" s="236" t="s">
        <v>1898</v>
      </c>
      <c r="N150" s="237" t="s">
        <v>1922</v>
      </c>
      <c r="O150" s="42"/>
      <c r="P150" s="209">
        <f t="shared" si="1"/>
        <v>0</v>
      </c>
      <c r="Q150" s="209">
        <v>0.111</v>
      </c>
      <c r="R150" s="209">
        <f t="shared" si="2"/>
        <v>0.222</v>
      </c>
      <c r="S150" s="209">
        <v>0</v>
      </c>
      <c r="T150" s="210">
        <f t="shared" si="3"/>
        <v>0</v>
      </c>
      <c r="AR150" s="24" t="s">
        <v>2129</v>
      </c>
      <c r="AT150" s="24" t="s">
        <v>2136</v>
      </c>
      <c r="AU150" s="24" t="s">
        <v>1961</v>
      </c>
      <c r="AY150" s="24" t="s">
        <v>2090</v>
      </c>
      <c r="BE150" s="211">
        <f t="shared" si="4"/>
        <v>0</v>
      </c>
      <c r="BF150" s="211">
        <f t="shared" si="5"/>
        <v>0</v>
      </c>
      <c r="BG150" s="211">
        <f t="shared" si="6"/>
        <v>0</v>
      </c>
      <c r="BH150" s="211">
        <f t="shared" si="7"/>
        <v>0</v>
      </c>
      <c r="BI150" s="211">
        <f t="shared" si="8"/>
        <v>0</v>
      </c>
      <c r="BJ150" s="24" t="s">
        <v>1900</v>
      </c>
      <c r="BK150" s="211">
        <f t="shared" si="9"/>
        <v>0</v>
      </c>
      <c r="BL150" s="24" t="s">
        <v>2042</v>
      </c>
      <c r="BM150" s="24" t="s">
        <v>2397</v>
      </c>
    </row>
    <row r="151" spans="2:65" s="1" customFormat="1" ht="22.5" customHeight="1">
      <c r="B151" s="41"/>
      <c r="C151" s="228" t="s">
        <v>2230</v>
      </c>
      <c r="D151" s="228" t="s">
        <v>2136</v>
      </c>
      <c r="E151" s="229" t="s">
        <v>2280</v>
      </c>
      <c r="F151" s="230" t="s">
        <v>2281</v>
      </c>
      <c r="G151" s="231" t="s">
        <v>2263</v>
      </c>
      <c r="H151" s="232">
        <v>2</v>
      </c>
      <c r="I151" s="233"/>
      <c r="J151" s="234">
        <f t="shared" si="0"/>
        <v>0</v>
      </c>
      <c r="K151" s="230" t="s">
        <v>2096</v>
      </c>
      <c r="L151" s="235"/>
      <c r="M151" s="236" t="s">
        <v>1898</v>
      </c>
      <c r="N151" s="237" t="s">
        <v>1922</v>
      </c>
      <c r="O151" s="42"/>
      <c r="P151" s="209">
        <f t="shared" si="1"/>
        <v>0</v>
      </c>
      <c r="Q151" s="209">
        <v>0.027</v>
      </c>
      <c r="R151" s="209">
        <f t="shared" si="2"/>
        <v>0.054</v>
      </c>
      <c r="S151" s="209">
        <v>0</v>
      </c>
      <c r="T151" s="210">
        <f t="shared" si="3"/>
        <v>0</v>
      </c>
      <c r="AR151" s="24" t="s">
        <v>2129</v>
      </c>
      <c r="AT151" s="24" t="s">
        <v>2136</v>
      </c>
      <c r="AU151" s="24" t="s">
        <v>1961</v>
      </c>
      <c r="AY151" s="24" t="s">
        <v>2090</v>
      </c>
      <c r="BE151" s="211">
        <f t="shared" si="4"/>
        <v>0</v>
      </c>
      <c r="BF151" s="211">
        <f t="shared" si="5"/>
        <v>0</v>
      </c>
      <c r="BG151" s="211">
        <f t="shared" si="6"/>
        <v>0</v>
      </c>
      <c r="BH151" s="211">
        <f t="shared" si="7"/>
        <v>0</v>
      </c>
      <c r="BI151" s="211">
        <f t="shared" si="8"/>
        <v>0</v>
      </c>
      <c r="BJ151" s="24" t="s">
        <v>1900</v>
      </c>
      <c r="BK151" s="211">
        <f t="shared" si="9"/>
        <v>0</v>
      </c>
      <c r="BL151" s="24" t="s">
        <v>2042</v>
      </c>
      <c r="BM151" s="24" t="s">
        <v>2398</v>
      </c>
    </row>
    <row r="152" spans="2:65" s="1" customFormat="1" ht="22.5" customHeight="1">
      <c r="B152" s="41"/>
      <c r="C152" s="228" t="s">
        <v>2235</v>
      </c>
      <c r="D152" s="228" t="s">
        <v>2136</v>
      </c>
      <c r="E152" s="229" t="s">
        <v>2284</v>
      </c>
      <c r="F152" s="230" t="s">
        <v>2285</v>
      </c>
      <c r="G152" s="231" t="s">
        <v>2263</v>
      </c>
      <c r="H152" s="232">
        <v>2</v>
      </c>
      <c r="I152" s="233"/>
      <c r="J152" s="234">
        <f t="shared" si="0"/>
        <v>0</v>
      </c>
      <c r="K152" s="230" t="s">
        <v>2096</v>
      </c>
      <c r="L152" s="235"/>
      <c r="M152" s="236" t="s">
        <v>1898</v>
      </c>
      <c r="N152" s="237" t="s">
        <v>1922</v>
      </c>
      <c r="O152" s="42"/>
      <c r="P152" s="209">
        <f t="shared" si="1"/>
        <v>0</v>
      </c>
      <c r="Q152" s="209">
        <v>0.004</v>
      </c>
      <c r="R152" s="209">
        <f t="shared" si="2"/>
        <v>0.008</v>
      </c>
      <c r="S152" s="209">
        <v>0</v>
      </c>
      <c r="T152" s="210">
        <f t="shared" si="3"/>
        <v>0</v>
      </c>
      <c r="AR152" s="24" t="s">
        <v>2129</v>
      </c>
      <c r="AT152" s="24" t="s">
        <v>2136</v>
      </c>
      <c r="AU152" s="24" t="s">
        <v>1961</v>
      </c>
      <c r="AY152" s="24" t="s">
        <v>2090</v>
      </c>
      <c r="BE152" s="211">
        <f t="shared" si="4"/>
        <v>0</v>
      </c>
      <c r="BF152" s="211">
        <f t="shared" si="5"/>
        <v>0</v>
      </c>
      <c r="BG152" s="211">
        <f t="shared" si="6"/>
        <v>0</v>
      </c>
      <c r="BH152" s="211">
        <f t="shared" si="7"/>
        <v>0</v>
      </c>
      <c r="BI152" s="211">
        <f t="shared" si="8"/>
        <v>0</v>
      </c>
      <c r="BJ152" s="24" t="s">
        <v>1900</v>
      </c>
      <c r="BK152" s="211">
        <f t="shared" si="9"/>
        <v>0</v>
      </c>
      <c r="BL152" s="24" t="s">
        <v>2042</v>
      </c>
      <c r="BM152" s="24" t="s">
        <v>2399</v>
      </c>
    </row>
    <row r="153" spans="2:65" s="1" customFormat="1" ht="22.5" customHeight="1">
      <c r="B153" s="41"/>
      <c r="C153" s="228" t="s">
        <v>2239</v>
      </c>
      <c r="D153" s="228" t="s">
        <v>2136</v>
      </c>
      <c r="E153" s="229" t="s">
        <v>2288</v>
      </c>
      <c r="F153" s="230" t="s">
        <v>2289</v>
      </c>
      <c r="G153" s="231" t="s">
        <v>2263</v>
      </c>
      <c r="H153" s="232">
        <v>2</v>
      </c>
      <c r="I153" s="233"/>
      <c r="J153" s="234">
        <f t="shared" si="0"/>
        <v>0</v>
      </c>
      <c r="K153" s="230" t="s">
        <v>2096</v>
      </c>
      <c r="L153" s="235"/>
      <c r="M153" s="236" t="s">
        <v>1898</v>
      </c>
      <c r="N153" s="237" t="s">
        <v>1922</v>
      </c>
      <c r="O153" s="42"/>
      <c r="P153" s="209">
        <f t="shared" si="1"/>
        <v>0</v>
      </c>
      <c r="Q153" s="209">
        <v>0.06</v>
      </c>
      <c r="R153" s="209">
        <f t="shared" si="2"/>
        <v>0.12</v>
      </c>
      <c r="S153" s="209">
        <v>0</v>
      </c>
      <c r="T153" s="210">
        <f t="shared" si="3"/>
        <v>0</v>
      </c>
      <c r="AR153" s="24" t="s">
        <v>2129</v>
      </c>
      <c r="AT153" s="24" t="s">
        <v>2136</v>
      </c>
      <c r="AU153" s="24" t="s">
        <v>1961</v>
      </c>
      <c r="AY153" s="24" t="s">
        <v>2090</v>
      </c>
      <c r="BE153" s="211">
        <f t="shared" si="4"/>
        <v>0</v>
      </c>
      <c r="BF153" s="211">
        <f t="shared" si="5"/>
        <v>0</v>
      </c>
      <c r="BG153" s="211">
        <f t="shared" si="6"/>
        <v>0</v>
      </c>
      <c r="BH153" s="211">
        <f t="shared" si="7"/>
        <v>0</v>
      </c>
      <c r="BI153" s="211">
        <f t="shared" si="8"/>
        <v>0</v>
      </c>
      <c r="BJ153" s="24" t="s">
        <v>1900</v>
      </c>
      <c r="BK153" s="211">
        <f t="shared" si="9"/>
        <v>0</v>
      </c>
      <c r="BL153" s="24" t="s">
        <v>2042</v>
      </c>
      <c r="BM153" s="24" t="s">
        <v>2400</v>
      </c>
    </row>
    <row r="154" spans="2:65" s="1" customFormat="1" ht="22.5" customHeight="1">
      <c r="B154" s="41"/>
      <c r="C154" s="228" t="s">
        <v>2244</v>
      </c>
      <c r="D154" s="228" t="s">
        <v>2136</v>
      </c>
      <c r="E154" s="229" t="s">
        <v>2292</v>
      </c>
      <c r="F154" s="230" t="s">
        <v>2293</v>
      </c>
      <c r="G154" s="231" t="s">
        <v>2263</v>
      </c>
      <c r="H154" s="232">
        <v>2</v>
      </c>
      <c r="I154" s="233"/>
      <c r="J154" s="234">
        <f t="shared" si="0"/>
        <v>0</v>
      </c>
      <c r="K154" s="230" t="s">
        <v>2096</v>
      </c>
      <c r="L154" s="235"/>
      <c r="M154" s="236" t="s">
        <v>1898</v>
      </c>
      <c r="N154" s="237" t="s">
        <v>1922</v>
      </c>
      <c r="O154" s="42"/>
      <c r="P154" s="209">
        <f t="shared" si="1"/>
        <v>0</v>
      </c>
      <c r="Q154" s="209">
        <v>0.058</v>
      </c>
      <c r="R154" s="209">
        <f t="shared" si="2"/>
        <v>0.116</v>
      </c>
      <c r="S154" s="209">
        <v>0</v>
      </c>
      <c r="T154" s="210">
        <f t="shared" si="3"/>
        <v>0</v>
      </c>
      <c r="AR154" s="24" t="s">
        <v>2129</v>
      </c>
      <c r="AT154" s="24" t="s">
        <v>2136</v>
      </c>
      <c r="AU154" s="24" t="s">
        <v>1961</v>
      </c>
      <c r="AY154" s="24" t="s">
        <v>2090</v>
      </c>
      <c r="BE154" s="211">
        <f t="shared" si="4"/>
        <v>0</v>
      </c>
      <c r="BF154" s="211">
        <f t="shared" si="5"/>
        <v>0</v>
      </c>
      <c r="BG154" s="211">
        <f t="shared" si="6"/>
        <v>0</v>
      </c>
      <c r="BH154" s="211">
        <f t="shared" si="7"/>
        <v>0</v>
      </c>
      <c r="BI154" s="211">
        <f t="shared" si="8"/>
        <v>0</v>
      </c>
      <c r="BJ154" s="24" t="s">
        <v>1900</v>
      </c>
      <c r="BK154" s="211">
        <f t="shared" si="9"/>
        <v>0</v>
      </c>
      <c r="BL154" s="24" t="s">
        <v>2042</v>
      </c>
      <c r="BM154" s="24" t="s">
        <v>2401</v>
      </c>
    </row>
    <row r="155" spans="2:63" s="11" customFormat="1" ht="29.85" customHeight="1">
      <c r="B155" s="183"/>
      <c r="C155" s="184"/>
      <c r="D155" s="197" t="s">
        <v>1950</v>
      </c>
      <c r="E155" s="198" t="s">
        <v>2135</v>
      </c>
      <c r="F155" s="198" t="s">
        <v>2295</v>
      </c>
      <c r="G155" s="184"/>
      <c r="H155" s="184"/>
      <c r="I155" s="187"/>
      <c r="J155" s="199">
        <f>BK155</f>
        <v>0</v>
      </c>
      <c r="K155" s="184"/>
      <c r="L155" s="189"/>
      <c r="M155" s="190"/>
      <c r="N155" s="191"/>
      <c r="O155" s="191"/>
      <c r="P155" s="192">
        <f>P156+SUM(P157:P164)</f>
        <v>0</v>
      </c>
      <c r="Q155" s="191"/>
      <c r="R155" s="192">
        <f>R156+SUM(R157:R164)</f>
        <v>172.24651871999998</v>
      </c>
      <c r="S155" s="191"/>
      <c r="T155" s="193">
        <f>T156+SUM(T157:T164)</f>
        <v>0</v>
      </c>
      <c r="AR155" s="194" t="s">
        <v>1900</v>
      </c>
      <c r="AT155" s="195" t="s">
        <v>1950</v>
      </c>
      <c r="AU155" s="195" t="s">
        <v>1900</v>
      </c>
      <c r="AY155" s="194" t="s">
        <v>2090</v>
      </c>
      <c r="BK155" s="196">
        <f>BK156+SUM(BK157:BK164)</f>
        <v>0</v>
      </c>
    </row>
    <row r="156" spans="2:65" s="1" customFormat="1" ht="31.5" customHeight="1">
      <c r="B156" s="41"/>
      <c r="C156" s="200" t="s">
        <v>2249</v>
      </c>
      <c r="D156" s="200" t="s">
        <v>2092</v>
      </c>
      <c r="E156" s="201" t="s">
        <v>2325</v>
      </c>
      <c r="F156" s="202" t="s">
        <v>2326</v>
      </c>
      <c r="G156" s="203" t="s">
        <v>2106</v>
      </c>
      <c r="H156" s="204">
        <v>711</v>
      </c>
      <c r="I156" s="205"/>
      <c r="J156" s="206">
        <f>ROUND(I156*H156,2)</f>
        <v>0</v>
      </c>
      <c r="K156" s="202" t="s">
        <v>2096</v>
      </c>
      <c r="L156" s="61"/>
      <c r="M156" s="207" t="s">
        <v>1898</v>
      </c>
      <c r="N156" s="208" t="s">
        <v>1922</v>
      </c>
      <c r="O156" s="42"/>
      <c r="P156" s="209">
        <f>O156*H156</f>
        <v>0</v>
      </c>
      <c r="Q156" s="209">
        <v>0.15539952</v>
      </c>
      <c r="R156" s="209">
        <f>Q156*H156</f>
        <v>110.48905872</v>
      </c>
      <c r="S156" s="209">
        <v>0</v>
      </c>
      <c r="T156" s="210">
        <f>S156*H156</f>
        <v>0</v>
      </c>
      <c r="AR156" s="24" t="s">
        <v>2042</v>
      </c>
      <c r="AT156" s="24" t="s">
        <v>2092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2042</v>
      </c>
      <c r="BM156" s="24" t="s">
        <v>2327</v>
      </c>
    </row>
    <row r="157" spans="2:51" s="12" customFormat="1" ht="13.5">
      <c r="B157" s="212"/>
      <c r="C157" s="213"/>
      <c r="D157" s="214" t="s">
        <v>2098</v>
      </c>
      <c r="E157" s="215" t="s">
        <v>1898</v>
      </c>
      <c r="F157" s="216" t="s">
        <v>2402</v>
      </c>
      <c r="G157" s="213"/>
      <c r="H157" s="217">
        <v>711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2098</v>
      </c>
      <c r="AU157" s="223" t="s">
        <v>1961</v>
      </c>
      <c r="AV157" s="12" t="s">
        <v>1961</v>
      </c>
      <c r="AW157" s="12" t="s">
        <v>1916</v>
      </c>
      <c r="AX157" s="12" t="s">
        <v>1951</v>
      </c>
      <c r="AY157" s="223" t="s">
        <v>2090</v>
      </c>
    </row>
    <row r="158" spans="2:65" s="1" customFormat="1" ht="22.5" customHeight="1">
      <c r="B158" s="41"/>
      <c r="C158" s="228" t="s">
        <v>2254</v>
      </c>
      <c r="D158" s="228" t="s">
        <v>2136</v>
      </c>
      <c r="E158" s="229" t="s">
        <v>2330</v>
      </c>
      <c r="F158" s="230" t="s">
        <v>2331</v>
      </c>
      <c r="G158" s="231" t="s">
        <v>2263</v>
      </c>
      <c r="H158" s="232">
        <v>718.11</v>
      </c>
      <c r="I158" s="233"/>
      <c r="J158" s="234">
        <f>ROUND(I158*H158,2)</f>
        <v>0</v>
      </c>
      <c r="K158" s="230" t="s">
        <v>2096</v>
      </c>
      <c r="L158" s="235"/>
      <c r="M158" s="236" t="s">
        <v>1898</v>
      </c>
      <c r="N158" s="237" t="s">
        <v>1922</v>
      </c>
      <c r="O158" s="42"/>
      <c r="P158" s="209">
        <f>O158*H158</f>
        <v>0</v>
      </c>
      <c r="Q158" s="209">
        <v>0.086</v>
      </c>
      <c r="R158" s="209">
        <f>Q158*H158</f>
        <v>61.757459999999995</v>
      </c>
      <c r="S158" s="209">
        <v>0</v>
      </c>
      <c r="T158" s="210">
        <f>S158*H158</f>
        <v>0</v>
      </c>
      <c r="AR158" s="24" t="s">
        <v>2129</v>
      </c>
      <c r="AT158" s="24" t="s">
        <v>2136</v>
      </c>
      <c r="AU158" s="24" t="s">
        <v>1961</v>
      </c>
      <c r="AY158" s="24" t="s">
        <v>2090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4" t="s">
        <v>1900</v>
      </c>
      <c r="BK158" s="211">
        <f>ROUND(I158*H158,2)</f>
        <v>0</v>
      </c>
      <c r="BL158" s="24" t="s">
        <v>2042</v>
      </c>
      <c r="BM158" s="24" t="s">
        <v>2332</v>
      </c>
    </row>
    <row r="159" spans="2:51" s="12" customFormat="1" ht="13.5">
      <c r="B159" s="212"/>
      <c r="C159" s="213"/>
      <c r="D159" s="214" t="s">
        <v>2098</v>
      </c>
      <c r="E159" s="213"/>
      <c r="F159" s="216" t="s">
        <v>2403</v>
      </c>
      <c r="G159" s="213"/>
      <c r="H159" s="217">
        <v>718.11</v>
      </c>
      <c r="I159" s="218"/>
      <c r="J159" s="213"/>
      <c r="K159" s="213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2098</v>
      </c>
      <c r="AU159" s="223" t="s">
        <v>1961</v>
      </c>
      <c r="AV159" s="12" t="s">
        <v>1961</v>
      </c>
      <c r="AW159" s="12" t="s">
        <v>1882</v>
      </c>
      <c r="AX159" s="12" t="s">
        <v>1900</v>
      </c>
      <c r="AY159" s="223" t="s">
        <v>2090</v>
      </c>
    </row>
    <row r="160" spans="2:65" s="1" customFormat="1" ht="22.5" customHeight="1">
      <c r="B160" s="41"/>
      <c r="C160" s="200" t="s">
        <v>2260</v>
      </c>
      <c r="D160" s="200" t="s">
        <v>2092</v>
      </c>
      <c r="E160" s="201" t="s">
        <v>2404</v>
      </c>
      <c r="F160" s="202" t="s">
        <v>2405</v>
      </c>
      <c r="G160" s="203" t="s">
        <v>2125</v>
      </c>
      <c r="H160" s="204">
        <v>1028.508</v>
      </c>
      <c r="I160" s="205"/>
      <c r="J160" s="206">
        <f>ROUND(I160*H160,2)</f>
        <v>0</v>
      </c>
      <c r="K160" s="202" t="s">
        <v>2096</v>
      </c>
      <c r="L160" s="61"/>
      <c r="M160" s="207" t="s">
        <v>1898</v>
      </c>
      <c r="N160" s="208" t="s">
        <v>1922</v>
      </c>
      <c r="O160" s="42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4" t="s">
        <v>2042</v>
      </c>
      <c r="AT160" s="24" t="s">
        <v>2092</v>
      </c>
      <c r="AU160" s="24" t="s">
        <v>1961</v>
      </c>
      <c r="AY160" s="24" t="s">
        <v>2090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1900</v>
      </c>
      <c r="BK160" s="211">
        <f>ROUND(I160*H160,2)</f>
        <v>0</v>
      </c>
      <c r="BL160" s="24" t="s">
        <v>2042</v>
      </c>
      <c r="BM160" s="24" t="s">
        <v>2406</v>
      </c>
    </row>
    <row r="161" spans="2:65" s="1" customFormat="1" ht="22.5" customHeight="1">
      <c r="B161" s="41"/>
      <c r="C161" s="200" t="s">
        <v>2266</v>
      </c>
      <c r="D161" s="200" t="s">
        <v>2092</v>
      </c>
      <c r="E161" s="201" t="s">
        <v>2407</v>
      </c>
      <c r="F161" s="202" t="s">
        <v>2408</v>
      </c>
      <c r="G161" s="203" t="s">
        <v>2125</v>
      </c>
      <c r="H161" s="204">
        <v>9256.572</v>
      </c>
      <c r="I161" s="205"/>
      <c r="J161" s="206">
        <f>ROUND(I161*H161,2)</f>
        <v>0</v>
      </c>
      <c r="K161" s="202" t="s">
        <v>2096</v>
      </c>
      <c r="L161" s="61"/>
      <c r="M161" s="207" t="s">
        <v>1898</v>
      </c>
      <c r="N161" s="208" t="s">
        <v>1922</v>
      </c>
      <c r="O161" s="42"/>
      <c r="P161" s="209">
        <f>O161*H161</f>
        <v>0</v>
      </c>
      <c r="Q161" s="209">
        <v>0</v>
      </c>
      <c r="R161" s="209">
        <f>Q161*H161</f>
        <v>0</v>
      </c>
      <c r="S161" s="209">
        <v>0</v>
      </c>
      <c r="T161" s="210">
        <f>S161*H161</f>
        <v>0</v>
      </c>
      <c r="AR161" s="24" t="s">
        <v>2042</v>
      </c>
      <c r="AT161" s="24" t="s">
        <v>2092</v>
      </c>
      <c r="AU161" s="24" t="s">
        <v>1961</v>
      </c>
      <c r="AY161" s="24" t="s">
        <v>2090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24" t="s">
        <v>1900</v>
      </c>
      <c r="BK161" s="211">
        <f>ROUND(I161*H161,2)</f>
        <v>0</v>
      </c>
      <c r="BL161" s="24" t="s">
        <v>2042</v>
      </c>
      <c r="BM161" s="24" t="s">
        <v>2409</v>
      </c>
    </row>
    <row r="162" spans="2:51" s="12" customFormat="1" ht="13.5">
      <c r="B162" s="212"/>
      <c r="C162" s="213"/>
      <c r="D162" s="214" t="s">
        <v>2098</v>
      </c>
      <c r="E162" s="213"/>
      <c r="F162" s="216" t="s">
        <v>2410</v>
      </c>
      <c r="G162" s="213"/>
      <c r="H162" s="217">
        <v>9256.572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2098</v>
      </c>
      <c r="AU162" s="223" t="s">
        <v>1961</v>
      </c>
      <c r="AV162" s="12" t="s">
        <v>1961</v>
      </c>
      <c r="AW162" s="12" t="s">
        <v>1882</v>
      </c>
      <c r="AX162" s="12" t="s">
        <v>1900</v>
      </c>
      <c r="AY162" s="223" t="s">
        <v>2090</v>
      </c>
    </row>
    <row r="163" spans="2:65" s="1" customFormat="1" ht="22.5" customHeight="1">
      <c r="B163" s="41"/>
      <c r="C163" s="200" t="s">
        <v>2271</v>
      </c>
      <c r="D163" s="200" t="s">
        <v>2092</v>
      </c>
      <c r="E163" s="201" t="s">
        <v>2411</v>
      </c>
      <c r="F163" s="202" t="s">
        <v>2412</v>
      </c>
      <c r="G163" s="203" t="s">
        <v>2125</v>
      </c>
      <c r="H163" s="204">
        <v>1028.508</v>
      </c>
      <c r="I163" s="205"/>
      <c r="J163" s="206">
        <f>ROUND(I163*H163,2)</f>
        <v>0</v>
      </c>
      <c r="K163" s="202" t="s">
        <v>1898</v>
      </c>
      <c r="L163" s="61"/>
      <c r="M163" s="207" t="s">
        <v>1898</v>
      </c>
      <c r="N163" s="208" t="s">
        <v>1922</v>
      </c>
      <c r="O163" s="42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AR163" s="24" t="s">
        <v>2042</v>
      </c>
      <c r="AT163" s="24" t="s">
        <v>2092</v>
      </c>
      <c r="AU163" s="24" t="s">
        <v>1961</v>
      </c>
      <c r="AY163" s="24" t="s">
        <v>2090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4" t="s">
        <v>1900</v>
      </c>
      <c r="BK163" s="211">
        <f>ROUND(I163*H163,2)</f>
        <v>0</v>
      </c>
      <c r="BL163" s="24" t="s">
        <v>2042</v>
      </c>
      <c r="BM163" s="24" t="s">
        <v>2413</v>
      </c>
    </row>
    <row r="164" spans="2:63" s="11" customFormat="1" ht="22.35" customHeight="1">
      <c r="B164" s="183"/>
      <c r="C164" s="184"/>
      <c r="D164" s="197" t="s">
        <v>1950</v>
      </c>
      <c r="E164" s="198" t="s">
        <v>2344</v>
      </c>
      <c r="F164" s="198" t="s">
        <v>2345</v>
      </c>
      <c r="G164" s="184"/>
      <c r="H164" s="184"/>
      <c r="I164" s="187"/>
      <c r="J164" s="199">
        <f>BK164</f>
        <v>0</v>
      </c>
      <c r="K164" s="184"/>
      <c r="L164" s="189"/>
      <c r="M164" s="190"/>
      <c r="N164" s="191"/>
      <c r="O164" s="191"/>
      <c r="P164" s="192">
        <f>P165</f>
        <v>0</v>
      </c>
      <c r="Q164" s="191"/>
      <c r="R164" s="192">
        <f>R165</f>
        <v>0</v>
      </c>
      <c r="S164" s="191"/>
      <c r="T164" s="193">
        <f>T165</f>
        <v>0</v>
      </c>
      <c r="AR164" s="194" t="s">
        <v>1900</v>
      </c>
      <c r="AT164" s="195" t="s">
        <v>1950</v>
      </c>
      <c r="AU164" s="195" t="s">
        <v>1961</v>
      </c>
      <c r="AY164" s="194" t="s">
        <v>2090</v>
      </c>
      <c r="BK164" s="196">
        <f>BK165</f>
        <v>0</v>
      </c>
    </row>
    <row r="165" spans="2:65" s="1" customFormat="1" ht="31.5" customHeight="1">
      <c r="B165" s="41"/>
      <c r="C165" s="200" t="s">
        <v>2275</v>
      </c>
      <c r="D165" s="200" t="s">
        <v>2092</v>
      </c>
      <c r="E165" s="201" t="s">
        <v>2347</v>
      </c>
      <c r="F165" s="202" t="s">
        <v>2348</v>
      </c>
      <c r="G165" s="203" t="s">
        <v>2125</v>
      </c>
      <c r="H165" s="204">
        <v>202.565</v>
      </c>
      <c r="I165" s="205"/>
      <c r="J165" s="206">
        <f>ROUND(I165*H165,2)</f>
        <v>0</v>
      </c>
      <c r="K165" s="202" t="s">
        <v>2096</v>
      </c>
      <c r="L165" s="61"/>
      <c r="M165" s="207" t="s">
        <v>1898</v>
      </c>
      <c r="N165" s="238" t="s">
        <v>1922</v>
      </c>
      <c r="O165" s="239"/>
      <c r="P165" s="240">
        <f>O165*H165</f>
        <v>0</v>
      </c>
      <c r="Q165" s="240">
        <v>0</v>
      </c>
      <c r="R165" s="240">
        <f>Q165*H165</f>
        <v>0</v>
      </c>
      <c r="S165" s="240">
        <v>0</v>
      </c>
      <c r="T165" s="241">
        <f>S165*H165</f>
        <v>0</v>
      </c>
      <c r="AR165" s="24" t="s">
        <v>2042</v>
      </c>
      <c r="AT165" s="24" t="s">
        <v>2092</v>
      </c>
      <c r="AU165" s="24" t="s">
        <v>2039</v>
      </c>
      <c r="AY165" s="24" t="s">
        <v>2090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4" t="s">
        <v>1900</v>
      </c>
      <c r="BK165" s="211">
        <f>ROUND(I165*H165,2)</f>
        <v>0</v>
      </c>
      <c r="BL165" s="24" t="s">
        <v>2042</v>
      </c>
      <c r="BM165" s="24" t="s">
        <v>2349</v>
      </c>
    </row>
    <row r="166" spans="2:12" s="1" customFormat="1" ht="6.95" customHeight="1">
      <c r="B166" s="56"/>
      <c r="C166" s="57"/>
      <c r="D166" s="57"/>
      <c r="E166" s="57"/>
      <c r="F166" s="57"/>
      <c r="G166" s="57"/>
      <c r="H166" s="57"/>
      <c r="I166" s="145"/>
      <c r="J166" s="57"/>
      <c r="K166" s="57"/>
      <c r="L166" s="61"/>
    </row>
  </sheetData>
  <sheetProtection sheet="1" objects="1" scenarios="1" formatCells="0" formatColumns="0" formatRows="0" sort="0" autoFilter="0"/>
  <autoFilter ref="C82:K16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1967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2414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1968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ROUNDUP(J78,2)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ROUNDUP(SUM(BE78:BE92),2)</f>
        <v>0</v>
      </c>
      <c r="G30" s="42"/>
      <c r="H30" s="42"/>
      <c r="I30" s="140">
        <v>0.21</v>
      </c>
      <c r="J30" s="139">
        <f>ROUNDUP(ROUNDUP((SUM(BE78:BE92)),2)*I30,1)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ROUNDUP(SUM(BF78:BF92),2)</f>
        <v>0</v>
      </c>
      <c r="G31" s="42"/>
      <c r="H31" s="42"/>
      <c r="I31" s="140">
        <v>0.15</v>
      </c>
      <c r="J31" s="139">
        <f>ROUNDUP(ROUNDUP((SUM(BF78:BF92)),2)*I31,1)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ROUNDUP(SUM(BG78:BG92),2)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ROUNDUP(SUM(BH78:BH92),2)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ROUNDUP(SUM(BI78:BI92),2)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201 - SO 201 Protlaky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J78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J79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J80</f>
        <v>0</v>
      </c>
      <c r="K58" s="169"/>
    </row>
    <row r="59" spans="2:11" s="1" customFormat="1" ht="21.7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11" s="1" customFormat="1" ht="6.95" customHeight="1">
      <c r="B60" s="56"/>
      <c r="C60" s="57"/>
      <c r="D60" s="57"/>
      <c r="E60" s="57"/>
      <c r="F60" s="57"/>
      <c r="G60" s="57"/>
      <c r="H60" s="57"/>
      <c r="I60" s="145"/>
      <c r="J60" s="57"/>
      <c r="K60" s="58"/>
    </row>
    <row r="64" spans="2:12" s="1" customFormat="1" ht="6.95" customHeight="1">
      <c r="B64" s="59"/>
      <c r="C64" s="60"/>
      <c r="D64" s="60"/>
      <c r="E64" s="60"/>
      <c r="F64" s="60"/>
      <c r="G64" s="60"/>
      <c r="H64" s="60"/>
      <c r="I64" s="148"/>
      <c r="J64" s="60"/>
      <c r="K64" s="60"/>
      <c r="L64" s="61"/>
    </row>
    <row r="65" spans="2:12" s="1" customFormat="1" ht="36.95" customHeight="1">
      <c r="B65" s="41"/>
      <c r="C65" s="62" t="s">
        <v>2074</v>
      </c>
      <c r="D65" s="63"/>
      <c r="E65" s="63"/>
      <c r="F65" s="63"/>
      <c r="G65" s="63"/>
      <c r="H65" s="63"/>
      <c r="I65" s="170"/>
      <c r="J65" s="63"/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70"/>
      <c r="J66" s="63"/>
      <c r="K66" s="63"/>
      <c r="L66" s="61"/>
    </row>
    <row r="67" spans="2:12" s="1" customFormat="1" ht="14.45" customHeight="1">
      <c r="B67" s="41"/>
      <c r="C67" s="65" t="s">
        <v>1894</v>
      </c>
      <c r="D67" s="63"/>
      <c r="E67" s="63"/>
      <c r="F67" s="63"/>
      <c r="G67" s="63"/>
      <c r="H67" s="63"/>
      <c r="I67" s="170"/>
      <c r="J67" s="63"/>
      <c r="K67" s="63"/>
      <c r="L67" s="61"/>
    </row>
    <row r="68" spans="2:12" s="1" customFormat="1" ht="22.5" customHeight="1">
      <c r="B68" s="41"/>
      <c r="C68" s="63"/>
      <c r="D68" s="63"/>
      <c r="E68" s="402" t="str">
        <f>E7</f>
        <v>Jezero Most-napojení na komunikace a IS - část I</v>
      </c>
      <c r="F68" s="403"/>
      <c r="G68" s="403"/>
      <c r="H68" s="403"/>
      <c r="I68" s="170"/>
      <c r="J68" s="63"/>
      <c r="K68" s="63"/>
      <c r="L68" s="61"/>
    </row>
    <row r="69" spans="2:12" s="1" customFormat="1" ht="14.45" customHeight="1">
      <c r="B69" s="41"/>
      <c r="C69" s="65" t="s">
        <v>2058</v>
      </c>
      <c r="D69" s="63"/>
      <c r="E69" s="63"/>
      <c r="F69" s="63"/>
      <c r="G69" s="63"/>
      <c r="H69" s="63"/>
      <c r="I69" s="170"/>
      <c r="J69" s="63"/>
      <c r="K69" s="63"/>
      <c r="L69" s="61"/>
    </row>
    <row r="70" spans="2:12" s="1" customFormat="1" ht="23.25" customHeight="1">
      <c r="B70" s="41"/>
      <c r="C70" s="63"/>
      <c r="D70" s="63"/>
      <c r="E70" s="374" t="str">
        <f>E9</f>
        <v>SO 201 - SO 201 Protlaky</v>
      </c>
      <c r="F70" s="404"/>
      <c r="G70" s="404"/>
      <c r="H70" s="404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8" customHeight="1">
      <c r="B72" s="41"/>
      <c r="C72" s="65" t="s">
        <v>1901</v>
      </c>
      <c r="D72" s="63"/>
      <c r="E72" s="63"/>
      <c r="F72" s="171" t="str">
        <f>F12</f>
        <v xml:space="preserve"> </v>
      </c>
      <c r="G72" s="63"/>
      <c r="H72" s="63"/>
      <c r="I72" s="172" t="s">
        <v>1903</v>
      </c>
      <c r="J72" s="73" t="str">
        <f>IF(J12="","",J12)</f>
        <v>28. 11. 2016</v>
      </c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5">
      <c r="B74" s="41"/>
      <c r="C74" s="65" t="s">
        <v>1906</v>
      </c>
      <c r="D74" s="63"/>
      <c r="E74" s="63"/>
      <c r="F74" s="171" t="str">
        <f>E15</f>
        <v>ČR - Ministerstvo financí</v>
      </c>
      <c r="G74" s="63"/>
      <c r="H74" s="63"/>
      <c r="I74" s="172" t="s">
        <v>1912</v>
      </c>
      <c r="J74" s="171" t="str">
        <f>E21</f>
        <v>Báňské projekty Teplice a.s.</v>
      </c>
      <c r="K74" s="63"/>
      <c r="L74" s="61"/>
    </row>
    <row r="75" spans="2:12" s="1" customFormat="1" ht="14.45" customHeight="1">
      <c r="B75" s="41"/>
      <c r="C75" s="65" t="s">
        <v>1910</v>
      </c>
      <c r="D75" s="63"/>
      <c r="E75" s="63"/>
      <c r="F75" s="171" t="str">
        <f>IF(E18="","",E18)</f>
        <v/>
      </c>
      <c r="G75" s="63"/>
      <c r="H75" s="63"/>
      <c r="I75" s="170"/>
      <c r="J75" s="63"/>
      <c r="K75" s="63"/>
      <c r="L75" s="61"/>
    </row>
    <row r="76" spans="2:12" s="1" customFormat="1" ht="10.3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20" s="10" customFormat="1" ht="29.25" customHeight="1">
      <c r="B77" s="173"/>
      <c r="C77" s="174" t="s">
        <v>2075</v>
      </c>
      <c r="D77" s="175" t="s">
        <v>1936</v>
      </c>
      <c r="E77" s="175" t="s">
        <v>1932</v>
      </c>
      <c r="F77" s="175" t="s">
        <v>2076</v>
      </c>
      <c r="G77" s="175" t="s">
        <v>2077</v>
      </c>
      <c r="H77" s="175" t="s">
        <v>2078</v>
      </c>
      <c r="I77" s="176" t="s">
        <v>2079</v>
      </c>
      <c r="J77" s="175" t="s">
        <v>2064</v>
      </c>
      <c r="K77" s="177" t="s">
        <v>2080</v>
      </c>
      <c r="L77" s="178"/>
      <c r="M77" s="80" t="s">
        <v>2081</v>
      </c>
      <c r="N77" s="81" t="s">
        <v>1921</v>
      </c>
      <c r="O77" s="81" t="s">
        <v>2082</v>
      </c>
      <c r="P77" s="81" t="s">
        <v>2083</v>
      </c>
      <c r="Q77" s="81" t="s">
        <v>2084</v>
      </c>
      <c r="R77" s="81" t="s">
        <v>2085</v>
      </c>
      <c r="S77" s="81" t="s">
        <v>2086</v>
      </c>
      <c r="T77" s="82" t="s">
        <v>2087</v>
      </c>
    </row>
    <row r="78" spans="2:63" s="1" customFormat="1" ht="29.25" customHeight="1">
      <c r="B78" s="41"/>
      <c r="C78" s="86" t="s">
        <v>2065</v>
      </c>
      <c r="D78" s="63"/>
      <c r="E78" s="63"/>
      <c r="F78" s="63"/>
      <c r="G78" s="63"/>
      <c r="H78" s="63"/>
      <c r="I78" s="170"/>
      <c r="J78" s="179">
        <f>BK78</f>
        <v>0</v>
      </c>
      <c r="K78" s="63"/>
      <c r="L78" s="61"/>
      <c r="M78" s="83"/>
      <c r="N78" s="84"/>
      <c r="O78" s="84"/>
      <c r="P78" s="180">
        <f>P79</f>
        <v>0</v>
      </c>
      <c r="Q78" s="84"/>
      <c r="R78" s="180">
        <f>R79</f>
        <v>1.4536829999999998</v>
      </c>
      <c r="S78" s="84"/>
      <c r="T78" s="181">
        <f>T79</f>
        <v>0</v>
      </c>
      <c r="AT78" s="24" t="s">
        <v>1950</v>
      </c>
      <c r="AU78" s="24" t="s">
        <v>2066</v>
      </c>
      <c r="BK78" s="182">
        <f>BK79</f>
        <v>0</v>
      </c>
    </row>
    <row r="79" spans="2:63" s="11" customFormat="1" ht="37.35" customHeight="1">
      <c r="B79" s="183"/>
      <c r="C79" s="184"/>
      <c r="D79" s="185" t="s">
        <v>1950</v>
      </c>
      <c r="E79" s="186" t="s">
        <v>2088</v>
      </c>
      <c r="F79" s="186" t="s">
        <v>2089</v>
      </c>
      <c r="G79" s="184"/>
      <c r="H79" s="184"/>
      <c r="I79" s="187"/>
      <c r="J79" s="188">
        <f>BK79</f>
        <v>0</v>
      </c>
      <c r="K79" s="184"/>
      <c r="L79" s="189"/>
      <c r="M79" s="190"/>
      <c r="N79" s="191"/>
      <c r="O79" s="191"/>
      <c r="P79" s="192">
        <f>P80</f>
        <v>0</v>
      </c>
      <c r="Q79" s="191"/>
      <c r="R79" s="192">
        <f>R80</f>
        <v>1.4536829999999998</v>
      </c>
      <c r="S79" s="191"/>
      <c r="T79" s="193">
        <f>T80</f>
        <v>0</v>
      </c>
      <c r="AR79" s="194" t="s">
        <v>1900</v>
      </c>
      <c r="AT79" s="195" t="s">
        <v>1950</v>
      </c>
      <c r="AU79" s="195" t="s">
        <v>1951</v>
      </c>
      <c r="AY79" s="194" t="s">
        <v>2090</v>
      </c>
      <c r="BK79" s="196">
        <f>BK80</f>
        <v>0</v>
      </c>
    </row>
    <row r="80" spans="2:63" s="11" customFormat="1" ht="19.9" customHeight="1">
      <c r="B80" s="183"/>
      <c r="C80" s="184"/>
      <c r="D80" s="197" t="s">
        <v>1950</v>
      </c>
      <c r="E80" s="198" t="s">
        <v>1900</v>
      </c>
      <c r="F80" s="198" t="s">
        <v>2091</v>
      </c>
      <c r="G80" s="184"/>
      <c r="H80" s="184"/>
      <c r="I80" s="187"/>
      <c r="J80" s="199">
        <f>BK80</f>
        <v>0</v>
      </c>
      <c r="K80" s="184"/>
      <c r="L80" s="189"/>
      <c r="M80" s="190"/>
      <c r="N80" s="191"/>
      <c r="O80" s="191"/>
      <c r="P80" s="192">
        <f>SUM(P81:P92)</f>
        <v>0</v>
      </c>
      <c r="Q80" s="191"/>
      <c r="R80" s="192">
        <f>SUM(R81:R92)</f>
        <v>1.4536829999999998</v>
      </c>
      <c r="S80" s="191"/>
      <c r="T80" s="193">
        <f>SUM(T81:T92)</f>
        <v>0</v>
      </c>
      <c r="AR80" s="194" t="s">
        <v>1900</v>
      </c>
      <c r="AT80" s="195" t="s">
        <v>1950</v>
      </c>
      <c r="AU80" s="195" t="s">
        <v>1900</v>
      </c>
      <c r="AY80" s="194" t="s">
        <v>2090</v>
      </c>
      <c r="BK80" s="196">
        <f>SUM(BK81:BK92)</f>
        <v>0</v>
      </c>
    </row>
    <row r="81" spans="2:65" s="1" customFormat="1" ht="22.5" customHeight="1">
      <c r="B81" s="41"/>
      <c r="C81" s="200" t="s">
        <v>1900</v>
      </c>
      <c r="D81" s="200" t="s">
        <v>2092</v>
      </c>
      <c r="E81" s="201" t="s">
        <v>2416</v>
      </c>
      <c r="F81" s="202" t="s">
        <v>2417</v>
      </c>
      <c r="G81" s="203" t="s">
        <v>2095</v>
      </c>
      <c r="H81" s="204">
        <v>32.4</v>
      </c>
      <c r="I81" s="205"/>
      <c r="J81" s="206">
        <f>ROUND(I81*H81,2)</f>
        <v>0</v>
      </c>
      <c r="K81" s="202" t="s">
        <v>2096</v>
      </c>
      <c r="L81" s="61"/>
      <c r="M81" s="207" t="s">
        <v>1898</v>
      </c>
      <c r="N81" s="208" t="s">
        <v>1922</v>
      </c>
      <c r="O81" s="42"/>
      <c r="P81" s="209">
        <f>O81*H81</f>
        <v>0</v>
      </c>
      <c r="Q81" s="209">
        <v>0</v>
      </c>
      <c r="R81" s="209">
        <f>Q81*H81</f>
        <v>0</v>
      </c>
      <c r="S81" s="209">
        <v>0</v>
      </c>
      <c r="T81" s="210">
        <f>S81*H81</f>
        <v>0</v>
      </c>
      <c r="AR81" s="24" t="s">
        <v>2042</v>
      </c>
      <c r="AT81" s="24" t="s">
        <v>2092</v>
      </c>
      <c r="AU81" s="24" t="s">
        <v>1961</v>
      </c>
      <c r="AY81" s="24" t="s">
        <v>2090</v>
      </c>
      <c r="BE81" s="211">
        <f>IF(N81="základní",J81,0)</f>
        <v>0</v>
      </c>
      <c r="BF81" s="211">
        <f>IF(N81="snížená",J81,0)</f>
        <v>0</v>
      </c>
      <c r="BG81" s="211">
        <f>IF(N81="zákl. přenesená",J81,0)</f>
        <v>0</v>
      </c>
      <c r="BH81" s="211">
        <f>IF(N81="sníž. přenesená",J81,0)</f>
        <v>0</v>
      </c>
      <c r="BI81" s="211">
        <f>IF(N81="nulová",J81,0)</f>
        <v>0</v>
      </c>
      <c r="BJ81" s="24" t="s">
        <v>1900</v>
      </c>
      <c r="BK81" s="211">
        <f>ROUND(I81*H81,2)</f>
        <v>0</v>
      </c>
      <c r="BL81" s="24" t="s">
        <v>2042</v>
      </c>
      <c r="BM81" s="24" t="s">
        <v>2418</v>
      </c>
    </row>
    <row r="82" spans="2:51" s="12" customFormat="1" ht="13.5">
      <c r="B82" s="212"/>
      <c r="C82" s="213"/>
      <c r="D82" s="214" t="s">
        <v>2098</v>
      </c>
      <c r="E82" s="215" t="s">
        <v>1898</v>
      </c>
      <c r="F82" s="216" t="s">
        <v>2419</v>
      </c>
      <c r="G82" s="213"/>
      <c r="H82" s="217">
        <v>32.4</v>
      </c>
      <c r="I82" s="218"/>
      <c r="J82" s="213"/>
      <c r="K82" s="213"/>
      <c r="L82" s="219"/>
      <c r="M82" s="220"/>
      <c r="N82" s="221"/>
      <c r="O82" s="221"/>
      <c r="P82" s="221"/>
      <c r="Q82" s="221"/>
      <c r="R82" s="221"/>
      <c r="S82" s="221"/>
      <c r="T82" s="222"/>
      <c r="AT82" s="223" t="s">
        <v>2098</v>
      </c>
      <c r="AU82" s="223" t="s">
        <v>1961</v>
      </c>
      <c r="AV82" s="12" t="s">
        <v>1961</v>
      </c>
      <c r="AW82" s="12" t="s">
        <v>1916</v>
      </c>
      <c r="AX82" s="12" t="s">
        <v>1900</v>
      </c>
      <c r="AY82" s="223" t="s">
        <v>2090</v>
      </c>
    </row>
    <row r="83" spans="2:65" s="1" customFormat="1" ht="22.5" customHeight="1">
      <c r="B83" s="41"/>
      <c r="C83" s="200" t="s">
        <v>1961</v>
      </c>
      <c r="D83" s="200" t="s">
        <v>2092</v>
      </c>
      <c r="E83" s="201" t="s">
        <v>2420</v>
      </c>
      <c r="F83" s="202" t="s">
        <v>2421</v>
      </c>
      <c r="G83" s="203" t="s">
        <v>2095</v>
      </c>
      <c r="H83" s="204">
        <v>16.2</v>
      </c>
      <c r="I83" s="205"/>
      <c r="J83" s="206">
        <f>ROUND(I83*H83,2)</f>
        <v>0</v>
      </c>
      <c r="K83" s="202" t="s">
        <v>2096</v>
      </c>
      <c r="L83" s="61"/>
      <c r="M83" s="207" t="s">
        <v>1898</v>
      </c>
      <c r="N83" s="208" t="s">
        <v>1922</v>
      </c>
      <c r="O83" s="42"/>
      <c r="P83" s="209">
        <f>O83*H83</f>
        <v>0</v>
      </c>
      <c r="Q83" s="209">
        <v>0</v>
      </c>
      <c r="R83" s="209">
        <f>Q83*H83</f>
        <v>0</v>
      </c>
      <c r="S83" s="209">
        <v>0</v>
      </c>
      <c r="T83" s="210">
        <f>S83*H83</f>
        <v>0</v>
      </c>
      <c r="AR83" s="24" t="s">
        <v>2042</v>
      </c>
      <c r="AT83" s="24" t="s">
        <v>2092</v>
      </c>
      <c r="AU83" s="24" t="s">
        <v>1961</v>
      </c>
      <c r="AY83" s="24" t="s">
        <v>2090</v>
      </c>
      <c r="BE83" s="211">
        <f>IF(N83="základní",J83,0)</f>
        <v>0</v>
      </c>
      <c r="BF83" s="211">
        <f>IF(N83="snížená",J83,0)</f>
        <v>0</v>
      </c>
      <c r="BG83" s="211">
        <f>IF(N83="zákl. přenesená",J83,0)</f>
        <v>0</v>
      </c>
      <c r="BH83" s="211">
        <f>IF(N83="sníž. přenesená",J83,0)</f>
        <v>0</v>
      </c>
      <c r="BI83" s="211">
        <f>IF(N83="nulová",J83,0)</f>
        <v>0</v>
      </c>
      <c r="BJ83" s="24" t="s">
        <v>1900</v>
      </c>
      <c r="BK83" s="211">
        <f>ROUND(I83*H83,2)</f>
        <v>0</v>
      </c>
      <c r="BL83" s="24" t="s">
        <v>2042</v>
      </c>
      <c r="BM83" s="24" t="s">
        <v>2422</v>
      </c>
    </row>
    <row r="84" spans="2:51" s="12" customFormat="1" ht="13.5">
      <c r="B84" s="212"/>
      <c r="C84" s="213"/>
      <c r="D84" s="214" t="s">
        <v>2098</v>
      </c>
      <c r="E84" s="213"/>
      <c r="F84" s="216" t="s">
        <v>2423</v>
      </c>
      <c r="G84" s="213"/>
      <c r="H84" s="217">
        <v>16.2</v>
      </c>
      <c r="I84" s="218"/>
      <c r="J84" s="213"/>
      <c r="K84" s="213"/>
      <c r="L84" s="219"/>
      <c r="M84" s="220"/>
      <c r="N84" s="221"/>
      <c r="O84" s="221"/>
      <c r="P84" s="221"/>
      <c r="Q84" s="221"/>
      <c r="R84" s="221"/>
      <c r="S84" s="221"/>
      <c r="T84" s="222"/>
      <c r="AT84" s="223" t="s">
        <v>2098</v>
      </c>
      <c r="AU84" s="223" t="s">
        <v>1961</v>
      </c>
      <c r="AV84" s="12" t="s">
        <v>1961</v>
      </c>
      <c r="AW84" s="12" t="s">
        <v>1882</v>
      </c>
      <c r="AX84" s="12" t="s">
        <v>1900</v>
      </c>
      <c r="AY84" s="223" t="s">
        <v>2090</v>
      </c>
    </row>
    <row r="85" spans="2:65" s="1" customFormat="1" ht="22.5" customHeight="1">
      <c r="B85" s="41"/>
      <c r="C85" s="200" t="s">
        <v>2039</v>
      </c>
      <c r="D85" s="200" t="s">
        <v>2092</v>
      </c>
      <c r="E85" s="201" t="s">
        <v>2424</v>
      </c>
      <c r="F85" s="202" t="s">
        <v>2425</v>
      </c>
      <c r="G85" s="203" t="s">
        <v>2106</v>
      </c>
      <c r="H85" s="204">
        <v>154</v>
      </c>
      <c r="I85" s="205"/>
      <c r="J85" s="206">
        <f>ROUND(I85*H85,2)</f>
        <v>0</v>
      </c>
      <c r="K85" s="202" t="s">
        <v>2096</v>
      </c>
      <c r="L85" s="61"/>
      <c r="M85" s="207" t="s">
        <v>1898</v>
      </c>
      <c r="N85" s="208" t="s">
        <v>1922</v>
      </c>
      <c r="O85" s="42"/>
      <c r="P85" s="209">
        <f>O85*H85</f>
        <v>0</v>
      </c>
      <c r="Q85" s="209">
        <v>0</v>
      </c>
      <c r="R85" s="209">
        <f>Q85*H85</f>
        <v>0</v>
      </c>
      <c r="S85" s="209">
        <v>0</v>
      </c>
      <c r="T85" s="210">
        <f>S85*H85</f>
        <v>0</v>
      </c>
      <c r="AR85" s="24" t="s">
        <v>2042</v>
      </c>
      <c r="AT85" s="24" t="s">
        <v>2092</v>
      </c>
      <c r="AU85" s="24" t="s">
        <v>1961</v>
      </c>
      <c r="AY85" s="24" t="s">
        <v>2090</v>
      </c>
      <c r="BE85" s="211">
        <f>IF(N85="základní",J85,0)</f>
        <v>0</v>
      </c>
      <c r="BF85" s="211">
        <f>IF(N85="snížená",J85,0)</f>
        <v>0</v>
      </c>
      <c r="BG85" s="211">
        <f>IF(N85="zákl. přenesená",J85,0)</f>
        <v>0</v>
      </c>
      <c r="BH85" s="211">
        <f>IF(N85="sníž. přenesená",J85,0)</f>
        <v>0</v>
      </c>
      <c r="BI85" s="211">
        <f>IF(N85="nulová",J85,0)</f>
        <v>0</v>
      </c>
      <c r="BJ85" s="24" t="s">
        <v>1900</v>
      </c>
      <c r="BK85" s="211">
        <f>ROUND(I85*H85,2)</f>
        <v>0</v>
      </c>
      <c r="BL85" s="24" t="s">
        <v>2042</v>
      </c>
      <c r="BM85" s="24" t="s">
        <v>2426</v>
      </c>
    </row>
    <row r="86" spans="2:51" s="12" customFormat="1" ht="13.5">
      <c r="B86" s="212"/>
      <c r="C86" s="213"/>
      <c r="D86" s="214" t="s">
        <v>2098</v>
      </c>
      <c r="E86" s="215" t="s">
        <v>1898</v>
      </c>
      <c r="F86" s="216" t="s">
        <v>2427</v>
      </c>
      <c r="G86" s="213"/>
      <c r="H86" s="217">
        <v>154</v>
      </c>
      <c r="I86" s="218"/>
      <c r="J86" s="213"/>
      <c r="K86" s="213"/>
      <c r="L86" s="219"/>
      <c r="M86" s="220"/>
      <c r="N86" s="221"/>
      <c r="O86" s="221"/>
      <c r="P86" s="221"/>
      <c r="Q86" s="221"/>
      <c r="R86" s="221"/>
      <c r="S86" s="221"/>
      <c r="T86" s="222"/>
      <c r="AT86" s="223" t="s">
        <v>2098</v>
      </c>
      <c r="AU86" s="223" t="s">
        <v>1961</v>
      </c>
      <c r="AV86" s="12" t="s">
        <v>1961</v>
      </c>
      <c r="AW86" s="12" t="s">
        <v>1916</v>
      </c>
      <c r="AX86" s="12" t="s">
        <v>1951</v>
      </c>
      <c r="AY86" s="223" t="s">
        <v>2090</v>
      </c>
    </row>
    <row r="87" spans="2:65" s="1" customFormat="1" ht="22.5" customHeight="1">
      <c r="B87" s="41"/>
      <c r="C87" s="228" t="s">
        <v>2042</v>
      </c>
      <c r="D87" s="228" t="s">
        <v>2136</v>
      </c>
      <c r="E87" s="229" t="s">
        <v>2428</v>
      </c>
      <c r="F87" s="230" t="s">
        <v>2429</v>
      </c>
      <c r="G87" s="231" t="s">
        <v>2106</v>
      </c>
      <c r="H87" s="232">
        <v>156.31</v>
      </c>
      <c r="I87" s="233"/>
      <c r="J87" s="234">
        <f>ROUND(I87*H87,2)</f>
        <v>0</v>
      </c>
      <c r="K87" s="230" t="s">
        <v>2096</v>
      </c>
      <c r="L87" s="235"/>
      <c r="M87" s="236" t="s">
        <v>1898</v>
      </c>
      <c r="N87" s="237" t="s">
        <v>1922</v>
      </c>
      <c r="O87" s="42"/>
      <c r="P87" s="209">
        <f>O87*H87</f>
        <v>0</v>
      </c>
      <c r="Q87" s="209">
        <v>0.0093</v>
      </c>
      <c r="R87" s="209">
        <f>Q87*H87</f>
        <v>1.4536829999999998</v>
      </c>
      <c r="S87" s="209">
        <v>0</v>
      </c>
      <c r="T87" s="210">
        <f>S87*H87</f>
        <v>0</v>
      </c>
      <c r="AR87" s="24" t="s">
        <v>2129</v>
      </c>
      <c r="AT87" s="24" t="s">
        <v>2136</v>
      </c>
      <c r="AU87" s="24" t="s">
        <v>1961</v>
      </c>
      <c r="AY87" s="24" t="s">
        <v>2090</v>
      </c>
      <c r="BE87" s="211">
        <f>IF(N87="základní",J87,0)</f>
        <v>0</v>
      </c>
      <c r="BF87" s="211">
        <f>IF(N87="snížená",J87,0)</f>
        <v>0</v>
      </c>
      <c r="BG87" s="211">
        <f>IF(N87="zákl. přenesená",J87,0)</f>
        <v>0</v>
      </c>
      <c r="BH87" s="211">
        <f>IF(N87="sníž. přenesená",J87,0)</f>
        <v>0</v>
      </c>
      <c r="BI87" s="211">
        <f>IF(N87="nulová",J87,0)</f>
        <v>0</v>
      </c>
      <c r="BJ87" s="24" t="s">
        <v>1900</v>
      </c>
      <c r="BK87" s="211">
        <f>ROUND(I87*H87,2)</f>
        <v>0</v>
      </c>
      <c r="BL87" s="24" t="s">
        <v>2042</v>
      </c>
      <c r="BM87" s="24" t="s">
        <v>2430</v>
      </c>
    </row>
    <row r="88" spans="2:47" s="1" customFormat="1" ht="27">
      <c r="B88" s="41"/>
      <c r="C88" s="63"/>
      <c r="D88" s="224" t="s">
        <v>2431</v>
      </c>
      <c r="E88" s="63"/>
      <c r="F88" s="256" t="s">
        <v>2432</v>
      </c>
      <c r="G88" s="63"/>
      <c r="H88" s="63"/>
      <c r="I88" s="170"/>
      <c r="J88" s="63"/>
      <c r="K88" s="63"/>
      <c r="L88" s="61"/>
      <c r="M88" s="257"/>
      <c r="N88" s="42"/>
      <c r="O88" s="42"/>
      <c r="P88" s="42"/>
      <c r="Q88" s="42"/>
      <c r="R88" s="42"/>
      <c r="S88" s="42"/>
      <c r="T88" s="78"/>
      <c r="AT88" s="24" t="s">
        <v>2431</v>
      </c>
      <c r="AU88" s="24" t="s">
        <v>1961</v>
      </c>
    </row>
    <row r="89" spans="2:51" s="12" customFormat="1" ht="13.5">
      <c r="B89" s="212"/>
      <c r="C89" s="213"/>
      <c r="D89" s="214" t="s">
        <v>2098</v>
      </c>
      <c r="E89" s="213"/>
      <c r="F89" s="216" t="s">
        <v>2433</v>
      </c>
      <c r="G89" s="213"/>
      <c r="H89" s="217">
        <v>156.31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2045</v>
      </c>
      <c r="D90" s="200" t="s">
        <v>2092</v>
      </c>
      <c r="E90" s="201" t="s">
        <v>2434</v>
      </c>
      <c r="F90" s="202" t="s">
        <v>2435</v>
      </c>
      <c r="G90" s="203" t="s">
        <v>2095</v>
      </c>
      <c r="H90" s="204">
        <v>32.4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2436</v>
      </c>
    </row>
    <row r="91" spans="2:65" s="1" customFormat="1" ht="22.5" customHeight="1">
      <c r="B91" s="41"/>
      <c r="C91" s="200" t="s">
        <v>2117</v>
      </c>
      <c r="D91" s="200" t="s">
        <v>2092</v>
      </c>
      <c r="E91" s="201" t="s">
        <v>2437</v>
      </c>
      <c r="F91" s="202" t="s">
        <v>2438</v>
      </c>
      <c r="G91" s="203" t="s">
        <v>2095</v>
      </c>
      <c r="H91" s="204">
        <v>32.4</v>
      </c>
      <c r="I91" s="205"/>
      <c r="J91" s="206">
        <f>ROUND(I91*H91,2)</f>
        <v>0</v>
      </c>
      <c r="K91" s="202" t="s">
        <v>2096</v>
      </c>
      <c r="L91" s="61"/>
      <c r="M91" s="207" t="s">
        <v>1898</v>
      </c>
      <c r="N91" s="208" t="s">
        <v>1922</v>
      </c>
      <c r="O91" s="42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AR91" s="24" t="s">
        <v>2042</v>
      </c>
      <c r="AT91" s="24" t="s">
        <v>2092</v>
      </c>
      <c r="AU91" s="24" t="s">
        <v>1961</v>
      </c>
      <c r="AY91" s="24" t="s">
        <v>2090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24" t="s">
        <v>1900</v>
      </c>
      <c r="BK91" s="211">
        <f>ROUND(I91*H91,2)</f>
        <v>0</v>
      </c>
      <c r="BL91" s="24" t="s">
        <v>2042</v>
      </c>
      <c r="BM91" s="24" t="s">
        <v>2439</v>
      </c>
    </row>
    <row r="92" spans="2:51" s="12" customFormat="1" ht="13.5">
      <c r="B92" s="212"/>
      <c r="C92" s="213"/>
      <c r="D92" s="224" t="s">
        <v>2098</v>
      </c>
      <c r="E92" s="225" t="s">
        <v>1898</v>
      </c>
      <c r="F92" s="226" t="s">
        <v>2440</v>
      </c>
      <c r="G92" s="213"/>
      <c r="H92" s="227">
        <v>32.4</v>
      </c>
      <c r="I92" s="218"/>
      <c r="J92" s="213"/>
      <c r="K92" s="213"/>
      <c r="L92" s="219"/>
      <c r="M92" s="258"/>
      <c r="N92" s="259"/>
      <c r="O92" s="259"/>
      <c r="P92" s="259"/>
      <c r="Q92" s="259"/>
      <c r="R92" s="259"/>
      <c r="S92" s="259"/>
      <c r="T92" s="260"/>
      <c r="AT92" s="223" t="s">
        <v>2098</v>
      </c>
      <c r="AU92" s="223" t="s">
        <v>1961</v>
      </c>
      <c r="AV92" s="12" t="s">
        <v>1961</v>
      </c>
      <c r="AW92" s="12" t="s">
        <v>1916</v>
      </c>
      <c r="AX92" s="12" t="s">
        <v>1951</v>
      </c>
      <c r="AY92" s="223" t="s">
        <v>2090</v>
      </c>
    </row>
    <row r="93" spans="2:12" s="1" customFormat="1" ht="6.95" customHeight="1">
      <c r="B93" s="56"/>
      <c r="C93" s="57"/>
      <c r="D93" s="57"/>
      <c r="E93" s="57"/>
      <c r="F93" s="57"/>
      <c r="G93" s="57"/>
      <c r="H93" s="57"/>
      <c r="I93" s="145"/>
      <c r="J93" s="57"/>
      <c r="K93" s="57"/>
      <c r="L93" s="61"/>
    </row>
  </sheetData>
  <sheetProtection sheet="1" objects="1" scenarios="1" formatCells="0" formatColumns="0" formatRows="0" sort="0" autoFilter="0"/>
  <autoFilter ref="C77:K9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1971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2441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1972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ROUNDUP(SUM(BE85:BE225),2)</f>
        <v>0</v>
      </c>
      <c r="G30" s="42"/>
      <c r="H30" s="42"/>
      <c r="I30" s="140">
        <v>0.21</v>
      </c>
      <c r="J30" s="139">
        <f>ROUNDUP(ROUNDUP((SUM(BE85:BE225)),2)*I30,1)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ROUNDUP(SUM(BF85:BF225),2)</f>
        <v>0</v>
      </c>
      <c r="G31" s="42"/>
      <c r="H31" s="42"/>
      <c r="I31" s="140">
        <v>0.15</v>
      </c>
      <c r="J31" s="139">
        <f>ROUNDUP(ROUNDUP((SUM(BF85:BF225)),2)*I31,1)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ROUNDUP(SUM(BG85:BG225),2)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ROUNDUP(SUM(BH85:BH225),2)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ROUNDUP(SUM(BI85:BI225),2)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301 - SO 301 - Pitný vodovod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J85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J86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J87</f>
        <v>0</v>
      </c>
      <c r="K58" s="169"/>
    </row>
    <row r="59" spans="2:11" s="9" customFormat="1" ht="19.9" customHeight="1">
      <c r="B59" s="163"/>
      <c r="C59" s="164"/>
      <c r="D59" s="165" t="s">
        <v>2442</v>
      </c>
      <c r="E59" s="166"/>
      <c r="F59" s="166"/>
      <c r="G59" s="166"/>
      <c r="H59" s="166"/>
      <c r="I59" s="167"/>
      <c r="J59" s="168">
        <f>J113</f>
        <v>0</v>
      </c>
      <c r="K59" s="169"/>
    </row>
    <row r="60" spans="2:11" s="9" customFormat="1" ht="19.9" customHeight="1">
      <c r="B60" s="163"/>
      <c r="C60" s="164"/>
      <c r="D60" s="165" t="s">
        <v>2071</v>
      </c>
      <c r="E60" s="166"/>
      <c r="F60" s="166"/>
      <c r="G60" s="166"/>
      <c r="H60" s="166"/>
      <c r="I60" s="167"/>
      <c r="J60" s="168">
        <f>J118</f>
        <v>0</v>
      </c>
      <c r="K60" s="169"/>
    </row>
    <row r="61" spans="2:11" s="9" customFormat="1" ht="19.9" customHeight="1">
      <c r="B61" s="163"/>
      <c r="C61" s="164"/>
      <c r="D61" s="165" t="s">
        <v>2072</v>
      </c>
      <c r="E61" s="166"/>
      <c r="F61" s="166"/>
      <c r="G61" s="166"/>
      <c r="H61" s="166"/>
      <c r="I61" s="167"/>
      <c r="J61" s="168">
        <f>J212</f>
        <v>0</v>
      </c>
      <c r="K61" s="169"/>
    </row>
    <row r="62" spans="2:11" s="9" customFormat="1" ht="14.85" customHeight="1">
      <c r="B62" s="163"/>
      <c r="C62" s="164"/>
      <c r="D62" s="165" t="s">
        <v>2073</v>
      </c>
      <c r="E62" s="166"/>
      <c r="F62" s="166"/>
      <c r="G62" s="166"/>
      <c r="H62" s="166"/>
      <c r="I62" s="167"/>
      <c r="J62" s="168">
        <f>J213</f>
        <v>0</v>
      </c>
      <c r="K62" s="169"/>
    </row>
    <row r="63" spans="2:11" s="8" customFormat="1" ht="24.95" customHeight="1">
      <c r="B63" s="154"/>
      <c r="C63" s="155"/>
      <c r="D63" s="156" t="s">
        <v>2443</v>
      </c>
      <c r="E63" s="157"/>
      <c r="F63" s="157"/>
      <c r="G63" s="157"/>
      <c r="H63" s="157"/>
      <c r="I63" s="160"/>
      <c r="J63" s="161">
        <f>J215</f>
        <v>0</v>
      </c>
      <c r="K63" s="162"/>
    </row>
    <row r="64" spans="2:11" s="9" customFormat="1" ht="19.9" customHeight="1">
      <c r="B64" s="163"/>
      <c r="C64" s="164"/>
      <c r="D64" s="165" t="s">
        <v>2444</v>
      </c>
      <c r="E64" s="166"/>
      <c r="F64" s="166"/>
      <c r="G64" s="166"/>
      <c r="H64" s="166"/>
      <c r="I64" s="167"/>
      <c r="J64" s="168">
        <f>J216</f>
        <v>0</v>
      </c>
      <c r="K64" s="169"/>
    </row>
    <row r="65" spans="2:11" s="9" customFormat="1" ht="19.9" customHeight="1">
      <c r="B65" s="163"/>
      <c r="C65" s="164"/>
      <c r="D65" s="165" t="s">
        <v>2445</v>
      </c>
      <c r="E65" s="166"/>
      <c r="F65" s="166"/>
      <c r="G65" s="166"/>
      <c r="H65" s="166"/>
      <c r="I65" s="167"/>
      <c r="J65" s="168">
        <f>J221</f>
        <v>0</v>
      </c>
      <c r="K65" s="169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5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8"/>
      <c r="J71" s="60"/>
      <c r="K71" s="60"/>
      <c r="L71" s="61"/>
    </row>
    <row r="72" spans="2:12" s="1" customFormat="1" ht="36.95" customHeight="1">
      <c r="B72" s="41"/>
      <c r="C72" s="62" t="s">
        <v>2074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4.45" customHeight="1">
      <c r="B74" s="41"/>
      <c r="C74" s="65" t="s">
        <v>1894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2.5" customHeight="1">
      <c r="B75" s="41"/>
      <c r="C75" s="63"/>
      <c r="D75" s="63"/>
      <c r="E75" s="402" t="str">
        <f>E7</f>
        <v>Jezero Most-napojení na komunikace a IS - část I</v>
      </c>
      <c r="F75" s="403"/>
      <c r="G75" s="403"/>
      <c r="H75" s="403"/>
      <c r="I75" s="170"/>
      <c r="J75" s="63"/>
      <c r="K75" s="63"/>
      <c r="L75" s="61"/>
    </row>
    <row r="76" spans="2:12" s="1" customFormat="1" ht="14.45" customHeight="1">
      <c r="B76" s="41"/>
      <c r="C76" s="65" t="s">
        <v>2058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E9</f>
        <v>SO 301 - SO 301 - Pitný vodovod</v>
      </c>
      <c r="F77" s="404"/>
      <c r="G77" s="404"/>
      <c r="H77" s="404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8" customHeight="1">
      <c r="B79" s="41"/>
      <c r="C79" s="65" t="s">
        <v>1901</v>
      </c>
      <c r="D79" s="63"/>
      <c r="E79" s="63"/>
      <c r="F79" s="171" t="str">
        <f>F12</f>
        <v xml:space="preserve"> </v>
      </c>
      <c r="G79" s="63"/>
      <c r="H79" s="63"/>
      <c r="I79" s="172" t="s">
        <v>1903</v>
      </c>
      <c r="J79" s="73" t="str">
        <f>IF(J12="","",J12)</f>
        <v>28. 11. 2016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5">
      <c r="B81" s="41"/>
      <c r="C81" s="65" t="s">
        <v>1906</v>
      </c>
      <c r="D81" s="63"/>
      <c r="E81" s="63"/>
      <c r="F81" s="171" t="str">
        <f>E15</f>
        <v>ČR - Ministerstvo financí</v>
      </c>
      <c r="G81" s="63"/>
      <c r="H81" s="63"/>
      <c r="I81" s="172" t="s">
        <v>1912</v>
      </c>
      <c r="J81" s="171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1910</v>
      </c>
      <c r="D82" s="63"/>
      <c r="E82" s="63"/>
      <c r="F82" s="171" t="str">
        <f>IF(E18="","",E18)</f>
        <v/>
      </c>
      <c r="G82" s="63"/>
      <c r="H82" s="63"/>
      <c r="I82" s="170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20" s="10" customFormat="1" ht="29.25" customHeight="1">
      <c r="B84" s="173"/>
      <c r="C84" s="174" t="s">
        <v>2075</v>
      </c>
      <c r="D84" s="175" t="s">
        <v>1936</v>
      </c>
      <c r="E84" s="175" t="s">
        <v>1932</v>
      </c>
      <c r="F84" s="175" t="s">
        <v>2076</v>
      </c>
      <c r="G84" s="175" t="s">
        <v>2077</v>
      </c>
      <c r="H84" s="175" t="s">
        <v>2078</v>
      </c>
      <c r="I84" s="176" t="s">
        <v>2079</v>
      </c>
      <c r="J84" s="175" t="s">
        <v>2064</v>
      </c>
      <c r="K84" s="177" t="s">
        <v>2080</v>
      </c>
      <c r="L84" s="178"/>
      <c r="M84" s="80" t="s">
        <v>2081</v>
      </c>
      <c r="N84" s="81" t="s">
        <v>1921</v>
      </c>
      <c r="O84" s="81" t="s">
        <v>2082</v>
      </c>
      <c r="P84" s="81" t="s">
        <v>2083</v>
      </c>
      <c r="Q84" s="81" t="s">
        <v>2084</v>
      </c>
      <c r="R84" s="81" t="s">
        <v>2085</v>
      </c>
      <c r="S84" s="81" t="s">
        <v>2086</v>
      </c>
      <c r="T84" s="82" t="s">
        <v>2087</v>
      </c>
    </row>
    <row r="85" spans="2:63" s="1" customFormat="1" ht="29.25" customHeight="1">
      <c r="B85" s="41"/>
      <c r="C85" s="86" t="s">
        <v>2065</v>
      </c>
      <c r="D85" s="63"/>
      <c r="E85" s="63"/>
      <c r="F85" s="63"/>
      <c r="G85" s="63"/>
      <c r="H85" s="63"/>
      <c r="I85" s="170"/>
      <c r="J85" s="179">
        <f>BK85</f>
        <v>0</v>
      </c>
      <c r="K85" s="63"/>
      <c r="L85" s="61"/>
      <c r="M85" s="83"/>
      <c r="N85" s="84"/>
      <c r="O85" s="84"/>
      <c r="P85" s="180">
        <f>P86+P215</f>
        <v>0</v>
      </c>
      <c r="Q85" s="84"/>
      <c r="R85" s="180">
        <f>R86+R215</f>
        <v>1363.4585653428</v>
      </c>
      <c r="S85" s="84"/>
      <c r="T85" s="181">
        <f>T86+T215</f>
        <v>0</v>
      </c>
      <c r="AT85" s="24" t="s">
        <v>1950</v>
      </c>
      <c r="AU85" s="24" t="s">
        <v>2066</v>
      </c>
      <c r="BK85" s="182">
        <f>BK86+BK215</f>
        <v>0</v>
      </c>
    </row>
    <row r="86" spans="2:63" s="11" customFormat="1" ht="37.35" customHeight="1">
      <c r="B86" s="183"/>
      <c r="C86" s="184"/>
      <c r="D86" s="185" t="s">
        <v>1950</v>
      </c>
      <c r="E86" s="186" t="s">
        <v>2088</v>
      </c>
      <c r="F86" s="186" t="s">
        <v>2089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P87+P113+P118+P212</f>
        <v>0</v>
      </c>
      <c r="Q86" s="191"/>
      <c r="R86" s="192">
        <f>R87+R113+R118+R212</f>
        <v>1363.4002852428</v>
      </c>
      <c r="S86" s="191"/>
      <c r="T86" s="193">
        <f>T87+T113+T118+T212</f>
        <v>0</v>
      </c>
      <c r="AR86" s="194" t="s">
        <v>1900</v>
      </c>
      <c r="AT86" s="195" t="s">
        <v>1950</v>
      </c>
      <c r="AU86" s="195" t="s">
        <v>1951</v>
      </c>
      <c r="AY86" s="194" t="s">
        <v>2090</v>
      </c>
      <c r="BK86" s="196">
        <f>BK87+BK113+BK118+BK212</f>
        <v>0</v>
      </c>
    </row>
    <row r="87" spans="2:63" s="11" customFormat="1" ht="19.9" customHeight="1">
      <c r="B87" s="183"/>
      <c r="C87" s="184"/>
      <c r="D87" s="197" t="s">
        <v>1950</v>
      </c>
      <c r="E87" s="198" t="s">
        <v>1900</v>
      </c>
      <c r="F87" s="198" t="s">
        <v>2091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SUM(P88:P112)</f>
        <v>0</v>
      </c>
      <c r="Q87" s="191"/>
      <c r="R87" s="192">
        <f>SUM(R88:R112)</f>
        <v>891.266039677</v>
      </c>
      <c r="S87" s="191"/>
      <c r="T87" s="193">
        <f>SUM(T88:T112)</f>
        <v>0</v>
      </c>
      <c r="AR87" s="194" t="s">
        <v>1900</v>
      </c>
      <c r="AT87" s="195" t="s">
        <v>1950</v>
      </c>
      <c r="AU87" s="195" t="s">
        <v>1900</v>
      </c>
      <c r="AY87" s="194" t="s">
        <v>2090</v>
      </c>
      <c r="BK87" s="196">
        <f>SUM(BK88:BK112)</f>
        <v>0</v>
      </c>
    </row>
    <row r="88" spans="2:65" s="1" customFormat="1" ht="22.5" customHeight="1">
      <c r="B88" s="41"/>
      <c r="C88" s="200" t="s">
        <v>1900</v>
      </c>
      <c r="D88" s="200" t="s">
        <v>2092</v>
      </c>
      <c r="E88" s="201" t="s">
        <v>2446</v>
      </c>
      <c r="F88" s="202" t="s">
        <v>2447</v>
      </c>
      <c r="G88" s="203" t="s">
        <v>2095</v>
      </c>
      <c r="H88" s="204">
        <v>8.1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2448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2449</v>
      </c>
      <c r="G89" s="213"/>
      <c r="H89" s="217">
        <v>8.1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1961</v>
      </c>
      <c r="D90" s="200" t="s">
        <v>2092</v>
      </c>
      <c r="E90" s="201" t="s">
        <v>2450</v>
      </c>
      <c r="F90" s="202" t="s">
        <v>2451</v>
      </c>
      <c r="G90" s="203" t="s">
        <v>2095</v>
      </c>
      <c r="H90" s="204">
        <v>2.43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2452</v>
      </c>
    </row>
    <row r="91" spans="2:51" s="12" customFormat="1" ht="13.5">
      <c r="B91" s="212"/>
      <c r="C91" s="213"/>
      <c r="D91" s="214" t="s">
        <v>2098</v>
      </c>
      <c r="E91" s="213"/>
      <c r="F91" s="216" t="s">
        <v>2453</v>
      </c>
      <c r="G91" s="213"/>
      <c r="H91" s="217">
        <v>2.43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1882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2039</v>
      </c>
      <c r="D92" s="200" t="s">
        <v>2092</v>
      </c>
      <c r="E92" s="201" t="s">
        <v>2454</v>
      </c>
      <c r="F92" s="202" t="s">
        <v>2455</v>
      </c>
      <c r="G92" s="203" t="s">
        <v>2095</v>
      </c>
      <c r="H92" s="204">
        <v>4400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2456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2457</v>
      </c>
      <c r="G93" s="213"/>
      <c r="H93" s="217">
        <v>4400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2458</v>
      </c>
      <c r="F94" s="202" t="s">
        <v>2459</v>
      </c>
      <c r="G94" s="203" t="s">
        <v>2095</v>
      </c>
      <c r="H94" s="204">
        <v>1320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2460</v>
      </c>
    </row>
    <row r="95" spans="2:51" s="12" customFormat="1" ht="13.5">
      <c r="B95" s="212"/>
      <c r="C95" s="213"/>
      <c r="D95" s="214" t="s">
        <v>2098</v>
      </c>
      <c r="E95" s="213"/>
      <c r="F95" s="216" t="s">
        <v>2461</v>
      </c>
      <c r="G95" s="213"/>
      <c r="H95" s="217">
        <v>1320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1882</v>
      </c>
      <c r="AX95" s="12" t="s">
        <v>1900</v>
      </c>
      <c r="AY95" s="223" t="s">
        <v>2090</v>
      </c>
    </row>
    <row r="96" spans="2:65" s="1" customFormat="1" ht="22.5" customHeight="1">
      <c r="B96" s="41"/>
      <c r="C96" s="200" t="s">
        <v>2045</v>
      </c>
      <c r="D96" s="200" t="s">
        <v>2092</v>
      </c>
      <c r="E96" s="201" t="s">
        <v>2462</v>
      </c>
      <c r="F96" s="202" t="s">
        <v>2463</v>
      </c>
      <c r="G96" s="203" t="s">
        <v>2132</v>
      </c>
      <c r="H96" s="204">
        <v>8072.7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0.00083851</v>
      </c>
      <c r="R96" s="209">
        <f>Q96*H96</f>
        <v>6.769039676999999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2464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2465</v>
      </c>
      <c r="G97" s="213"/>
      <c r="H97" s="217">
        <v>8072.7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2117</v>
      </c>
      <c r="D98" s="200" t="s">
        <v>2092</v>
      </c>
      <c r="E98" s="201" t="s">
        <v>2466</v>
      </c>
      <c r="F98" s="202" t="s">
        <v>2467</v>
      </c>
      <c r="G98" s="203" t="s">
        <v>2132</v>
      </c>
      <c r="H98" s="204">
        <v>8072.7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2468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2469</v>
      </c>
      <c r="G99" s="213"/>
      <c r="H99" s="217">
        <v>8072.7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2122</v>
      </c>
      <c r="D100" s="200" t="s">
        <v>2092</v>
      </c>
      <c r="E100" s="201" t="s">
        <v>2434</v>
      </c>
      <c r="F100" s="202" t="s">
        <v>2435</v>
      </c>
      <c r="G100" s="203" t="s">
        <v>2095</v>
      </c>
      <c r="H100" s="204">
        <v>4440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2470</v>
      </c>
    </row>
    <row r="101" spans="2:51" s="12" customFormat="1" ht="13.5">
      <c r="B101" s="212"/>
      <c r="C101" s="213"/>
      <c r="D101" s="214" t="s">
        <v>2098</v>
      </c>
      <c r="E101" s="215" t="s">
        <v>1898</v>
      </c>
      <c r="F101" s="216" t="s">
        <v>2471</v>
      </c>
      <c r="G101" s="213"/>
      <c r="H101" s="217">
        <v>4440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65" s="1" customFormat="1" ht="22.5" customHeight="1">
      <c r="B102" s="41"/>
      <c r="C102" s="200" t="s">
        <v>2129</v>
      </c>
      <c r="D102" s="200" t="s">
        <v>2092</v>
      </c>
      <c r="E102" s="201" t="s">
        <v>2109</v>
      </c>
      <c r="F102" s="202" t="s">
        <v>2110</v>
      </c>
      <c r="G102" s="203" t="s">
        <v>2095</v>
      </c>
      <c r="H102" s="204">
        <v>805.995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2472</v>
      </c>
    </row>
    <row r="103" spans="2:51" s="12" customFormat="1" ht="13.5">
      <c r="B103" s="212"/>
      <c r="C103" s="213"/>
      <c r="D103" s="214" t="s">
        <v>2098</v>
      </c>
      <c r="E103" s="215" t="s">
        <v>1898</v>
      </c>
      <c r="F103" s="216" t="s">
        <v>2473</v>
      </c>
      <c r="G103" s="213"/>
      <c r="H103" s="217">
        <v>805.995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1916</v>
      </c>
      <c r="AX103" s="12" t="s">
        <v>1951</v>
      </c>
      <c r="AY103" s="223" t="s">
        <v>2090</v>
      </c>
    </row>
    <row r="104" spans="2:65" s="1" customFormat="1" ht="22.5" customHeight="1">
      <c r="B104" s="41"/>
      <c r="C104" s="200" t="s">
        <v>2135</v>
      </c>
      <c r="D104" s="200" t="s">
        <v>2092</v>
      </c>
      <c r="E104" s="201" t="s">
        <v>2118</v>
      </c>
      <c r="F104" s="202" t="s">
        <v>2119</v>
      </c>
      <c r="G104" s="203" t="s">
        <v>2095</v>
      </c>
      <c r="H104" s="204">
        <v>805.995</v>
      </c>
      <c r="I104" s="205"/>
      <c r="J104" s="206">
        <f>ROUND(I104*H104,2)</f>
        <v>0</v>
      </c>
      <c r="K104" s="202" t="s">
        <v>2096</v>
      </c>
      <c r="L104" s="61"/>
      <c r="M104" s="207" t="s">
        <v>1898</v>
      </c>
      <c r="N104" s="208" t="s">
        <v>1922</v>
      </c>
      <c r="O104" s="42"/>
      <c r="P104" s="209">
        <f>O104*H104</f>
        <v>0</v>
      </c>
      <c r="Q104" s="209">
        <v>0</v>
      </c>
      <c r="R104" s="209">
        <f>Q104*H104</f>
        <v>0</v>
      </c>
      <c r="S104" s="209">
        <v>0</v>
      </c>
      <c r="T104" s="210">
        <f>S104*H104</f>
        <v>0</v>
      </c>
      <c r="AR104" s="24" t="s">
        <v>2042</v>
      </c>
      <c r="AT104" s="24" t="s">
        <v>2092</v>
      </c>
      <c r="AU104" s="24" t="s">
        <v>1961</v>
      </c>
      <c r="AY104" s="24" t="s">
        <v>2090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4" t="s">
        <v>1900</v>
      </c>
      <c r="BK104" s="211">
        <f>ROUND(I104*H104,2)</f>
        <v>0</v>
      </c>
      <c r="BL104" s="24" t="s">
        <v>2042</v>
      </c>
      <c r="BM104" s="24" t="s">
        <v>2474</v>
      </c>
    </row>
    <row r="105" spans="2:65" s="1" customFormat="1" ht="22.5" customHeight="1">
      <c r="B105" s="41"/>
      <c r="C105" s="200" t="s">
        <v>1905</v>
      </c>
      <c r="D105" s="200" t="s">
        <v>2092</v>
      </c>
      <c r="E105" s="201" t="s">
        <v>2123</v>
      </c>
      <c r="F105" s="202" t="s">
        <v>2124</v>
      </c>
      <c r="G105" s="203" t="s">
        <v>2125</v>
      </c>
      <c r="H105" s="204">
        <v>1370.192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2475</v>
      </c>
    </row>
    <row r="106" spans="2:51" s="12" customFormat="1" ht="13.5">
      <c r="B106" s="212"/>
      <c r="C106" s="213"/>
      <c r="D106" s="214" t="s">
        <v>2098</v>
      </c>
      <c r="E106" s="213"/>
      <c r="F106" s="216" t="s">
        <v>2476</v>
      </c>
      <c r="G106" s="213"/>
      <c r="H106" s="217">
        <v>1370.192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1882</v>
      </c>
      <c r="AX106" s="12" t="s">
        <v>1900</v>
      </c>
      <c r="AY106" s="223" t="s">
        <v>2090</v>
      </c>
    </row>
    <row r="107" spans="2:65" s="1" customFormat="1" ht="22.5" customHeight="1">
      <c r="B107" s="41"/>
      <c r="C107" s="200" t="s">
        <v>2146</v>
      </c>
      <c r="D107" s="200" t="s">
        <v>2092</v>
      </c>
      <c r="E107" s="201" t="s">
        <v>2437</v>
      </c>
      <c r="F107" s="202" t="s">
        <v>2438</v>
      </c>
      <c r="G107" s="203" t="s">
        <v>2095</v>
      </c>
      <c r="H107" s="204">
        <v>3602.105</v>
      </c>
      <c r="I107" s="205"/>
      <c r="J107" s="206">
        <f>ROUND(I107*H107,2)</f>
        <v>0</v>
      </c>
      <c r="K107" s="202" t="s">
        <v>2096</v>
      </c>
      <c r="L107" s="61"/>
      <c r="M107" s="207" t="s">
        <v>1898</v>
      </c>
      <c r="N107" s="208" t="s">
        <v>1922</v>
      </c>
      <c r="O107" s="42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AR107" s="24" t="s">
        <v>2042</v>
      </c>
      <c r="AT107" s="24" t="s">
        <v>2092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2477</v>
      </c>
    </row>
    <row r="108" spans="2:51" s="12" customFormat="1" ht="13.5">
      <c r="B108" s="212"/>
      <c r="C108" s="213"/>
      <c r="D108" s="214" t="s">
        <v>2098</v>
      </c>
      <c r="E108" s="215" t="s">
        <v>1898</v>
      </c>
      <c r="F108" s="216" t="s">
        <v>2478</v>
      </c>
      <c r="G108" s="213"/>
      <c r="H108" s="217">
        <v>3602.105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1916</v>
      </c>
      <c r="AX108" s="12" t="s">
        <v>1951</v>
      </c>
      <c r="AY108" s="223" t="s">
        <v>2090</v>
      </c>
    </row>
    <row r="109" spans="2:65" s="1" customFormat="1" ht="22.5" customHeight="1">
      <c r="B109" s="41"/>
      <c r="C109" s="200" t="s">
        <v>2151</v>
      </c>
      <c r="D109" s="200" t="s">
        <v>2092</v>
      </c>
      <c r="E109" s="201" t="s">
        <v>2479</v>
      </c>
      <c r="F109" s="202" t="s">
        <v>2480</v>
      </c>
      <c r="G109" s="203" t="s">
        <v>2095</v>
      </c>
      <c r="H109" s="204">
        <v>529.639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2481</v>
      </c>
    </row>
    <row r="110" spans="2:51" s="12" customFormat="1" ht="13.5">
      <c r="B110" s="212"/>
      <c r="C110" s="213"/>
      <c r="D110" s="214" t="s">
        <v>2098</v>
      </c>
      <c r="E110" s="215" t="s">
        <v>1898</v>
      </c>
      <c r="F110" s="216" t="s">
        <v>2482</v>
      </c>
      <c r="G110" s="213"/>
      <c r="H110" s="217">
        <v>529.639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1951</v>
      </c>
      <c r="AY110" s="223" t="s">
        <v>2090</v>
      </c>
    </row>
    <row r="111" spans="2:65" s="1" customFormat="1" ht="22.5" customHeight="1">
      <c r="B111" s="41"/>
      <c r="C111" s="228" t="s">
        <v>2156</v>
      </c>
      <c r="D111" s="228" t="s">
        <v>2136</v>
      </c>
      <c r="E111" s="229" t="s">
        <v>2483</v>
      </c>
      <c r="F111" s="230" t="s">
        <v>2484</v>
      </c>
      <c r="G111" s="231" t="s">
        <v>2125</v>
      </c>
      <c r="H111" s="232">
        <v>884.497</v>
      </c>
      <c r="I111" s="233"/>
      <c r="J111" s="234">
        <f>ROUND(I111*H111,2)</f>
        <v>0</v>
      </c>
      <c r="K111" s="230" t="s">
        <v>2096</v>
      </c>
      <c r="L111" s="235"/>
      <c r="M111" s="236" t="s">
        <v>1898</v>
      </c>
      <c r="N111" s="237" t="s">
        <v>1922</v>
      </c>
      <c r="O111" s="42"/>
      <c r="P111" s="209">
        <f>O111*H111</f>
        <v>0</v>
      </c>
      <c r="Q111" s="209">
        <v>1</v>
      </c>
      <c r="R111" s="209">
        <f>Q111*H111</f>
        <v>884.497</v>
      </c>
      <c r="S111" s="209">
        <v>0</v>
      </c>
      <c r="T111" s="210">
        <f>S111*H111</f>
        <v>0</v>
      </c>
      <c r="AR111" s="24" t="s">
        <v>2129</v>
      </c>
      <c r="AT111" s="24" t="s">
        <v>2136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2485</v>
      </c>
    </row>
    <row r="112" spans="2:51" s="12" customFormat="1" ht="13.5">
      <c r="B112" s="212"/>
      <c r="C112" s="213"/>
      <c r="D112" s="224" t="s">
        <v>2098</v>
      </c>
      <c r="E112" s="213"/>
      <c r="F112" s="226" t="s">
        <v>2486</v>
      </c>
      <c r="G112" s="213"/>
      <c r="H112" s="227">
        <v>884.497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1882</v>
      </c>
      <c r="AX112" s="12" t="s">
        <v>1900</v>
      </c>
      <c r="AY112" s="223" t="s">
        <v>2090</v>
      </c>
    </row>
    <row r="113" spans="2:63" s="11" customFormat="1" ht="29.85" customHeight="1">
      <c r="B113" s="183"/>
      <c r="C113" s="184"/>
      <c r="D113" s="197" t="s">
        <v>1950</v>
      </c>
      <c r="E113" s="198" t="s">
        <v>2042</v>
      </c>
      <c r="F113" s="198" t="s">
        <v>2487</v>
      </c>
      <c r="G113" s="184"/>
      <c r="H113" s="184"/>
      <c r="I113" s="187"/>
      <c r="J113" s="199">
        <f>BK113</f>
        <v>0</v>
      </c>
      <c r="K113" s="184"/>
      <c r="L113" s="189"/>
      <c r="M113" s="190"/>
      <c r="N113" s="191"/>
      <c r="O113" s="191"/>
      <c r="P113" s="192">
        <f>SUM(P114:P117)</f>
        <v>0</v>
      </c>
      <c r="Q113" s="191"/>
      <c r="R113" s="192">
        <f>SUM(R114:R117)</f>
        <v>431.30691690000003</v>
      </c>
      <c r="S113" s="191"/>
      <c r="T113" s="193">
        <f>SUM(T114:T117)</f>
        <v>0</v>
      </c>
      <c r="AR113" s="194" t="s">
        <v>1900</v>
      </c>
      <c r="AT113" s="195" t="s">
        <v>1950</v>
      </c>
      <c r="AU113" s="195" t="s">
        <v>1900</v>
      </c>
      <c r="AY113" s="194" t="s">
        <v>2090</v>
      </c>
      <c r="BK113" s="196">
        <f>SUM(BK114:BK117)</f>
        <v>0</v>
      </c>
    </row>
    <row r="114" spans="2:65" s="1" customFormat="1" ht="22.5" customHeight="1">
      <c r="B114" s="41"/>
      <c r="C114" s="200" t="s">
        <v>2161</v>
      </c>
      <c r="D114" s="200" t="s">
        <v>2092</v>
      </c>
      <c r="E114" s="201" t="s">
        <v>2488</v>
      </c>
      <c r="F114" s="202" t="s">
        <v>2489</v>
      </c>
      <c r="G114" s="203" t="s">
        <v>2095</v>
      </c>
      <c r="H114" s="204">
        <v>227.97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1.89077</v>
      </c>
      <c r="R114" s="209">
        <f>Q114*H114</f>
        <v>431.03883690000004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2490</v>
      </c>
    </row>
    <row r="115" spans="2:51" s="12" customFormat="1" ht="13.5">
      <c r="B115" s="212"/>
      <c r="C115" s="213"/>
      <c r="D115" s="214" t="s">
        <v>2098</v>
      </c>
      <c r="E115" s="215" t="s">
        <v>1898</v>
      </c>
      <c r="F115" s="216" t="s">
        <v>2491</v>
      </c>
      <c r="G115" s="213"/>
      <c r="H115" s="217">
        <v>227.97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1916</v>
      </c>
      <c r="AX115" s="12" t="s">
        <v>1951</v>
      </c>
      <c r="AY115" s="223" t="s">
        <v>2090</v>
      </c>
    </row>
    <row r="116" spans="2:65" s="1" customFormat="1" ht="22.5" customHeight="1">
      <c r="B116" s="41"/>
      <c r="C116" s="200" t="s">
        <v>1886</v>
      </c>
      <c r="D116" s="200" t="s">
        <v>2092</v>
      </c>
      <c r="E116" s="201" t="s">
        <v>2492</v>
      </c>
      <c r="F116" s="202" t="s">
        <v>2493</v>
      </c>
      <c r="G116" s="203" t="s">
        <v>2095</v>
      </c>
      <c r="H116" s="204">
        <v>0.12</v>
      </c>
      <c r="I116" s="205"/>
      <c r="J116" s="206">
        <f>ROUND(I116*H116,2)</f>
        <v>0</v>
      </c>
      <c r="K116" s="202" t="s">
        <v>2096</v>
      </c>
      <c r="L116" s="61"/>
      <c r="M116" s="207" t="s">
        <v>1898</v>
      </c>
      <c r="N116" s="208" t="s">
        <v>1922</v>
      </c>
      <c r="O116" s="42"/>
      <c r="P116" s="209">
        <f>O116*H116</f>
        <v>0</v>
      </c>
      <c r="Q116" s="209">
        <v>2.234</v>
      </c>
      <c r="R116" s="209">
        <f>Q116*H116</f>
        <v>0.26808</v>
      </c>
      <c r="S116" s="209">
        <v>0</v>
      </c>
      <c r="T116" s="210">
        <f>S116*H116</f>
        <v>0</v>
      </c>
      <c r="AR116" s="24" t="s">
        <v>2042</v>
      </c>
      <c r="AT116" s="24" t="s">
        <v>2092</v>
      </c>
      <c r="AU116" s="24" t="s">
        <v>1961</v>
      </c>
      <c r="AY116" s="24" t="s">
        <v>2090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4" t="s">
        <v>1900</v>
      </c>
      <c r="BK116" s="211">
        <f>ROUND(I116*H116,2)</f>
        <v>0</v>
      </c>
      <c r="BL116" s="24" t="s">
        <v>2042</v>
      </c>
      <c r="BM116" s="24" t="s">
        <v>2494</v>
      </c>
    </row>
    <row r="117" spans="2:51" s="12" customFormat="1" ht="13.5">
      <c r="B117" s="212"/>
      <c r="C117" s="213"/>
      <c r="D117" s="224" t="s">
        <v>2098</v>
      </c>
      <c r="E117" s="225" t="s">
        <v>1898</v>
      </c>
      <c r="F117" s="226" t="s">
        <v>2495</v>
      </c>
      <c r="G117" s="213"/>
      <c r="H117" s="227">
        <v>0.12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2098</v>
      </c>
      <c r="AU117" s="223" t="s">
        <v>1961</v>
      </c>
      <c r="AV117" s="12" t="s">
        <v>1961</v>
      </c>
      <c r="AW117" s="12" t="s">
        <v>1916</v>
      </c>
      <c r="AX117" s="12" t="s">
        <v>1900</v>
      </c>
      <c r="AY117" s="223" t="s">
        <v>2090</v>
      </c>
    </row>
    <row r="118" spans="2:63" s="11" customFormat="1" ht="29.85" customHeight="1">
      <c r="B118" s="183"/>
      <c r="C118" s="184"/>
      <c r="D118" s="197" t="s">
        <v>1950</v>
      </c>
      <c r="E118" s="198" t="s">
        <v>2129</v>
      </c>
      <c r="F118" s="198" t="s">
        <v>2259</v>
      </c>
      <c r="G118" s="184"/>
      <c r="H118" s="184"/>
      <c r="I118" s="187"/>
      <c r="J118" s="199">
        <f>BK118</f>
        <v>0</v>
      </c>
      <c r="K118" s="184"/>
      <c r="L118" s="189"/>
      <c r="M118" s="190"/>
      <c r="N118" s="191"/>
      <c r="O118" s="191"/>
      <c r="P118" s="192">
        <f>SUM(P119:P211)</f>
        <v>0</v>
      </c>
      <c r="Q118" s="191"/>
      <c r="R118" s="192">
        <f>SUM(R119:R211)</f>
        <v>40.827328665799996</v>
      </c>
      <c r="S118" s="191"/>
      <c r="T118" s="193">
        <f>SUM(T119:T211)</f>
        <v>0</v>
      </c>
      <c r="AR118" s="194" t="s">
        <v>1900</v>
      </c>
      <c r="AT118" s="195" t="s">
        <v>1950</v>
      </c>
      <c r="AU118" s="195" t="s">
        <v>1900</v>
      </c>
      <c r="AY118" s="194" t="s">
        <v>2090</v>
      </c>
      <c r="BK118" s="196">
        <f>SUM(BK119:BK211)</f>
        <v>0</v>
      </c>
    </row>
    <row r="119" spans="2:65" s="1" customFormat="1" ht="22.5" customHeight="1">
      <c r="B119" s="41"/>
      <c r="C119" s="200" t="s">
        <v>2171</v>
      </c>
      <c r="D119" s="200" t="s">
        <v>2092</v>
      </c>
      <c r="E119" s="201" t="s">
        <v>2496</v>
      </c>
      <c r="F119" s="202" t="s">
        <v>2497</v>
      </c>
      <c r="G119" s="203" t="s">
        <v>2263</v>
      </c>
      <c r="H119" s="204">
        <v>21</v>
      </c>
      <c r="I119" s="205"/>
      <c r="J119" s="206">
        <f>ROUND(I119*H119,2)</f>
        <v>0</v>
      </c>
      <c r="K119" s="202" t="s">
        <v>2096</v>
      </c>
      <c r="L119" s="61"/>
      <c r="M119" s="207" t="s">
        <v>1898</v>
      </c>
      <c r="N119" s="208" t="s">
        <v>1922</v>
      </c>
      <c r="O119" s="42"/>
      <c r="P119" s="209">
        <f>O119*H119</f>
        <v>0</v>
      </c>
      <c r="Q119" s="209">
        <v>0.00080532</v>
      </c>
      <c r="R119" s="209">
        <f>Q119*H119</f>
        <v>0.016911719999999998</v>
      </c>
      <c r="S119" s="209">
        <v>0</v>
      </c>
      <c r="T119" s="210">
        <f>S119*H119</f>
        <v>0</v>
      </c>
      <c r="AR119" s="24" t="s">
        <v>2042</v>
      </c>
      <c r="AT119" s="24" t="s">
        <v>2092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2498</v>
      </c>
    </row>
    <row r="120" spans="2:51" s="12" customFormat="1" ht="13.5">
      <c r="B120" s="212"/>
      <c r="C120" s="213"/>
      <c r="D120" s="214" t="s">
        <v>2098</v>
      </c>
      <c r="E120" s="215" t="s">
        <v>1898</v>
      </c>
      <c r="F120" s="216" t="s">
        <v>2499</v>
      </c>
      <c r="G120" s="213"/>
      <c r="H120" s="217">
        <v>21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1951</v>
      </c>
      <c r="AY120" s="223" t="s">
        <v>2090</v>
      </c>
    </row>
    <row r="121" spans="2:65" s="1" customFormat="1" ht="22.5" customHeight="1">
      <c r="B121" s="41"/>
      <c r="C121" s="228" t="s">
        <v>2176</v>
      </c>
      <c r="D121" s="228" t="s">
        <v>2136</v>
      </c>
      <c r="E121" s="229" t="s">
        <v>2500</v>
      </c>
      <c r="F121" s="230" t="s">
        <v>2501</v>
      </c>
      <c r="G121" s="231" t="s">
        <v>2263</v>
      </c>
      <c r="H121" s="232">
        <v>10</v>
      </c>
      <c r="I121" s="233"/>
      <c r="J121" s="234">
        <f aca="true" t="shared" si="0" ref="J121:J126">ROUND(I121*H121,2)</f>
        <v>0</v>
      </c>
      <c r="K121" s="230" t="s">
        <v>2096</v>
      </c>
      <c r="L121" s="235"/>
      <c r="M121" s="236" t="s">
        <v>1898</v>
      </c>
      <c r="N121" s="237" t="s">
        <v>1922</v>
      </c>
      <c r="O121" s="42"/>
      <c r="P121" s="209">
        <f aca="true" t="shared" si="1" ref="P121:P126">O121*H121</f>
        <v>0</v>
      </c>
      <c r="Q121" s="209">
        <v>0.016</v>
      </c>
      <c r="R121" s="209">
        <f aca="true" t="shared" si="2" ref="R121:R126">Q121*H121</f>
        <v>0.16</v>
      </c>
      <c r="S121" s="209">
        <v>0</v>
      </c>
      <c r="T121" s="210">
        <f aca="true" t="shared" si="3" ref="T121:T126">S121*H121</f>
        <v>0</v>
      </c>
      <c r="AR121" s="24" t="s">
        <v>2129</v>
      </c>
      <c r="AT121" s="24" t="s">
        <v>2136</v>
      </c>
      <c r="AU121" s="24" t="s">
        <v>1961</v>
      </c>
      <c r="AY121" s="24" t="s">
        <v>2090</v>
      </c>
      <c r="BE121" s="211">
        <f aca="true" t="shared" si="4" ref="BE121:BE126">IF(N121="základní",J121,0)</f>
        <v>0</v>
      </c>
      <c r="BF121" s="211">
        <f aca="true" t="shared" si="5" ref="BF121:BF126">IF(N121="snížená",J121,0)</f>
        <v>0</v>
      </c>
      <c r="BG121" s="211">
        <f aca="true" t="shared" si="6" ref="BG121:BG126">IF(N121="zákl. přenesená",J121,0)</f>
        <v>0</v>
      </c>
      <c r="BH121" s="211">
        <f aca="true" t="shared" si="7" ref="BH121:BH126">IF(N121="sníž. přenesená",J121,0)</f>
        <v>0</v>
      </c>
      <c r="BI121" s="211">
        <f aca="true" t="shared" si="8" ref="BI121:BI126">IF(N121="nulová",J121,0)</f>
        <v>0</v>
      </c>
      <c r="BJ121" s="24" t="s">
        <v>1900</v>
      </c>
      <c r="BK121" s="211">
        <f aca="true" t="shared" si="9" ref="BK121:BK126">ROUND(I121*H121,2)</f>
        <v>0</v>
      </c>
      <c r="BL121" s="24" t="s">
        <v>2042</v>
      </c>
      <c r="BM121" s="24" t="s">
        <v>2502</v>
      </c>
    </row>
    <row r="122" spans="2:65" s="1" customFormat="1" ht="22.5" customHeight="1">
      <c r="B122" s="41"/>
      <c r="C122" s="228" t="s">
        <v>2181</v>
      </c>
      <c r="D122" s="228" t="s">
        <v>2136</v>
      </c>
      <c r="E122" s="229" t="s">
        <v>2503</v>
      </c>
      <c r="F122" s="230" t="s">
        <v>2504</v>
      </c>
      <c r="G122" s="231" t="s">
        <v>2263</v>
      </c>
      <c r="H122" s="232">
        <v>2</v>
      </c>
      <c r="I122" s="233"/>
      <c r="J122" s="234">
        <f t="shared" si="0"/>
        <v>0</v>
      </c>
      <c r="K122" s="230" t="s">
        <v>2096</v>
      </c>
      <c r="L122" s="235"/>
      <c r="M122" s="236" t="s">
        <v>1898</v>
      </c>
      <c r="N122" s="237" t="s">
        <v>1922</v>
      </c>
      <c r="O122" s="42"/>
      <c r="P122" s="209">
        <f t="shared" si="1"/>
        <v>0</v>
      </c>
      <c r="Q122" s="209">
        <v>0.0076</v>
      </c>
      <c r="R122" s="209">
        <f t="shared" si="2"/>
        <v>0.0152</v>
      </c>
      <c r="S122" s="209">
        <v>0</v>
      </c>
      <c r="T122" s="210">
        <f t="shared" si="3"/>
        <v>0</v>
      </c>
      <c r="AR122" s="24" t="s">
        <v>2129</v>
      </c>
      <c r="AT122" s="24" t="s">
        <v>2136</v>
      </c>
      <c r="AU122" s="24" t="s">
        <v>1961</v>
      </c>
      <c r="AY122" s="24" t="s">
        <v>2090</v>
      </c>
      <c r="BE122" s="211">
        <f t="shared" si="4"/>
        <v>0</v>
      </c>
      <c r="BF122" s="211">
        <f t="shared" si="5"/>
        <v>0</v>
      </c>
      <c r="BG122" s="211">
        <f t="shared" si="6"/>
        <v>0</v>
      </c>
      <c r="BH122" s="211">
        <f t="shared" si="7"/>
        <v>0</v>
      </c>
      <c r="BI122" s="211">
        <f t="shared" si="8"/>
        <v>0</v>
      </c>
      <c r="BJ122" s="24" t="s">
        <v>1900</v>
      </c>
      <c r="BK122" s="211">
        <f t="shared" si="9"/>
        <v>0</v>
      </c>
      <c r="BL122" s="24" t="s">
        <v>2042</v>
      </c>
      <c r="BM122" s="24" t="s">
        <v>2505</v>
      </c>
    </row>
    <row r="123" spans="2:65" s="1" customFormat="1" ht="22.5" customHeight="1">
      <c r="B123" s="41"/>
      <c r="C123" s="228" t="s">
        <v>2186</v>
      </c>
      <c r="D123" s="228" t="s">
        <v>2136</v>
      </c>
      <c r="E123" s="229" t="s">
        <v>2506</v>
      </c>
      <c r="F123" s="230" t="s">
        <v>2507</v>
      </c>
      <c r="G123" s="231" t="s">
        <v>2263</v>
      </c>
      <c r="H123" s="232">
        <v>5</v>
      </c>
      <c r="I123" s="233"/>
      <c r="J123" s="234">
        <f t="shared" si="0"/>
        <v>0</v>
      </c>
      <c r="K123" s="230" t="s">
        <v>1898</v>
      </c>
      <c r="L123" s="235"/>
      <c r="M123" s="236" t="s">
        <v>1898</v>
      </c>
      <c r="N123" s="237" t="s">
        <v>1922</v>
      </c>
      <c r="O123" s="42"/>
      <c r="P123" s="209">
        <f t="shared" si="1"/>
        <v>0</v>
      </c>
      <c r="Q123" s="209">
        <v>0.003</v>
      </c>
      <c r="R123" s="209">
        <f t="shared" si="2"/>
        <v>0.015</v>
      </c>
      <c r="S123" s="209">
        <v>0</v>
      </c>
      <c r="T123" s="210">
        <f t="shared" si="3"/>
        <v>0</v>
      </c>
      <c r="AR123" s="24" t="s">
        <v>2129</v>
      </c>
      <c r="AT123" s="24" t="s">
        <v>2136</v>
      </c>
      <c r="AU123" s="24" t="s">
        <v>1961</v>
      </c>
      <c r="AY123" s="24" t="s">
        <v>2090</v>
      </c>
      <c r="BE123" s="211">
        <f t="shared" si="4"/>
        <v>0</v>
      </c>
      <c r="BF123" s="211">
        <f t="shared" si="5"/>
        <v>0</v>
      </c>
      <c r="BG123" s="211">
        <f t="shared" si="6"/>
        <v>0</v>
      </c>
      <c r="BH123" s="211">
        <f t="shared" si="7"/>
        <v>0</v>
      </c>
      <c r="BI123" s="211">
        <f t="shared" si="8"/>
        <v>0</v>
      </c>
      <c r="BJ123" s="24" t="s">
        <v>1900</v>
      </c>
      <c r="BK123" s="211">
        <f t="shared" si="9"/>
        <v>0</v>
      </c>
      <c r="BL123" s="24" t="s">
        <v>2042</v>
      </c>
      <c r="BM123" s="24" t="s">
        <v>2508</v>
      </c>
    </row>
    <row r="124" spans="2:65" s="1" customFormat="1" ht="22.5" customHeight="1">
      <c r="B124" s="41"/>
      <c r="C124" s="228" t="s">
        <v>2189</v>
      </c>
      <c r="D124" s="228" t="s">
        <v>2136</v>
      </c>
      <c r="E124" s="229" t="s">
        <v>2509</v>
      </c>
      <c r="F124" s="230" t="s">
        <v>2510</v>
      </c>
      <c r="G124" s="231" t="s">
        <v>2263</v>
      </c>
      <c r="H124" s="232">
        <v>2</v>
      </c>
      <c r="I124" s="233"/>
      <c r="J124" s="234">
        <f t="shared" si="0"/>
        <v>0</v>
      </c>
      <c r="K124" s="230" t="s">
        <v>1898</v>
      </c>
      <c r="L124" s="235"/>
      <c r="M124" s="236" t="s">
        <v>1898</v>
      </c>
      <c r="N124" s="237" t="s">
        <v>1922</v>
      </c>
      <c r="O124" s="42"/>
      <c r="P124" s="209">
        <f t="shared" si="1"/>
        <v>0</v>
      </c>
      <c r="Q124" s="209">
        <v>0.0075</v>
      </c>
      <c r="R124" s="209">
        <f t="shared" si="2"/>
        <v>0.015</v>
      </c>
      <c r="S124" s="209">
        <v>0</v>
      </c>
      <c r="T124" s="210">
        <f t="shared" si="3"/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 t="shared" si="4"/>
        <v>0</v>
      </c>
      <c r="BF124" s="211">
        <f t="shared" si="5"/>
        <v>0</v>
      </c>
      <c r="BG124" s="211">
        <f t="shared" si="6"/>
        <v>0</v>
      </c>
      <c r="BH124" s="211">
        <f t="shared" si="7"/>
        <v>0</v>
      </c>
      <c r="BI124" s="211">
        <f t="shared" si="8"/>
        <v>0</v>
      </c>
      <c r="BJ124" s="24" t="s">
        <v>1900</v>
      </c>
      <c r="BK124" s="211">
        <f t="shared" si="9"/>
        <v>0</v>
      </c>
      <c r="BL124" s="24" t="s">
        <v>2042</v>
      </c>
      <c r="BM124" s="24" t="s">
        <v>2511</v>
      </c>
    </row>
    <row r="125" spans="2:65" s="1" customFormat="1" ht="22.5" customHeight="1">
      <c r="B125" s="41"/>
      <c r="C125" s="228" t="s">
        <v>1885</v>
      </c>
      <c r="D125" s="228" t="s">
        <v>2136</v>
      </c>
      <c r="E125" s="229" t="s">
        <v>2512</v>
      </c>
      <c r="F125" s="230" t="s">
        <v>2513</v>
      </c>
      <c r="G125" s="231" t="s">
        <v>2263</v>
      </c>
      <c r="H125" s="232">
        <v>2</v>
      </c>
      <c r="I125" s="233"/>
      <c r="J125" s="234">
        <f t="shared" si="0"/>
        <v>0</v>
      </c>
      <c r="K125" s="230" t="s">
        <v>2096</v>
      </c>
      <c r="L125" s="235"/>
      <c r="M125" s="236" t="s">
        <v>1898</v>
      </c>
      <c r="N125" s="237" t="s">
        <v>1922</v>
      </c>
      <c r="O125" s="42"/>
      <c r="P125" s="209">
        <f t="shared" si="1"/>
        <v>0</v>
      </c>
      <c r="Q125" s="209">
        <v>0.0084</v>
      </c>
      <c r="R125" s="209">
        <f t="shared" si="2"/>
        <v>0.0168</v>
      </c>
      <c r="S125" s="209">
        <v>0</v>
      </c>
      <c r="T125" s="210">
        <f t="shared" si="3"/>
        <v>0</v>
      </c>
      <c r="AR125" s="24" t="s">
        <v>2129</v>
      </c>
      <c r="AT125" s="24" t="s">
        <v>2136</v>
      </c>
      <c r="AU125" s="24" t="s">
        <v>1961</v>
      </c>
      <c r="AY125" s="24" t="s">
        <v>2090</v>
      </c>
      <c r="BE125" s="211">
        <f t="shared" si="4"/>
        <v>0</v>
      </c>
      <c r="BF125" s="211">
        <f t="shared" si="5"/>
        <v>0</v>
      </c>
      <c r="BG125" s="211">
        <f t="shared" si="6"/>
        <v>0</v>
      </c>
      <c r="BH125" s="211">
        <f t="shared" si="7"/>
        <v>0</v>
      </c>
      <c r="BI125" s="211">
        <f t="shared" si="8"/>
        <v>0</v>
      </c>
      <c r="BJ125" s="24" t="s">
        <v>1900</v>
      </c>
      <c r="BK125" s="211">
        <f t="shared" si="9"/>
        <v>0</v>
      </c>
      <c r="BL125" s="24" t="s">
        <v>2042</v>
      </c>
      <c r="BM125" s="24" t="s">
        <v>2514</v>
      </c>
    </row>
    <row r="126" spans="2:65" s="1" customFormat="1" ht="22.5" customHeight="1">
      <c r="B126" s="41"/>
      <c r="C126" s="200" t="s">
        <v>2197</v>
      </c>
      <c r="D126" s="200" t="s">
        <v>2092</v>
      </c>
      <c r="E126" s="201" t="s">
        <v>2515</v>
      </c>
      <c r="F126" s="202" t="s">
        <v>2516</v>
      </c>
      <c r="G126" s="203" t="s">
        <v>2263</v>
      </c>
      <c r="H126" s="204">
        <v>2</v>
      </c>
      <c r="I126" s="205"/>
      <c r="J126" s="206">
        <f t="shared" si="0"/>
        <v>0</v>
      </c>
      <c r="K126" s="202" t="s">
        <v>2096</v>
      </c>
      <c r="L126" s="61"/>
      <c r="M126" s="207" t="s">
        <v>1898</v>
      </c>
      <c r="N126" s="208" t="s">
        <v>1922</v>
      </c>
      <c r="O126" s="42"/>
      <c r="P126" s="209">
        <f t="shared" si="1"/>
        <v>0</v>
      </c>
      <c r="Q126" s="209">
        <v>0.00163264</v>
      </c>
      <c r="R126" s="209">
        <f t="shared" si="2"/>
        <v>0.00326528</v>
      </c>
      <c r="S126" s="209">
        <v>0</v>
      </c>
      <c r="T126" s="210">
        <f t="shared" si="3"/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 t="shared" si="4"/>
        <v>0</v>
      </c>
      <c r="BF126" s="211">
        <f t="shared" si="5"/>
        <v>0</v>
      </c>
      <c r="BG126" s="211">
        <f t="shared" si="6"/>
        <v>0</v>
      </c>
      <c r="BH126" s="211">
        <f t="shared" si="7"/>
        <v>0</v>
      </c>
      <c r="BI126" s="211">
        <f t="shared" si="8"/>
        <v>0</v>
      </c>
      <c r="BJ126" s="24" t="s">
        <v>1900</v>
      </c>
      <c r="BK126" s="211">
        <f t="shared" si="9"/>
        <v>0</v>
      </c>
      <c r="BL126" s="24" t="s">
        <v>2042</v>
      </c>
      <c r="BM126" s="24" t="s">
        <v>2517</v>
      </c>
    </row>
    <row r="127" spans="2:51" s="12" customFormat="1" ht="13.5">
      <c r="B127" s="212"/>
      <c r="C127" s="213"/>
      <c r="D127" s="214" t="s">
        <v>2098</v>
      </c>
      <c r="E127" s="215" t="s">
        <v>1898</v>
      </c>
      <c r="F127" s="216" t="s">
        <v>2518</v>
      </c>
      <c r="G127" s="213"/>
      <c r="H127" s="217">
        <v>2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2098</v>
      </c>
      <c r="AU127" s="223" t="s">
        <v>1961</v>
      </c>
      <c r="AV127" s="12" t="s">
        <v>1961</v>
      </c>
      <c r="AW127" s="12" t="s">
        <v>1916</v>
      </c>
      <c r="AX127" s="12" t="s">
        <v>1951</v>
      </c>
      <c r="AY127" s="223" t="s">
        <v>2090</v>
      </c>
    </row>
    <row r="128" spans="2:65" s="1" customFormat="1" ht="22.5" customHeight="1">
      <c r="B128" s="41"/>
      <c r="C128" s="228" t="s">
        <v>2201</v>
      </c>
      <c r="D128" s="228" t="s">
        <v>2136</v>
      </c>
      <c r="E128" s="229" t="s">
        <v>2519</v>
      </c>
      <c r="F128" s="230" t="s">
        <v>2520</v>
      </c>
      <c r="G128" s="231" t="s">
        <v>2263</v>
      </c>
      <c r="H128" s="232">
        <v>2</v>
      </c>
      <c r="I128" s="233"/>
      <c r="J128" s="234">
        <f>ROUND(I128*H128,2)</f>
        <v>0</v>
      </c>
      <c r="K128" s="230" t="s">
        <v>2096</v>
      </c>
      <c r="L128" s="235"/>
      <c r="M128" s="236" t="s">
        <v>1898</v>
      </c>
      <c r="N128" s="237" t="s">
        <v>1922</v>
      </c>
      <c r="O128" s="42"/>
      <c r="P128" s="209">
        <f>O128*H128</f>
        <v>0</v>
      </c>
      <c r="Q128" s="209">
        <v>0.0181</v>
      </c>
      <c r="R128" s="209">
        <f>Q128*H128</f>
        <v>0.0362</v>
      </c>
      <c r="S128" s="209">
        <v>0</v>
      </c>
      <c r="T128" s="210">
        <f>S128*H128</f>
        <v>0</v>
      </c>
      <c r="AR128" s="24" t="s">
        <v>2129</v>
      </c>
      <c r="AT128" s="24" t="s">
        <v>2136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2042</v>
      </c>
      <c r="BM128" s="24" t="s">
        <v>2521</v>
      </c>
    </row>
    <row r="129" spans="2:65" s="1" customFormat="1" ht="22.5" customHeight="1">
      <c r="B129" s="41"/>
      <c r="C129" s="200" t="s">
        <v>2206</v>
      </c>
      <c r="D129" s="200" t="s">
        <v>2092</v>
      </c>
      <c r="E129" s="201" t="s">
        <v>2522</v>
      </c>
      <c r="F129" s="202" t="s">
        <v>2523</v>
      </c>
      <c r="G129" s="203" t="s">
        <v>2263</v>
      </c>
      <c r="H129" s="204">
        <v>57</v>
      </c>
      <c r="I129" s="205"/>
      <c r="J129" s="206">
        <f>ROUND(I129*H129,2)</f>
        <v>0</v>
      </c>
      <c r="K129" s="202" t="s">
        <v>2096</v>
      </c>
      <c r="L129" s="61"/>
      <c r="M129" s="207" t="s">
        <v>1898</v>
      </c>
      <c r="N129" s="208" t="s">
        <v>1922</v>
      </c>
      <c r="O129" s="42"/>
      <c r="P129" s="209">
        <f>O129*H129</f>
        <v>0</v>
      </c>
      <c r="Q129" s="209">
        <v>0.00371306</v>
      </c>
      <c r="R129" s="209">
        <f>Q129*H129</f>
        <v>0.21164442</v>
      </c>
      <c r="S129" s="209">
        <v>0</v>
      </c>
      <c r="T129" s="210">
        <f>S129*H129</f>
        <v>0</v>
      </c>
      <c r="AR129" s="24" t="s">
        <v>2042</v>
      </c>
      <c r="AT129" s="24" t="s">
        <v>2092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2524</v>
      </c>
    </row>
    <row r="130" spans="2:51" s="12" customFormat="1" ht="13.5">
      <c r="B130" s="212"/>
      <c r="C130" s="213"/>
      <c r="D130" s="214" t="s">
        <v>2098</v>
      </c>
      <c r="E130" s="215" t="s">
        <v>1898</v>
      </c>
      <c r="F130" s="216" t="s">
        <v>2525</v>
      </c>
      <c r="G130" s="213"/>
      <c r="H130" s="217">
        <v>57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1951</v>
      </c>
      <c r="AY130" s="223" t="s">
        <v>2090</v>
      </c>
    </row>
    <row r="131" spans="2:65" s="1" customFormat="1" ht="22.5" customHeight="1">
      <c r="B131" s="41"/>
      <c r="C131" s="228" t="s">
        <v>2210</v>
      </c>
      <c r="D131" s="228" t="s">
        <v>2136</v>
      </c>
      <c r="E131" s="229" t="s">
        <v>2526</v>
      </c>
      <c r="F131" s="230" t="s">
        <v>2527</v>
      </c>
      <c r="G131" s="231" t="s">
        <v>2263</v>
      </c>
      <c r="H131" s="232">
        <v>2</v>
      </c>
      <c r="I131" s="233"/>
      <c r="J131" s="234">
        <f aca="true" t="shared" si="10" ref="J131:J136">ROUND(I131*H131,2)</f>
        <v>0</v>
      </c>
      <c r="K131" s="230" t="s">
        <v>2096</v>
      </c>
      <c r="L131" s="235"/>
      <c r="M131" s="236" t="s">
        <v>1898</v>
      </c>
      <c r="N131" s="237" t="s">
        <v>1922</v>
      </c>
      <c r="O131" s="42"/>
      <c r="P131" s="209">
        <f aca="true" t="shared" si="11" ref="P131:P136">O131*H131</f>
        <v>0</v>
      </c>
      <c r="Q131" s="209">
        <v>0.032</v>
      </c>
      <c r="R131" s="209">
        <f aca="true" t="shared" si="12" ref="R131:R136">Q131*H131</f>
        <v>0.064</v>
      </c>
      <c r="S131" s="209">
        <v>0</v>
      </c>
      <c r="T131" s="210">
        <f aca="true" t="shared" si="13" ref="T131:T136">S131*H131</f>
        <v>0</v>
      </c>
      <c r="AR131" s="24" t="s">
        <v>2129</v>
      </c>
      <c r="AT131" s="24" t="s">
        <v>2136</v>
      </c>
      <c r="AU131" s="24" t="s">
        <v>1961</v>
      </c>
      <c r="AY131" s="24" t="s">
        <v>2090</v>
      </c>
      <c r="BE131" s="211">
        <f aca="true" t="shared" si="14" ref="BE131:BE136">IF(N131="základní",J131,0)</f>
        <v>0</v>
      </c>
      <c r="BF131" s="211">
        <f aca="true" t="shared" si="15" ref="BF131:BF136">IF(N131="snížená",J131,0)</f>
        <v>0</v>
      </c>
      <c r="BG131" s="211">
        <f aca="true" t="shared" si="16" ref="BG131:BG136">IF(N131="zákl. přenesená",J131,0)</f>
        <v>0</v>
      </c>
      <c r="BH131" s="211">
        <f aca="true" t="shared" si="17" ref="BH131:BH136">IF(N131="sníž. přenesená",J131,0)</f>
        <v>0</v>
      </c>
      <c r="BI131" s="211">
        <f aca="true" t="shared" si="18" ref="BI131:BI136">IF(N131="nulová",J131,0)</f>
        <v>0</v>
      </c>
      <c r="BJ131" s="24" t="s">
        <v>1900</v>
      </c>
      <c r="BK131" s="211">
        <f aca="true" t="shared" si="19" ref="BK131:BK136">ROUND(I131*H131,2)</f>
        <v>0</v>
      </c>
      <c r="BL131" s="24" t="s">
        <v>2042</v>
      </c>
      <c r="BM131" s="24" t="s">
        <v>2528</v>
      </c>
    </row>
    <row r="132" spans="2:65" s="1" customFormat="1" ht="22.5" customHeight="1">
      <c r="B132" s="41"/>
      <c r="C132" s="228" t="s">
        <v>2215</v>
      </c>
      <c r="D132" s="228" t="s">
        <v>2136</v>
      </c>
      <c r="E132" s="229" t="s">
        <v>2529</v>
      </c>
      <c r="F132" s="230" t="s">
        <v>2530</v>
      </c>
      <c r="G132" s="231" t="s">
        <v>2263</v>
      </c>
      <c r="H132" s="232">
        <v>14</v>
      </c>
      <c r="I132" s="233"/>
      <c r="J132" s="234">
        <f t="shared" si="10"/>
        <v>0</v>
      </c>
      <c r="K132" s="230" t="s">
        <v>2096</v>
      </c>
      <c r="L132" s="235"/>
      <c r="M132" s="236" t="s">
        <v>1898</v>
      </c>
      <c r="N132" s="237" t="s">
        <v>1922</v>
      </c>
      <c r="O132" s="42"/>
      <c r="P132" s="209">
        <f t="shared" si="11"/>
        <v>0</v>
      </c>
      <c r="Q132" s="209">
        <v>0.0285</v>
      </c>
      <c r="R132" s="209">
        <f t="shared" si="12"/>
        <v>0.399</v>
      </c>
      <c r="S132" s="209">
        <v>0</v>
      </c>
      <c r="T132" s="210">
        <f t="shared" si="13"/>
        <v>0</v>
      </c>
      <c r="AR132" s="24" t="s">
        <v>2129</v>
      </c>
      <c r="AT132" s="24" t="s">
        <v>2136</v>
      </c>
      <c r="AU132" s="24" t="s">
        <v>1961</v>
      </c>
      <c r="AY132" s="24" t="s">
        <v>2090</v>
      </c>
      <c r="BE132" s="211">
        <f t="shared" si="14"/>
        <v>0</v>
      </c>
      <c r="BF132" s="211">
        <f t="shared" si="15"/>
        <v>0</v>
      </c>
      <c r="BG132" s="211">
        <f t="shared" si="16"/>
        <v>0</v>
      </c>
      <c r="BH132" s="211">
        <f t="shared" si="17"/>
        <v>0</v>
      </c>
      <c r="BI132" s="211">
        <f t="shared" si="18"/>
        <v>0</v>
      </c>
      <c r="BJ132" s="24" t="s">
        <v>1900</v>
      </c>
      <c r="BK132" s="211">
        <f t="shared" si="19"/>
        <v>0</v>
      </c>
      <c r="BL132" s="24" t="s">
        <v>2042</v>
      </c>
      <c r="BM132" s="24" t="s">
        <v>2531</v>
      </c>
    </row>
    <row r="133" spans="2:65" s="1" customFormat="1" ht="22.5" customHeight="1">
      <c r="B133" s="41"/>
      <c r="C133" s="228" t="s">
        <v>2220</v>
      </c>
      <c r="D133" s="228" t="s">
        <v>2136</v>
      </c>
      <c r="E133" s="229" t="s">
        <v>2532</v>
      </c>
      <c r="F133" s="230" t="s">
        <v>2533</v>
      </c>
      <c r="G133" s="231" t="s">
        <v>2263</v>
      </c>
      <c r="H133" s="232">
        <v>1</v>
      </c>
      <c r="I133" s="233"/>
      <c r="J133" s="234">
        <f t="shared" si="10"/>
        <v>0</v>
      </c>
      <c r="K133" s="230" t="s">
        <v>2096</v>
      </c>
      <c r="L133" s="235"/>
      <c r="M133" s="236" t="s">
        <v>1898</v>
      </c>
      <c r="N133" s="237" t="s">
        <v>1922</v>
      </c>
      <c r="O133" s="42"/>
      <c r="P133" s="209">
        <f t="shared" si="11"/>
        <v>0</v>
      </c>
      <c r="Q133" s="209">
        <v>0.0285</v>
      </c>
      <c r="R133" s="209">
        <f t="shared" si="12"/>
        <v>0.0285</v>
      </c>
      <c r="S133" s="209">
        <v>0</v>
      </c>
      <c r="T133" s="210">
        <f t="shared" si="13"/>
        <v>0</v>
      </c>
      <c r="AR133" s="24" t="s">
        <v>2129</v>
      </c>
      <c r="AT133" s="24" t="s">
        <v>2136</v>
      </c>
      <c r="AU133" s="24" t="s">
        <v>1961</v>
      </c>
      <c r="AY133" s="24" t="s">
        <v>2090</v>
      </c>
      <c r="BE133" s="211">
        <f t="shared" si="14"/>
        <v>0</v>
      </c>
      <c r="BF133" s="211">
        <f t="shared" si="15"/>
        <v>0</v>
      </c>
      <c r="BG133" s="211">
        <f t="shared" si="16"/>
        <v>0</v>
      </c>
      <c r="BH133" s="211">
        <f t="shared" si="17"/>
        <v>0</v>
      </c>
      <c r="BI133" s="211">
        <f t="shared" si="18"/>
        <v>0</v>
      </c>
      <c r="BJ133" s="24" t="s">
        <v>1900</v>
      </c>
      <c r="BK133" s="211">
        <f t="shared" si="19"/>
        <v>0</v>
      </c>
      <c r="BL133" s="24" t="s">
        <v>2042</v>
      </c>
      <c r="BM133" s="24" t="s">
        <v>2534</v>
      </c>
    </row>
    <row r="134" spans="2:65" s="1" customFormat="1" ht="22.5" customHeight="1">
      <c r="B134" s="41"/>
      <c r="C134" s="228" t="s">
        <v>2226</v>
      </c>
      <c r="D134" s="228" t="s">
        <v>2136</v>
      </c>
      <c r="E134" s="229" t="s">
        <v>2535</v>
      </c>
      <c r="F134" s="230" t="s">
        <v>2536</v>
      </c>
      <c r="G134" s="231" t="s">
        <v>2263</v>
      </c>
      <c r="H134" s="232">
        <v>2</v>
      </c>
      <c r="I134" s="233"/>
      <c r="J134" s="234">
        <f t="shared" si="10"/>
        <v>0</v>
      </c>
      <c r="K134" s="230" t="s">
        <v>2096</v>
      </c>
      <c r="L134" s="235"/>
      <c r="M134" s="236" t="s">
        <v>1898</v>
      </c>
      <c r="N134" s="237" t="s">
        <v>1922</v>
      </c>
      <c r="O134" s="42"/>
      <c r="P134" s="209">
        <f t="shared" si="11"/>
        <v>0</v>
      </c>
      <c r="Q134" s="209">
        <v>0.0167</v>
      </c>
      <c r="R134" s="209">
        <f t="shared" si="12"/>
        <v>0.0334</v>
      </c>
      <c r="S134" s="209">
        <v>0</v>
      </c>
      <c r="T134" s="210">
        <f t="shared" si="13"/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 t="shared" si="14"/>
        <v>0</v>
      </c>
      <c r="BF134" s="211">
        <f t="shared" si="15"/>
        <v>0</v>
      </c>
      <c r="BG134" s="211">
        <f t="shared" si="16"/>
        <v>0</v>
      </c>
      <c r="BH134" s="211">
        <f t="shared" si="17"/>
        <v>0</v>
      </c>
      <c r="BI134" s="211">
        <f t="shared" si="18"/>
        <v>0</v>
      </c>
      <c r="BJ134" s="24" t="s">
        <v>1900</v>
      </c>
      <c r="BK134" s="211">
        <f t="shared" si="19"/>
        <v>0</v>
      </c>
      <c r="BL134" s="24" t="s">
        <v>2042</v>
      </c>
      <c r="BM134" s="24" t="s">
        <v>2537</v>
      </c>
    </row>
    <row r="135" spans="2:65" s="1" customFormat="1" ht="22.5" customHeight="1">
      <c r="B135" s="41"/>
      <c r="C135" s="228" t="s">
        <v>2230</v>
      </c>
      <c r="D135" s="228" t="s">
        <v>2136</v>
      </c>
      <c r="E135" s="229" t="s">
        <v>2538</v>
      </c>
      <c r="F135" s="230" t="s">
        <v>2539</v>
      </c>
      <c r="G135" s="231" t="s">
        <v>2263</v>
      </c>
      <c r="H135" s="232">
        <v>38</v>
      </c>
      <c r="I135" s="233"/>
      <c r="J135" s="234">
        <f t="shared" si="10"/>
        <v>0</v>
      </c>
      <c r="K135" s="230" t="s">
        <v>1898</v>
      </c>
      <c r="L135" s="235"/>
      <c r="M135" s="236" t="s">
        <v>1898</v>
      </c>
      <c r="N135" s="237" t="s">
        <v>1922</v>
      </c>
      <c r="O135" s="42"/>
      <c r="P135" s="209">
        <f t="shared" si="11"/>
        <v>0</v>
      </c>
      <c r="Q135" s="209">
        <v>0.01</v>
      </c>
      <c r="R135" s="209">
        <f t="shared" si="12"/>
        <v>0.38</v>
      </c>
      <c r="S135" s="209">
        <v>0</v>
      </c>
      <c r="T135" s="210">
        <f t="shared" si="13"/>
        <v>0</v>
      </c>
      <c r="AR135" s="24" t="s">
        <v>2129</v>
      </c>
      <c r="AT135" s="24" t="s">
        <v>2136</v>
      </c>
      <c r="AU135" s="24" t="s">
        <v>1961</v>
      </c>
      <c r="AY135" s="24" t="s">
        <v>2090</v>
      </c>
      <c r="BE135" s="211">
        <f t="shared" si="14"/>
        <v>0</v>
      </c>
      <c r="BF135" s="211">
        <f t="shared" si="15"/>
        <v>0</v>
      </c>
      <c r="BG135" s="211">
        <f t="shared" si="16"/>
        <v>0</v>
      </c>
      <c r="BH135" s="211">
        <f t="shared" si="17"/>
        <v>0</v>
      </c>
      <c r="BI135" s="211">
        <f t="shared" si="18"/>
        <v>0</v>
      </c>
      <c r="BJ135" s="24" t="s">
        <v>1900</v>
      </c>
      <c r="BK135" s="211">
        <f t="shared" si="19"/>
        <v>0</v>
      </c>
      <c r="BL135" s="24" t="s">
        <v>2042</v>
      </c>
      <c r="BM135" s="24" t="s">
        <v>2540</v>
      </c>
    </row>
    <row r="136" spans="2:65" s="1" customFormat="1" ht="22.5" customHeight="1">
      <c r="B136" s="41"/>
      <c r="C136" s="200" t="s">
        <v>2235</v>
      </c>
      <c r="D136" s="200" t="s">
        <v>2092</v>
      </c>
      <c r="E136" s="201" t="s">
        <v>2541</v>
      </c>
      <c r="F136" s="202" t="s">
        <v>2542</v>
      </c>
      <c r="G136" s="203" t="s">
        <v>2106</v>
      </c>
      <c r="H136" s="204">
        <v>66.5</v>
      </c>
      <c r="I136" s="205"/>
      <c r="J136" s="206">
        <f t="shared" si="10"/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 t="shared" si="11"/>
        <v>0</v>
      </c>
      <c r="Q136" s="209">
        <v>0</v>
      </c>
      <c r="R136" s="209">
        <f t="shared" si="12"/>
        <v>0</v>
      </c>
      <c r="S136" s="209">
        <v>0</v>
      </c>
      <c r="T136" s="210">
        <f t="shared" si="13"/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 t="shared" si="14"/>
        <v>0</v>
      </c>
      <c r="BF136" s="211">
        <f t="shared" si="15"/>
        <v>0</v>
      </c>
      <c r="BG136" s="211">
        <f t="shared" si="16"/>
        <v>0</v>
      </c>
      <c r="BH136" s="211">
        <f t="shared" si="17"/>
        <v>0</v>
      </c>
      <c r="BI136" s="211">
        <f t="shared" si="18"/>
        <v>0</v>
      </c>
      <c r="BJ136" s="24" t="s">
        <v>1900</v>
      </c>
      <c r="BK136" s="211">
        <f t="shared" si="19"/>
        <v>0</v>
      </c>
      <c r="BL136" s="24" t="s">
        <v>2042</v>
      </c>
      <c r="BM136" s="24" t="s">
        <v>2543</v>
      </c>
    </row>
    <row r="137" spans="2:51" s="12" customFormat="1" ht="13.5">
      <c r="B137" s="212"/>
      <c r="C137" s="213"/>
      <c r="D137" s="214" t="s">
        <v>2098</v>
      </c>
      <c r="E137" s="215" t="s">
        <v>1898</v>
      </c>
      <c r="F137" s="216" t="s">
        <v>2544</v>
      </c>
      <c r="G137" s="213"/>
      <c r="H137" s="217">
        <v>66.5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2098</v>
      </c>
      <c r="AU137" s="223" t="s">
        <v>1961</v>
      </c>
      <c r="AV137" s="12" t="s">
        <v>1961</v>
      </c>
      <c r="AW137" s="12" t="s">
        <v>1916</v>
      </c>
      <c r="AX137" s="12" t="s">
        <v>1951</v>
      </c>
      <c r="AY137" s="223" t="s">
        <v>2090</v>
      </c>
    </row>
    <row r="138" spans="2:65" s="1" customFormat="1" ht="22.5" customHeight="1">
      <c r="B138" s="41"/>
      <c r="C138" s="228" t="s">
        <v>2239</v>
      </c>
      <c r="D138" s="228" t="s">
        <v>2136</v>
      </c>
      <c r="E138" s="229" t="s">
        <v>2545</v>
      </c>
      <c r="F138" s="230" t="s">
        <v>2546</v>
      </c>
      <c r="G138" s="231" t="s">
        <v>2106</v>
      </c>
      <c r="H138" s="232">
        <v>65.975</v>
      </c>
      <c r="I138" s="233"/>
      <c r="J138" s="234">
        <f>ROUND(I138*H138,2)</f>
        <v>0</v>
      </c>
      <c r="K138" s="230" t="s">
        <v>2096</v>
      </c>
      <c r="L138" s="235"/>
      <c r="M138" s="236" t="s">
        <v>1898</v>
      </c>
      <c r="N138" s="237" t="s">
        <v>1922</v>
      </c>
      <c r="O138" s="42"/>
      <c r="P138" s="209">
        <f>O138*H138</f>
        <v>0</v>
      </c>
      <c r="Q138" s="209">
        <v>0.00066</v>
      </c>
      <c r="R138" s="209">
        <f>Q138*H138</f>
        <v>0.0435435</v>
      </c>
      <c r="S138" s="209">
        <v>0</v>
      </c>
      <c r="T138" s="210">
        <f>S138*H138</f>
        <v>0</v>
      </c>
      <c r="AR138" s="24" t="s">
        <v>2129</v>
      </c>
      <c r="AT138" s="24" t="s">
        <v>2136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2547</v>
      </c>
    </row>
    <row r="139" spans="2:51" s="12" customFormat="1" ht="13.5">
      <c r="B139" s="212"/>
      <c r="C139" s="213"/>
      <c r="D139" s="214" t="s">
        <v>2098</v>
      </c>
      <c r="E139" s="213"/>
      <c r="F139" s="216" t="s">
        <v>2548</v>
      </c>
      <c r="G139" s="213"/>
      <c r="H139" s="217">
        <v>65.975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1882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28" t="s">
        <v>2244</v>
      </c>
      <c r="D140" s="228" t="s">
        <v>2136</v>
      </c>
      <c r="E140" s="229" t="s">
        <v>2545</v>
      </c>
      <c r="F140" s="230" t="s">
        <v>2546</v>
      </c>
      <c r="G140" s="231" t="s">
        <v>2106</v>
      </c>
      <c r="H140" s="232">
        <v>1.5</v>
      </c>
      <c r="I140" s="233"/>
      <c r="J140" s="234">
        <f>ROUND(I140*H140,2)</f>
        <v>0</v>
      </c>
      <c r="K140" s="230" t="s">
        <v>2096</v>
      </c>
      <c r="L140" s="235"/>
      <c r="M140" s="236" t="s">
        <v>1898</v>
      </c>
      <c r="N140" s="237" t="s">
        <v>1922</v>
      </c>
      <c r="O140" s="42"/>
      <c r="P140" s="209">
        <f>O140*H140</f>
        <v>0</v>
      </c>
      <c r="Q140" s="209">
        <v>0.00066</v>
      </c>
      <c r="R140" s="209">
        <f>Q140*H140</f>
        <v>0.00099</v>
      </c>
      <c r="S140" s="209">
        <v>0</v>
      </c>
      <c r="T140" s="210">
        <f>S140*H140</f>
        <v>0</v>
      </c>
      <c r="AR140" s="24" t="s">
        <v>2129</v>
      </c>
      <c r="AT140" s="24" t="s">
        <v>2136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2549</v>
      </c>
    </row>
    <row r="141" spans="2:65" s="1" customFormat="1" ht="22.5" customHeight="1">
      <c r="B141" s="41"/>
      <c r="C141" s="200" t="s">
        <v>2249</v>
      </c>
      <c r="D141" s="200" t="s">
        <v>2092</v>
      </c>
      <c r="E141" s="201" t="s">
        <v>2550</v>
      </c>
      <c r="F141" s="202" t="s">
        <v>2551</v>
      </c>
      <c r="G141" s="203" t="s">
        <v>2106</v>
      </c>
      <c r="H141" s="204">
        <v>2279.7</v>
      </c>
      <c r="I141" s="205"/>
      <c r="J141" s="206">
        <f>ROUND(I141*H141,2)</f>
        <v>0</v>
      </c>
      <c r="K141" s="202" t="s">
        <v>2096</v>
      </c>
      <c r="L141" s="61"/>
      <c r="M141" s="207" t="s">
        <v>1898</v>
      </c>
      <c r="N141" s="208" t="s">
        <v>1922</v>
      </c>
      <c r="O141" s="42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AR141" s="24" t="s">
        <v>2042</v>
      </c>
      <c r="AT141" s="24" t="s">
        <v>2092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2552</v>
      </c>
    </row>
    <row r="142" spans="2:51" s="12" customFormat="1" ht="13.5">
      <c r="B142" s="212"/>
      <c r="C142" s="213"/>
      <c r="D142" s="214" t="s">
        <v>2098</v>
      </c>
      <c r="E142" s="215" t="s">
        <v>1898</v>
      </c>
      <c r="F142" s="216" t="s">
        <v>2553</v>
      </c>
      <c r="G142" s="213"/>
      <c r="H142" s="217">
        <v>2279.7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2098</v>
      </c>
      <c r="AU142" s="223" t="s">
        <v>1961</v>
      </c>
      <c r="AV142" s="12" t="s">
        <v>1961</v>
      </c>
      <c r="AW142" s="12" t="s">
        <v>1916</v>
      </c>
      <c r="AX142" s="12" t="s">
        <v>1951</v>
      </c>
      <c r="AY142" s="223" t="s">
        <v>2090</v>
      </c>
    </row>
    <row r="143" spans="2:65" s="1" customFormat="1" ht="22.5" customHeight="1">
      <c r="B143" s="41"/>
      <c r="C143" s="228" t="s">
        <v>2254</v>
      </c>
      <c r="D143" s="228" t="s">
        <v>2136</v>
      </c>
      <c r="E143" s="229" t="s">
        <v>2554</v>
      </c>
      <c r="F143" s="230" t="s">
        <v>2555</v>
      </c>
      <c r="G143" s="231" t="s">
        <v>2106</v>
      </c>
      <c r="H143" s="232">
        <v>2313.896</v>
      </c>
      <c r="I143" s="233"/>
      <c r="J143" s="234">
        <f>ROUND(I143*H143,2)</f>
        <v>0</v>
      </c>
      <c r="K143" s="230" t="s">
        <v>2096</v>
      </c>
      <c r="L143" s="235"/>
      <c r="M143" s="236" t="s">
        <v>1898</v>
      </c>
      <c r="N143" s="237" t="s">
        <v>1922</v>
      </c>
      <c r="O143" s="42"/>
      <c r="P143" s="209">
        <f>O143*H143</f>
        <v>0</v>
      </c>
      <c r="Q143" s="209">
        <v>0.00663</v>
      </c>
      <c r="R143" s="209">
        <f>Q143*H143</f>
        <v>15.34113048</v>
      </c>
      <c r="S143" s="209">
        <v>0</v>
      </c>
      <c r="T143" s="210">
        <f>S143*H143</f>
        <v>0</v>
      </c>
      <c r="AR143" s="24" t="s">
        <v>2129</v>
      </c>
      <c r="AT143" s="24" t="s">
        <v>2136</v>
      </c>
      <c r="AU143" s="24" t="s">
        <v>1961</v>
      </c>
      <c r="AY143" s="24" t="s">
        <v>2090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24" t="s">
        <v>1900</v>
      </c>
      <c r="BK143" s="211">
        <f>ROUND(I143*H143,2)</f>
        <v>0</v>
      </c>
      <c r="BL143" s="24" t="s">
        <v>2042</v>
      </c>
      <c r="BM143" s="24" t="s">
        <v>2556</v>
      </c>
    </row>
    <row r="144" spans="2:51" s="12" customFormat="1" ht="13.5">
      <c r="B144" s="212"/>
      <c r="C144" s="213"/>
      <c r="D144" s="214" t="s">
        <v>2098</v>
      </c>
      <c r="E144" s="213"/>
      <c r="F144" s="216" t="s">
        <v>2557</v>
      </c>
      <c r="G144" s="213"/>
      <c r="H144" s="217">
        <v>2313.896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2098</v>
      </c>
      <c r="AU144" s="223" t="s">
        <v>1961</v>
      </c>
      <c r="AV144" s="12" t="s">
        <v>1961</v>
      </c>
      <c r="AW144" s="12" t="s">
        <v>1882</v>
      </c>
      <c r="AX144" s="12" t="s">
        <v>1900</v>
      </c>
      <c r="AY144" s="223" t="s">
        <v>2090</v>
      </c>
    </row>
    <row r="145" spans="2:65" s="1" customFormat="1" ht="22.5" customHeight="1">
      <c r="B145" s="41"/>
      <c r="C145" s="228" t="s">
        <v>2260</v>
      </c>
      <c r="D145" s="228" t="s">
        <v>2136</v>
      </c>
      <c r="E145" s="229" t="s">
        <v>2558</v>
      </c>
      <c r="F145" s="230" t="s">
        <v>2559</v>
      </c>
      <c r="G145" s="231" t="s">
        <v>2263</v>
      </c>
      <c r="H145" s="232">
        <v>20</v>
      </c>
      <c r="I145" s="233"/>
      <c r="J145" s="234">
        <f>ROUND(I145*H145,2)</f>
        <v>0</v>
      </c>
      <c r="K145" s="230" t="s">
        <v>2096</v>
      </c>
      <c r="L145" s="235"/>
      <c r="M145" s="236" t="s">
        <v>1898</v>
      </c>
      <c r="N145" s="237" t="s">
        <v>1922</v>
      </c>
      <c r="O145" s="42"/>
      <c r="P145" s="209">
        <f>O145*H145</f>
        <v>0</v>
      </c>
      <c r="Q145" s="209">
        <v>0.001</v>
      </c>
      <c r="R145" s="209">
        <f>Q145*H145</f>
        <v>0.02</v>
      </c>
      <c r="S145" s="209">
        <v>0</v>
      </c>
      <c r="T145" s="210">
        <f>S145*H145</f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2560</v>
      </c>
    </row>
    <row r="146" spans="2:65" s="1" customFormat="1" ht="22.5" customHeight="1">
      <c r="B146" s="41"/>
      <c r="C146" s="200" t="s">
        <v>2266</v>
      </c>
      <c r="D146" s="200" t="s">
        <v>2092</v>
      </c>
      <c r="E146" s="201" t="s">
        <v>2561</v>
      </c>
      <c r="F146" s="202" t="s">
        <v>2562</v>
      </c>
      <c r="G146" s="203" t="s">
        <v>2263</v>
      </c>
      <c r="H146" s="204">
        <v>1</v>
      </c>
      <c r="I146" s="205"/>
      <c r="J146" s="206">
        <f>ROUND(I146*H146,2)</f>
        <v>0</v>
      </c>
      <c r="K146" s="202" t="s">
        <v>2096</v>
      </c>
      <c r="L146" s="61"/>
      <c r="M146" s="207" t="s">
        <v>1898</v>
      </c>
      <c r="N146" s="208" t="s">
        <v>1922</v>
      </c>
      <c r="O146" s="42"/>
      <c r="P146" s="209">
        <f>O146*H146</f>
        <v>0</v>
      </c>
      <c r="Q146" s="209">
        <v>0.00068642</v>
      </c>
      <c r="R146" s="209">
        <f>Q146*H146</f>
        <v>0.00068642</v>
      </c>
      <c r="S146" s="209">
        <v>0</v>
      </c>
      <c r="T146" s="210">
        <f>S146*H146</f>
        <v>0</v>
      </c>
      <c r="AR146" s="24" t="s">
        <v>2042</v>
      </c>
      <c r="AT146" s="24" t="s">
        <v>2092</v>
      </c>
      <c r="AU146" s="24" t="s">
        <v>1961</v>
      </c>
      <c r="AY146" s="24" t="s">
        <v>2090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4" t="s">
        <v>1900</v>
      </c>
      <c r="BK146" s="211">
        <f>ROUND(I146*H146,2)</f>
        <v>0</v>
      </c>
      <c r="BL146" s="24" t="s">
        <v>2042</v>
      </c>
      <c r="BM146" s="24" t="s">
        <v>2563</v>
      </c>
    </row>
    <row r="147" spans="2:51" s="12" customFormat="1" ht="13.5">
      <c r="B147" s="212"/>
      <c r="C147" s="213"/>
      <c r="D147" s="214" t="s">
        <v>2098</v>
      </c>
      <c r="E147" s="215" t="s">
        <v>1898</v>
      </c>
      <c r="F147" s="216" t="s">
        <v>2564</v>
      </c>
      <c r="G147" s="213"/>
      <c r="H147" s="217">
        <v>1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2098</v>
      </c>
      <c r="AU147" s="223" t="s">
        <v>1961</v>
      </c>
      <c r="AV147" s="12" t="s">
        <v>1961</v>
      </c>
      <c r="AW147" s="12" t="s">
        <v>1916</v>
      </c>
      <c r="AX147" s="12" t="s">
        <v>1951</v>
      </c>
      <c r="AY147" s="223" t="s">
        <v>2090</v>
      </c>
    </row>
    <row r="148" spans="2:65" s="1" customFormat="1" ht="22.5" customHeight="1">
      <c r="B148" s="41"/>
      <c r="C148" s="228" t="s">
        <v>2271</v>
      </c>
      <c r="D148" s="228" t="s">
        <v>2136</v>
      </c>
      <c r="E148" s="229" t="s">
        <v>2565</v>
      </c>
      <c r="F148" s="230" t="s">
        <v>2566</v>
      </c>
      <c r="G148" s="231" t="s">
        <v>2263</v>
      </c>
      <c r="H148" s="232">
        <v>1</v>
      </c>
      <c r="I148" s="233"/>
      <c r="J148" s="234">
        <f>ROUND(I148*H148,2)</f>
        <v>0</v>
      </c>
      <c r="K148" s="230" t="s">
        <v>2096</v>
      </c>
      <c r="L148" s="235"/>
      <c r="M148" s="236" t="s">
        <v>1898</v>
      </c>
      <c r="N148" s="237" t="s">
        <v>1922</v>
      </c>
      <c r="O148" s="42"/>
      <c r="P148" s="209">
        <f>O148*H148</f>
        <v>0</v>
      </c>
      <c r="Q148" s="209">
        <v>0.01097</v>
      </c>
      <c r="R148" s="209">
        <f>Q148*H148</f>
        <v>0.01097</v>
      </c>
      <c r="S148" s="209">
        <v>0</v>
      </c>
      <c r="T148" s="210">
        <f>S148*H148</f>
        <v>0</v>
      </c>
      <c r="AR148" s="24" t="s">
        <v>2129</v>
      </c>
      <c r="AT148" s="24" t="s">
        <v>2136</v>
      </c>
      <c r="AU148" s="24" t="s">
        <v>1961</v>
      </c>
      <c r="AY148" s="24" t="s">
        <v>2090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4" t="s">
        <v>1900</v>
      </c>
      <c r="BK148" s="211">
        <f>ROUND(I148*H148,2)</f>
        <v>0</v>
      </c>
      <c r="BL148" s="24" t="s">
        <v>2042</v>
      </c>
      <c r="BM148" s="24" t="s">
        <v>2567</v>
      </c>
    </row>
    <row r="149" spans="2:65" s="1" customFormat="1" ht="22.5" customHeight="1">
      <c r="B149" s="41"/>
      <c r="C149" s="228" t="s">
        <v>2275</v>
      </c>
      <c r="D149" s="228" t="s">
        <v>2136</v>
      </c>
      <c r="E149" s="229" t="s">
        <v>2568</v>
      </c>
      <c r="F149" s="230" t="s">
        <v>2569</v>
      </c>
      <c r="G149" s="231" t="s">
        <v>2263</v>
      </c>
      <c r="H149" s="232">
        <v>1</v>
      </c>
      <c r="I149" s="233"/>
      <c r="J149" s="234">
        <f>ROUND(I149*H149,2)</f>
        <v>0</v>
      </c>
      <c r="K149" s="230" t="s">
        <v>1898</v>
      </c>
      <c r="L149" s="235"/>
      <c r="M149" s="236" t="s">
        <v>1898</v>
      </c>
      <c r="N149" s="237" t="s">
        <v>1922</v>
      </c>
      <c r="O149" s="42"/>
      <c r="P149" s="209">
        <f>O149*H149</f>
        <v>0</v>
      </c>
      <c r="Q149" s="209">
        <v>0.0042</v>
      </c>
      <c r="R149" s="209">
        <f>Q149*H149</f>
        <v>0.0042</v>
      </c>
      <c r="S149" s="209">
        <v>0</v>
      </c>
      <c r="T149" s="210">
        <f>S149*H149</f>
        <v>0</v>
      </c>
      <c r="AR149" s="24" t="s">
        <v>2129</v>
      </c>
      <c r="AT149" s="24" t="s">
        <v>2136</v>
      </c>
      <c r="AU149" s="24" t="s">
        <v>1961</v>
      </c>
      <c r="AY149" s="24" t="s">
        <v>2090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24" t="s">
        <v>1900</v>
      </c>
      <c r="BK149" s="211">
        <f>ROUND(I149*H149,2)</f>
        <v>0</v>
      </c>
      <c r="BL149" s="24" t="s">
        <v>2042</v>
      </c>
      <c r="BM149" s="24" t="s">
        <v>2570</v>
      </c>
    </row>
    <row r="150" spans="2:65" s="1" customFormat="1" ht="22.5" customHeight="1">
      <c r="B150" s="41"/>
      <c r="C150" s="200" t="s">
        <v>2279</v>
      </c>
      <c r="D150" s="200" t="s">
        <v>2092</v>
      </c>
      <c r="E150" s="201" t="s">
        <v>2571</v>
      </c>
      <c r="F150" s="202" t="s">
        <v>2572</v>
      </c>
      <c r="G150" s="203" t="s">
        <v>2263</v>
      </c>
      <c r="H150" s="204">
        <v>2</v>
      </c>
      <c r="I150" s="205"/>
      <c r="J150" s="206">
        <f>ROUND(I150*H150,2)</f>
        <v>0</v>
      </c>
      <c r="K150" s="202" t="s">
        <v>2096</v>
      </c>
      <c r="L150" s="61"/>
      <c r="M150" s="207" t="s">
        <v>1898</v>
      </c>
      <c r="N150" s="208" t="s">
        <v>1922</v>
      </c>
      <c r="O150" s="42"/>
      <c r="P150" s="209">
        <f>O150*H150</f>
        <v>0</v>
      </c>
      <c r="Q150" s="209">
        <v>0.00068642</v>
      </c>
      <c r="R150" s="209">
        <f>Q150*H150</f>
        <v>0.00137284</v>
      </c>
      <c r="S150" s="209">
        <v>0</v>
      </c>
      <c r="T150" s="210">
        <f>S150*H150</f>
        <v>0</v>
      </c>
      <c r="AR150" s="24" t="s">
        <v>2042</v>
      </c>
      <c r="AT150" s="24" t="s">
        <v>2092</v>
      </c>
      <c r="AU150" s="24" t="s">
        <v>1961</v>
      </c>
      <c r="AY150" s="24" t="s">
        <v>2090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4" t="s">
        <v>1900</v>
      </c>
      <c r="BK150" s="211">
        <f>ROUND(I150*H150,2)</f>
        <v>0</v>
      </c>
      <c r="BL150" s="24" t="s">
        <v>2042</v>
      </c>
      <c r="BM150" s="24" t="s">
        <v>2573</v>
      </c>
    </row>
    <row r="151" spans="2:51" s="12" customFormat="1" ht="13.5">
      <c r="B151" s="212"/>
      <c r="C151" s="213"/>
      <c r="D151" s="214" t="s">
        <v>2098</v>
      </c>
      <c r="E151" s="215" t="s">
        <v>1898</v>
      </c>
      <c r="F151" s="216" t="s">
        <v>2518</v>
      </c>
      <c r="G151" s="213"/>
      <c r="H151" s="217">
        <v>2</v>
      </c>
      <c r="I151" s="218"/>
      <c r="J151" s="213"/>
      <c r="K151" s="213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2098</v>
      </c>
      <c r="AU151" s="223" t="s">
        <v>1961</v>
      </c>
      <c r="AV151" s="12" t="s">
        <v>1961</v>
      </c>
      <c r="AW151" s="12" t="s">
        <v>1916</v>
      </c>
      <c r="AX151" s="12" t="s">
        <v>1951</v>
      </c>
      <c r="AY151" s="223" t="s">
        <v>2090</v>
      </c>
    </row>
    <row r="152" spans="2:65" s="1" customFormat="1" ht="22.5" customHeight="1">
      <c r="B152" s="41"/>
      <c r="C152" s="228" t="s">
        <v>2283</v>
      </c>
      <c r="D152" s="228" t="s">
        <v>2136</v>
      </c>
      <c r="E152" s="229" t="s">
        <v>2565</v>
      </c>
      <c r="F152" s="230" t="s">
        <v>2566</v>
      </c>
      <c r="G152" s="231" t="s">
        <v>2263</v>
      </c>
      <c r="H152" s="232">
        <v>2</v>
      </c>
      <c r="I152" s="233"/>
      <c r="J152" s="234">
        <f>ROUND(I152*H152,2)</f>
        <v>0</v>
      </c>
      <c r="K152" s="230" t="s">
        <v>2096</v>
      </c>
      <c r="L152" s="235"/>
      <c r="M152" s="236" t="s">
        <v>1898</v>
      </c>
      <c r="N152" s="237" t="s">
        <v>1922</v>
      </c>
      <c r="O152" s="42"/>
      <c r="P152" s="209">
        <f>O152*H152</f>
        <v>0</v>
      </c>
      <c r="Q152" s="209">
        <v>0.01097</v>
      </c>
      <c r="R152" s="209">
        <f>Q152*H152</f>
        <v>0.02194</v>
      </c>
      <c r="S152" s="209">
        <v>0</v>
      </c>
      <c r="T152" s="210">
        <f>S152*H152</f>
        <v>0</v>
      </c>
      <c r="AR152" s="24" t="s">
        <v>2129</v>
      </c>
      <c r="AT152" s="24" t="s">
        <v>2136</v>
      </c>
      <c r="AU152" s="24" t="s">
        <v>1961</v>
      </c>
      <c r="AY152" s="24" t="s">
        <v>2090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24" t="s">
        <v>1900</v>
      </c>
      <c r="BK152" s="211">
        <f>ROUND(I152*H152,2)</f>
        <v>0</v>
      </c>
      <c r="BL152" s="24" t="s">
        <v>2042</v>
      </c>
      <c r="BM152" s="24" t="s">
        <v>2574</v>
      </c>
    </row>
    <row r="153" spans="2:65" s="1" customFormat="1" ht="22.5" customHeight="1">
      <c r="B153" s="41"/>
      <c r="C153" s="228" t="s">
        <v>2287</v>
      </c>
      <c r="D153" s="228" t="s">
        <v>2136</v>
      </c>
      <c r="E153" s="229" t="s">
        <v>2575</v>
      </c>
      <c r="F153" s="230" t="s">
        <v>2576</v>
      </c>
      <c r="G153" s="231" t="s">
        <v>2263</v>
      </c>
      <c r="H153" s="232">
        <v>2</v>
      </c>
      <c r="I153" s="233"/>
      <c r="J153" s="234">
        <f>ROUND(I153*H153,2)</f>
        <v>0</v>
      </c>
      <c r="K153" s="230" t="s">
        <v>1898</v>
      </c>
      <c r="L153" s="235"/>
      <c r="M153" s="236" t="s">
        <v>1898</v>
      </c>
      <c r="N153" s="237" t="s">
        <v>1922</v>
      </c>
      <c r="O153" s="42"/>
      <c r="P153" s="209">
        <f>O153*H153</f>
        <v>0</v>
      </c>
      <c r="Q153" s="209">
        <v>0.000695</v>
      </c>
      <c r="R153" s="209">
        <f>Q153*H153</f>
        <v>0.00139</v>
      </c>
      <c r="S153" s="209">
        <v>0</v>
      </c>
      <c r="T153" s="210">
        <f>S153*H153</f>
        <v>0</v>
      </c>
      <c r="AR153" s="24" t="s">
        <v>2129</v>
      </c>
      <c r="AT153" s="24" t="s">
        <v>2136</v>
      </c>
      <c r="AU153" s="24" t="s">
        <v>1961</v>
      </c>
      <c r="AY153" s="24" t="s">
        <v>2090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24" t="s">
        <v>1900</v>
      </c>
      <c r="BK153" s="211">
        <f>ROUND(I153*H153,2)</f>
        <v>0</v>
      </c>
      <c r="BL153" s="24" t="s">
        <v>2042</v>
      </c>
      <c r="BM153" s="24" t="s">
        <v>2577</v>
      </c>
    </row>
    <row r="154" spans="2:65" s="1" customFormat="1" ht="22.5" customHeight="1">
      <c r="B154" s="41"/>
      <c r="C154" s="200" t="s">
        <v>2291</v>
      </c>
      <c r="D154" s="200" t="s">
        <v>2092</v>
      </c>
      <c r="E154" s="201" t="s">
        <v>2578</v>
      </c>
      <c r="F154" s="202" t="s">
        <v>2579</v>
      </c>
      <c r="G154" s="203" t="s">
        <v>2263</v>
      </c>
      <c r="H154" s="204">
        <v>1</v>
      </c>
      <c r="I154" s="205"/>
      <c r="J154" s="206">
        <f>ROUND(I154*H154,2)</f>
        <v>0</v>
      </c>
      <c r="K154" s="202" t="s">
        <v>2096</v>
      </c>
      <c r="L154" s="61"/>
      <c r="M154" s="207" t="s">
        <v>1898</v>
      </c>
      <c r="N154" s="208" t="s">
        <v>1922</v>
      </c>
      <c r="O154" s="42"/>
      <c r="P154" s="209">
        <f>O154*H154</f>
        <v>0</v>
      </c>
      <c r="Q154" s="209">
        <v>0.00068642</v>
      </c>
      <c r="R154" s="209">
        <f>Q154*H154</f>
        <v>0.00068642</v>
      </c>
      <c r="S154" s="209">
        <v>0</v>
      </c>
      <c r="T154" s="210">
        <f>S154*H154</f>
        <v>0</v>
      </c>
      <c r="AR154" s="24" t="s">
        <v>2042</v>
      </c>
      <c r="AT154" s="24" t="s">
        <v>2092</v>
      </c>
      <c r="AU154" s="24" t="s">
        <v>1961</v>
      </c>
      <c r="AY154" s="24" t="s">
        <v>2090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24" t="s">
        <v>1900</v>
      </c>
      <c r="BK154" s="211">
        <f>ROUND(I154*H154,2)</f>
        <v>0</v>
      </c>
      <c r="BL154" s="24" t="s">
        <v>2042</v>
      </c>
      <c r="BM154" s="24" t="s">
        <v>2580</v>
      </c>
    </row>
    <row r="155" spans="2:51" s="12" customFormat="1" ht="13.5">
      <c r="B155" s="212"/>
      <c r="C155" s="213"/>
      <c r="D155" s="214" t="s">
        <v>2098</v>
      </c>
      <c r="E155" s="215" t="s">
        <v>1898</v>
      </c>
      <c r="F155" s="216" t="s">
        <v>2564</v>
      </c>
      <c r="G155" s="213"/>
      <c r="H155" s="217">
        <v>1</v>
      </c>
      <c r="I155" s="218"/>
      <c r="J155" s="213"/>
      <c r="K155" s="213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2098</v>
      </c>
      <c r="AU155" s="223" t="s">
        <v>1961</v>
      </c>
      <c r="AV155" s="12" t="s">
        <v>1961</v>
      </c>
      <c r="AW155" s="12" t="s">
        <v>1916</v>
      </c>
      <c r="AX155" s="12" t="s">
        <v>1951</v>
      </c>
      <c r="AY155" s="223" t="s">
        <v>2090</v>
      </c>
    </row>
    <row r="156" spans="2:65" s="1" customFormat="1" ht="22.5" customHeight="1">
      <c r="B156" s="41"/>
      <c r="C156" s="228" t="s">
        <v>2296</v>
      </c>
      <c r="D156" s="228" t="s">
        <v>2136</v>
      </c>
      <c r="E156" s="229" t="s">
        <v>2581</v>
      </c>
      <c r="F156" s="230" t="s">
        <v>2582</v>
      </c>
      <c r="G156" s="231" t="s">
        <v>2263</v>
      </c>
      <c r="H156" s="232">
        <v>1</v>
      </c>
      <c r="I156" s="233"/>
      <c r="J156" s="234">
        <f>ROUND(I156*H156,2)</f>
        <v>0</v>
      </c>
      <c r="K156" s="230" t="s">
        <v>1898</v>
      </c>
      <c r="L156" s="235"/>
      <c r="M156" s="236" t="s">
        <v>1898</v>
      </c>
      <c r="N156" s="237" t="s">
        <v>1922</v>
      </c>
      <c r="O156" s="42"/>
      <c r="P156" s="209">
        <f>O156*H156</f>
        <v>0</v>
      </c>
      <c r="Q156" s="209">
        <v>0.041</v>
      </c>
      <c r="R156" s="209">
        <f>Q156*H156</f>
        <v>0.041</v>
      </c>
      <c r="S156" s="209">
        <v>0</v>
      </c>
      <c r="T156" s="210">
        <f>S156*H156</f>
        <v>0</v>
      </c>
      <c r="AR156" s="24" t="s">
        <v>2129</v>
      </c>
      <c r="AT156" s="24" t="s">
        <v>2136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2042</v>
      </c>
      <c r="BM156" s="24" t="s">
        <v>2583</v>
      </c>
    </row>
    <row r="157" spans="2:65" s="1" customFormat="1" ht="22.5" customHeight="1">
      <c r="B157" s="41"/>
      <c r="C157" s="200" t="s">
        <v>2301</v>
      </c>
      <c r="D157" s="200" t="s">
        <v>2092</v>
      </c>
      <c r="E157" s="201" t="s">
        <v>2584</v>
      </c>
      <c r="F157" s="202" t="s">
        <v>2585</v>
      </c>
      <c r="G157" s="203" t="s">
        <v>2263</v>
      </c>
      <c r="H157" s="204">
        <v>1</v>
      </c>
      <c r="I157" s="205"/>
      <c r="J157" s="206">
        <f>ROUND(I157*H157,2)</f>
        <v>0</v>
      </c>
      <c r="K157" s="202" t="s">
        <v>2096</v>
      </c>
      <c r="L157" s="61"/>
      <c r="M157" s="207" t="s">
        <v>1898</v>
      </c>
      <c r="N157" s="208" t="s">
        <v>1922</v>
      </c>
      <c r="O157" s="42"/>
      <c r="P157" s="209">
        <f>O157*H157</f>
        <v>0</v>
      </c>
      <c r="Q157" s="209">
        <v>0.00068642</v>
      </c>
      <c r="R157" s="209">
        <f>Q157*H157</f>
        <v>0.00068642</v>
      </c>
      <c r="S157" s="209">
        <v>0</v>
      </c>
      <c r="T157" s="210">
        <f>S157*H157</f>
        <v>0</v>
      </c>
      <c r="AR157" s="24" t="s">
        <v>2042</v>
      </c>
      <c r="AT157" s="24" t="s">
        <v>2092</v>
      </c>
      <c r="AU157" s="24" t="s">
        <v>1961</v>
      </c>
      <c r="AY157" s="24" t="s">
        <v>2090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24" t="s">
        <v>1900</v>
      </c>
      <c r="BK157" s="211">
        <f>ROUND(I157*H157,2)</f>
        <v>0</v>
      </c>
      <c r="BL157" s="24" t="s">
        <v>2042</v>
      </c>
      <c r="BM157" s="24" t="s">
        <v>2586</v>
      </c>
    </row>
    <row r="158" spans="2:51" s="12" customFormat="1" ht="13.5">
      <c r="B158" s="212"/>
      <c r="C158" s="213"/>
      <c r="D158" s="214" t="s">
        <v>2098</v>
      </c>
      <c r="E158" s="215" t="s">
        <v>1898</v>
      </c>
      <c r="F158" s="216" t="s">
        <v>2564</v>
      </c>
      <c r="G158" s="213"/>
      <c r="H158" s="217">
        <v>1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2098</v>
      </c>
      <c r="AU158" s="223" t="s">
        <v>1961</v>
      </c>
      <c r="AV158" s="12" t="s">
        <v>1961</v>
      </c>
      <c r="AW158" s="12" t="s">
        <v>1916</v>
      </c>
      <c r="AX158" s="12" t="s">
        <v>1951</v>
      </c>
      <c r="AY158" s="223" t="s">
        <v>2090</v>
      </c>
    </row>
    <row r="159" spans="2:65" s="1" customFormat="1" ht="22.5" customHeight="1">
      <c r="B159" s="41"/>
      <c r="C159" s="228" t="s">
        <v>2305</v>
      </c>
      <c r="D159" s="228" t="s">
        <v>2136</v>
      </c>
      <c r="E159" s="229" t="s">
        <v>2587</v>
      </c>
      <c r="F159" s="230" t="s">
        <v>2588</v>
      </c>
      <c r="G159" s="231" t="s">
        <v>2263</v>
      </c>
      <c r="H159" s="232">
        <v>1</v>
      </c>
      <c r="I159" s="233"/>
      <c r="J159" s="234">
        <f>ROUND(I159*H159,2)</f>
        <v>0</v>
      </c>
      <c r="K159" s="230" t="s">
        <v>2096</v>
      </c>
      <c r="L159" s="235"/>
      <c r="M159" s="236" t="s">
        <v>1898</v>
      </c>
      <c r="N159" s="237" t="s">
        <v>1922</v>
      </c>
      <c r="O159" s="42"/>
      <c r="P159" s="209">
        <f>O159*H159</f>
        <v>0</v>
      </c>
      <c r="Q159" s="209">
        <v>0.0042</v>
      </c>
      <c r="R159" s="209">
        <f>Q159*H159</f>
        <v>0.0042</v>
      </c>
      <c r="S159" s="209">
        <v>0</v>
      </c>
      <c r="T159" s="210">
        <f>S159*H159</f>
        <v>0</v>
      </c>
      <c r="AR159" s="24" t="s">
        <v>2129</v>
      </c>
      <c r="AT159" s="24" t="s">
        <v>2136</v>
      </c>
      <c r="AU159" s="24" t="s">
        <v>1961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2589</v>
      </c>
    </row>
    <row r="160" spans="2:65" s="1" customFormat="1" ht="22.5" customHeight="1">
      <c r="B160" s="41"/>
      <c r="C160" s="200" t="s">
        <v>2310</v>
      </c>
      <c r="D160" s="200" t="s">
        <v>2092</v>
      </c>
      <c r="E160" s="201" t="s">
        <v>2590</v>
      </c>
      <c r="F160" s="202" t="s">
        <v>2591</v>
      </c>
      <c r="G160" s="203" t="s">
        <v>2263</v>
      </c>
      <c r="H160" s="204">
        <v>1</v>
      </c>
      <c r="I160" s="205"/>
      <c r="J160" s="206">
        <f>ROUND(I160*H160,2)</f>
        <v>0</v>
      </c>
      <c r="K160" s="202" t="s">
        <v>2096</v>
      </c>
      <c r="L160" s="61"/>
      <c r="M160" s="207" t="s">
        <v>1898</v>
      </c>
      <c r="N160" s="208" t="s">
        <v>1922</v>
      </c>
      <c r="O160" s="42"/>
      <c r="P160" s="209">
        <f>O160*H160</f>
        <v>0</v>
      </c>
      <c r="Q160" s="209">
        <v>0.00068642</v>
      </c>
      <c r="R160" s="209">
        <f>Q160*H160</f>
        <v>0.00068642</v>
      </c>
      <c r="S160" s="209">
        <v>0</v>
      </c>
      <c r="T160" s="210">
        <f>S160*H160</f>
        <v>0</v>
      </c>
      <c r="AR160" s="24" t="s">
        <v>2042</v>
      </c>
      <c r="AT160" s="24" t="s">
        <v>2092</v>
      </c>
      <c r="AU160" s="24" t="s">
        <v>1961</v>
      </c>
      <c r="AY160" s="24" t="s">
        <v>2090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1900</v>
      </c>
      <c r="BK160" s="211">
        <f>ROUND(I160*H160,2)</f>
        <v>0</v>
      </c>
      <c r="BL160" s="24" t="s">
        <v>2042</v>
      </c>
      <c r="BM160" s="24" t="s">
        <v>2592</v>
      </c>
    </row>
    <row r="161" spans="2:51" s="12" customFormat="1" ht="13.5">
      <c r="B161" s="212"/>
      <c r="C161" s="213"/>
      <c r="D161" s="214" t="s">
        <v>2098</v>
      </c>
      <c r="E161" s="215" t="s">
        <v>1898</v>
      </c>
      <c r="F161" s="216" t="s">
        <v>2564</v>
      </c>
      <c r="G161" s="213"/>
      <c r="H161" s="217">
        <v>1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2098</v>
      </c>
      <c r="AU161" s="223" t="s">
        <v>1961</v>
      </c>
      <c r="AV161" s="12" t="s">
        <v>1961</v>
      </c>
      <c r="AW161" s="12" t="s">
        <v>1916</v>
      </c>
      <c r="AX161" s="12" t="s">
        <v>1951</v>
      </c>
      <c r="AY161" s="223" t="s">
        <v>2090</v>
      </c>
    </row>
    <row r="162" spans="2:65" s="1" customFormat="1" ht="22.5" customHeight="1">
      <c r="B162" s="41"/>
      <c r="C162" s="228" t="s">
        <v>2314</v>
      </c>
      <c r="D162" s="228" t="s">
        <v>2136</v>
      </c>
      <c r="E162" s="229" t="s">
        <v>2593</v>
      </c>
      <c r="F162" s="230" t="s">
        <v>2594</v>
      </c>
      <c r="G162" s="231" t="s">
        <v>2263</v>
      </c>
      <c r="H162" s="232">
        <v>1</v>
      </c>
      <c r="I162" s="233"/>
      <c r="J162" s="234">
        <f>ROUND(I162*H162,2)</f>
        <v>0</v>
      </c>
      <c r="K162" s="230" t="s">
        <v>2096</v>
      </c>
      <c r="L162" s="235"/>
      <c r="M162" s="236" t="s">
        <v>1898</v>
      </c>
      <c r="N162" s="237" t="s">
        <v>1922</v>
      </c>
      <c r="O162" s="42"/>
      <c r="P162" s="209">
        <f>O162*H162</f>
        <v>0</v>
      </c>
      <c r="Q162" s="209">
        <v>0.0145</v>
      </c>
      <c r="R162" s="209">
        <f>Q162*H162</f>
        <v>0.0145</v>
      </c>
      <c r="S162" s="209">
        <v>0</v>
      </c>
      <c r="T162" s="210">
        <f>S162*H162</f>
        <v>0</v>
      </c>
      <c r="AR162" s="24" t="s">
        <v>2129</v>
      </c>
      <c r="AT162" s="24" t="s">
        <v>2136</v>
      </c>
      <c r="AU162" s="24" t="s">
        <v>1961</v>
      </c>
      <c r="AY162" s="24" t="s">
        <v>2090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24" t="s">
        <v>1900</v>
      </c>
      <c r="BK162" s="211">
        <f>ROUND(I162*H162,2)</f>
        <v>0</v>
      </c>
      <c r="BL162" s="24" t="s">
        <v>2042</v>
      </c>
      <c r="BM162" s="24" t="s">
        <v>2595</v>
      </c>
    </row>
    <row r="163" spans="2:65" s="1" customFormat="1" ht="22.5" customHeight="1">
      <c r="B163" s="41"/>
      <c r="C163" s="200" t="s">
        <v>2319</v>
      </c>
      <c r="D163" s="200" t="s">
        <v>2092</v>
      </c>
      <c r="E163" s="201" t="s">
        <v>2596</v>
      </c>
      <c r="F163" s="202" t="s">
        <v>2597</v>
      </c>
      <c r="G163" s="203" t="s">
        <v>2263</v>
      </c>
      <c r="H163" s="204">
        <v>10</v>
      </c>
      <c r="I163" s="205"/>
      <c r="J163" s="206">
        <f>ROUND(I163*H163,2)</f>
        <v>0</v>
      </c>
      <c r="K163" s="202" t="s">
        <v>2096</v>
      </c>
      <c r="L163" s="61"/>
      <c r="M163" s="207" t="s">
        <v>1898</v>
      </c>
      <c r="N163" s="208" t="s">
        <v>1922</v>
      </c>
      <c r="O163" s="42"/>
      <c r="P163" s="209">
        <f>O163*H163</f>
        <v>0</v>
      </c>
      <c r="Q163" s="209">
        <v>0.00080532</v>
      </c>
      <c r="R163" s="209">
        <f>Q163*H163</f>
        <v>0.0080532</v>
      </c>
      <c r="S163" s="209">
        <v>0</v>
      </c>
      <c r="T163" s="210">
        <f>S163*H163</f>
        <v>0</v>
      </c>
      <c r="AR163" s="24" t="s">
        <v>2042</v>
      </c>
      <c r="AT163" s="24" t="s">
        <v>2092</v>
      </c>
      <c r="AU163" s="24" t="s">
        <v>1961</v>
      </c>
      <c r="AY163" s="24" t="s">
        <v>2090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24" t="s">
        <v>1900</v>
      </c>
      <c r="BK163" s="211">
        <f>ROUND(I163*H163,2)</f>
        <v>0</v>
      </c>
      <c r="BL163" s="24" t="s">
        <v>2042</v>
      </c>
      <c r="BM163" s="24" t="s">
        <v>2598</v>
      </c>
    </row>
    <row r="164" spans="2:51" s="12" customFormat="1" ht="13.5">
      <c r="B164" s="212"/>
      <c r="C164" s="213"/>
      <c r="D164" s="214" t="s">
        <v>2098</v>
      </c>
      <c r="E164" s="215" t="s">
        <v>1898</v>
      </c>
      <c r="F164" s="216" t="s">
        <v>2599</v>
      </c>
      <c r="G164" s="213"/>
      <c r="H164" s="217">
        <v>10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2098</v>
      </c>
      <c r="AU164" s="223" t="s">
        <v>1961</v>
      </c>
      <c r="AV164" s="12" t="s">
        <v>1961</v>
      </c>
      <c r="AW164" s="12" t="s">
        <v>1916</v>
      </c>
      <c r="AX164" s="12" t="s">
        <v>1951</v>
      </c>
      <c r="AY164" s="223" t="s">
        <v>2090</v>
      </c>
    </row>
    <row r="165" spans="2:65" s="1" customFormat="1" ht="22.5" customHeight="1">
      <c r="B165" s="41"/>
      <c r="C165" s="228" t="s">
        <v>2324</v>
      </c>
      <c r="D165" s="228" t="s">
        <v>2136</v>
      </c>
      <c r="E165" s="229" t="s">
        <v>2600</v>
      </c>
      <c r="F165" s="230" t="s">
        <v>2601</v>
      </c>
      <c r="G165" s="231" t="s">
        <v>2263</v>
      </c>
      <c r="H165" s="232">
        <v>10</v>
      </c>
      <c r="I165" s="233"/>
      <c r="J165" s="234">
        <f>ROUND(I165*H165,2)</f>
        <v>0</v>
      </c>
      <c r="K165" s="230" t="s">
        <v>2096</v>
      </c>
      <c r="L165" s="235"/>
      <c r="M165" s="236" t="s">
        <v>1898</v>
      </c>
      <c r="N165" s="237" t="s">
        <v>1922</v>
      </c>
      <c r="O165" s="42"/>
      <c r="P165" s="209">
        <f>O165*H165</f>
        <v>0</v>
      </c>
      <c r="Q165" s="209">
        <v>0.01847</v>
      </c>
      <c r="R165" s="209">
        <f>Q165*H165</f>
        <v>0.1847</v>
      </c>
      <c r="S165" s="209">
        <v>0</v>
      </c>
      <c r="T165" s="210">
        <f>S165*H165</f>
        <v>0</v>
      </c>
      <c r="AR165" s="24" t="s">
        <v>2129</v>
      </c>
      <c r="AT165" s="24" t="s">
        <v>2136</v>
      </c>
      <c r="AU165" s="24" t="s">
        <v>1961</v>
      </c>
      <c r="AY165" s="24" t="s">
        <v>2090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4" t="s">
        <v>1900</v>
      </c>
      <c r="BK165" s="211">
        <f>ROUND(I165*H165,2)</f>
        <v>0</v>
      </c>
      <c r="BL165" s="24" t="s">
        <v>2042</v>
      </c>
      <c r="BM165" s="24" t="s">
        <v>2602</v>
      </c>
    </row>
    <row r="166" spans="2:65" s="1" customFormat="1" ht="22.5" customHeight="1">
      <c r="B166" s="41"/>
      <c r="C166" s="228" t="s">
        <v>2329</v>
      </c>
      <c r="D166" s="228" t="s">
        <v>2136</v>
      </c>
      <c r="E166" s="229" t="s">
        <v>2568</v>
      </c>
      <c r="F166" s="230" t="s">
        <v>2569</v>
      </c>
      <c r="G166" s="231" t="s">
        <v>2263</v>
      </c>
      <c r="H166" s="232">
        <v>10</v>
      </c>
      <c r="I166" s="233"/>
      <c r="J166" s="234">
        <f>ROUND(I166*H166,2)</f>
        <v>0</v>
      </c>
      <c r="K166" s="230" t="s">
        <v>1898</v>
      </c>
      <c r="L166" s="235"/>
      <c r="M166" s="236" t="s">
        <v>1898</v>
      </c>
      <c r="N166" s="237" t="s">
        <v>1922</v>
      </c>
      <c r="O166" s="42"/>
      <c r="P166" s="209">
        <f>O166*H166</f>
        <v>0</v>
      </c>
      <c r="Q166" s="209">
        <v>0.0042</v>
      </c>
      <c r="R166" s="209">
        <f>Q166*H166</f>
        <v>0.041999999999999996</v>
      </c>
      <c r="S166" s="209">
        <v>0</v>
      </c>
      <c r="T166" s="210">
        <f>S166*H166</f>
        <v>0</v>
      </c>
      <c r="AR166" s="24" t="s">
        <v>2129</v>
      </c>
      <c r="AT166" s="24" t="s">
        <v>2136</v>
      </c>
      <c r="AU166" s="24" t="s">
        <v>1961</v>
      </c>
      <c r="AY166" s="24" t="s">
        <v>2090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4" t="s">
        <v>1900</v>
      </c>
      <c r="BK166" s="211">
        <f>ROUND(I166*H166,2)</f>
        <v>0</v>
      </c>
      <c r="BL166" s="24" t="s">
        <v>2042</v>
      </c>
      <c r="BM166" s="24" t="s">
        <v>2603</v>
      </c>
    </row>
    <row r="167" spans="2:65" s="1" customFormat="1" ht="22.5" customHeight="1">
      <c r="B167" s="41"/>
      <c r="C167" s="200" t="s">
        <v>2334</v>
      </c>
      <c r="D167" s="200" t="s">
        <v>2092</v>
      </c>
      <c r="E167" s="201" t="s">
        <v>2604</v>
      </c>
      <c r="F167" s="202" t="s">
        <v>2605</v>
      </c>
      <c r="G167" s="203" t="s">
        <v>2263</v>
      </c>
      <c r="H167" s="204">
        <v>2</v>
      </c>
      <c r="I167" s="205"/>
      <c r="J167" s="206">
        <f>ROUND(I167*H167,2)</f>
        <v>0</v>
      </c>
      <c r="K167" s="202" t="s">
        <v>2096</v>
      </c>
      <c r="L167" s="61"/>
      <c r="M167" s="207" t="s">
        <v>1898</v>
      </c>
      <c r="N167" s="208" t="s">
        <v>1922</v>
      </c>
      <c r="O167" s="42"/>
      <c r="P167" s="209">
        <f>O167*H167</f>
        <v>0</v>
      </c>
      <c r="Q167" s="209">
        <v>0.00080532</v>
      </c>
      <c r="R167" s="209">
        <f>Q167*H167</f>
        <v>0.00161064</v>
      </c>
      <c r="S167" s="209">
        <v>0</v>
      </c>
      <c r="T167" s="210">
        <f>S167*H167</f>
        <v>0</v>
      </c>
      <c r="AR167" s="24" t="s">
        <v>2042</v>
      </c>
      <c r="AT167" s="24" t="s">
        <v>2092</v>
      </c>
      <c r="AU167" s="24" t="s">
        <v>1961</v>
      </c>
      <c r="AY167" s="24" t="s">
        <v>2090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1900</v>
      </c>
      <c r="BK167" s="211">
        <f>ROUND(I167*H167,2)</f>
        <v>0</v>
      </c>
      <c r="BL167" s="24" t="s">
        <v>2042</v>
      </c>
      <c r="BM167" s="24" t="s">
        <v>2606</v>
      </c>
    </row>
    <row r="168" spans="2:51" s="12" customFormat="1" ht="13.5">
      <c r="B168" s="212"/>
      <c r="C168" s="213"/>
      <c r="D168" s="214" t="s">
        <v>2098</v>
      </c>
      <c r="E168" s="215" t="s">
        <v>1898</v>
      </c>
      <c r="F168" s="216" t="s">
        <v>2518</v>
      </c>
      <c r="G168" s="213"/>
      <c r="H168" s="217">
        <v>2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2098</v>
      </c>
      <c r="AU168" s="223" t="s">
        <v>1961</v>
      </c>
      <c r="AV168" s="12" t="s">
        <v>1961</v>
      </c>
      <c r="AW168" s="12" t="s">
        <v>1916</v>
      </c>
      <c r="AX168" s="12" t="s">
        <v>1951</v>
      </c>
      <c r="AY168" s="223" t="s">
        <v>2090</v>
      </c>
    </row>
    <row r="169" spans="2:65" s="1" customFormat="1" ht="22.5" customHeight="1">
      <c r="B169" s="41"/>
      <c r="C169" s="228" t="s">
        <v>2339</v>
      </c>
      <c r="D169" s="228" t="s">
        <v>2136</v>
      </c>
      <c r="E169" s="229" t="s">
        <v>2600</v>
      </c>
      <c r="F169" s="230" t="s">
        <v>2601</v>
      </c>
      <c r="G169" s="231" t="s">
        <v>2263</v>
      </c>
      <c r="H169" s="232">
        <v>2</v>
      </c>
      <c r="I169" s="233"/>
      <c r="J169" s="234">
        <f>ROUND(I169*H169,2)</f>
        <v>0</v>
      </c>
      <c r="K169" s="230" t="s">
        <v>2096</v>
      </c>
      <c r="L169" s="235"/>
      <c r="M169" s="236" t="s">
        <v>1898</v>
      </c>
      <c r="N169" s="237" t="s">
        <v>1922</v>
      </c>
      <c r="O169" s="42"/>
      <c r="P169" s="209">
        <f>O169*H169</f>
        <v>0</v>
      </c>
      <c r="Q169" s="209">
        <v>0.01847</v>
      </c>
      <c r="R169" s="209">
        <f>Q169*H169</f>
        <v>0.03694</v>
      </c>
      <c r="S169" s="209">
        <v>0</v>
      </c>
      <c r="T169" s="210">
        <f>S169*H169</f>
        <v>0</v>
      </c>
      <c r="AR169" s="24" t="s">
        <v>2129</v>
      </c>
      <c r="AT169" s="24" t="s">
        <v>2136</v>
      </c>
      <c r="AU169" s="24" t="s">
        <v>1961</v>
      </c>
      <c r="AY169" s="24" t="s">
        <v>2090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24" t="s">
        <v>1900</v>
      </c>
      <c r="BK169" s="211">
        <f>ROUND(I169*H169,2)</f>
        <v>0</v>
      </c>
      <c r="BL169" s="24" t="s">
        <v>2042</v>
      </c>
      <c r="BM169" s="24" t="s">
        <v>2607</v>
      </c>
    </row>
    <row r="170" spans="2:65" s="1" customFormat="1" ht="22.5" customHeight="1">
      <c r="B170" s="41"/>
      <c r="C170" s="228" t="s">
        <v>2346</v>
      </c>
      <c r="D170" s="228" t="s">
        <v>2136</v>
      </c>
      <c r="E170" s="229" t="s">
        <v>2608</v>
      </c>
      <c r="F170" s="230" t="s">
        <v>2609</v>
      </c>
      <c r="G170" s="231" t="s">
        <v>2263</v>
      </c>
      <c r="H170" s="232">
        <v>10</v>
      </c>
      <c r="I170" s="233"/>
      <c r="J170" s="234">
        <f>ROUND(I170*H170,2)</f>
        <v>0</v>
      </c>
      <c r="K170" s="230" t="s">
        <v>1898</v>
      </c>
      <c r="L170" s="235"/>
      <c r="M170" s="236" t="s">
        <v>1898</v>
      </c>
      <c r="N170" s="237" t="s">
        <v>1922</v>
      </c>
      <c r="O170" s="42"/>
      <c r="P170" s="209">
        <f>O170*H170</f>
        <v>0</v>
      </c>
      <c r="Q170" s="209">
        <v>0.00105</v>
      </c>
      <c r="R170" s="209">
        <f>Q170*H170</f>
        <v>0.010499999999999999</v>
      </c>
      <c r="S170" s="209">
        <v>0</v>
      </c>
      <c r="T170" s="210">
        <f>S170*H170</f>
        <v>0</v>
      </c>
      <c r="AR170" s="24" t="s">
        <v>2129</v>
      </c>
      <c r="AT170" s="24" t="s">
        <v>2136</v>
      </c>
      <c r="AU170" s="24" t="s">
        <v>1961</v>
      </c>
      <c r="AY170" s="24" t="s">
        <v>2090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4" t="s">
        <v>1900</v>
      </c>
      <c r="BK170" s="211">
        <f>ROUND(I170*H170,2)</f>
        <v>0</v>
      </c>
      <c r="BL170" s="24" t="s">
        <v>2042</v>
      </c>
      <c r="BM170" s="24" t="s">
        <v>2610</v>
      </c>
    </row>
    <row r="171" spans="2:65" s="1" customFormat="1" ht="22.5" customHeight="1">
      <c r="B171" s="41"/>
      <c r="C171" s="200" t="s">
        <v>2611</v>
      </c>
      <c r="D171" s="200" t="s">
        <v>2092</v>
      </c>
      <c r="E171" s="201" t="s">
        <v>2612</v>
      </c>
      <c r="F171" s="202" t="s">
        <v>2613</v>
      </c>
      <c r="G171" s="203" t="s">
        <v>2263</v>
      </c>
      <c r="H171" s="204">
        <v>4</v>
      </c>
      <c r="I171" s="205"/>
      <c r="J171" s="206">
        <f>ROUND(I171*H171,2)</f>
        <v>0</v>
      </c>
      <c r="K171" s="202" t="s">
        <v>2096</v>
      </c>
      <c r="L171" s="61"/>
      <c r="M171" s="207" t="s">
        <v>1898</v>
      </c>
      <c r="N171" s="208" t="s">
        <v>1922</v>
      </c>
      <c r="O171" s="42"/>
      <c r="P171" s="209">
        <f>O171*H171</f>
        <v>0</v>
      </c>
      <c r="Q171" s="209">
        <v>0.00080532</v>
      </c>
      <c r="R171" s="209">
        <f>Q171*H171</f>
        <v>0.00322128</v>
      </c>
      <c r="S171" s="209">
        <v>0</v>
      </c>
      <c r="T171" s="210">
        <f>S171*H171</f>
        <v>0</v>
      </c>
      <c r="AR171" s="24" t="s">
        <v>2042</v>
      </c>
      <c r="AT171" s="24" t="s">
        <v>2092</v>
      </c>
      <c r="AU171" s="24" t="s">
        <v>1961</v>
      </c>
      <c r="AY171" s="24" t="s">
        <v>2090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24" t="s">
        <v>1900</v>
      </c>
      <c r="BK171" s="211">
        <f>ROUND(I171*H171,2)</f>
        <v>0</v>
      </c>
      <c r="BL171" s="24" t="s">
        <v>2042</v>
      </c>
      <c r="BM171" s="24" t="s">
        <v>2614</v>
      </c>
    </row>
    <row r="172" spans="2:51" s="12" customFormat="1" ht="13.5">
      <c r="B172" s="212"/>
      <c r="C172" s="213"/>
      <c r="D172" s="214" t="s">
        <v>2098</v>
      </c>
      <c r="E172" s="215" t="s">
        <v>1898</v>
      </c>
      <c r="F172" s="216" t="s">
        <v>2615</v>
      </c>
      <c r="G172" s="213"/>
      <c r="H172" s="217">
        <v>4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2098</v>
      </c>
      <c r="AU172" s="223" t="s">
        <v>1961</v>
      </c>
      <c r="AV172" s="12" t="s">
        <v>1961</v>
      </c>
      <c r="AW172" s="12" t="s">
        <v>1916</v>
      </c>
      <c r="AX172" s="12" t="s">
        <v>1951</v>
      </c>
      <c r="AY172" s="223" t="s">
        <v>2090</v>
      </c>
    </row>
    <row r="173" spans="2:65" s="1" customFormat="1" ht="22.5" customHeight="1">
      <c r="B173" s="41"/>
      <c r="C173" s="228" t="s">
        <v>2616</v>
      </c>
      <c r="D173" s="228" t="s">
        <v>2136</v>
      </c>
      <c r="E173" s="229" t="s">
        <v>2617</v>
      </c>
      <c r="F173" s="230" t="s">
        <v>2618</v>
      </c>
      <c r="G173" s="231" t="s">
        <v>2263</v>
      </c>
      <c r="H173" s="232">
        <v>4</v>
      </c>
      <c r="I173" s="233"/>
      <c r="J173" s="234">
        <f>ROUND(I173*H173,2)</f>
        <v>0</v>
      </c>
      <c r="K173" s="230" t="s">
        <v>1898</v>
      </c>
      <c r="L173" s="235"/>
      <c r="M173" s="236" t="s">
        <v>1898</v>
      </c>
      <c r="N173" s="237" t="s">
        <v>1922</v>
      </c>
      <c r="O173" s="42"/>
      <c r="P173" s="209">
        <f>O173*H173</f>
        <v>0</v>
      </c>
      <c r="Q173" s="209">
        <v>0.034</v>
      </c>
      <c r="R173" s="209">
        <f>Q173*H173</f>
        <v>0.136</v>
      </c>
      <c r="S173" s="209">
        <v>0</v>
      </c>
      <c r="T173" s="210">
        <f>S173*H173</f>
        <v>0</v>
      </c>
      <c r="AR173" s="24" t="s">
        <v>2129</v>
      </c>
      <c r="AT173" s="24" t="s">
        <v>2136</v>
      </c>
      <c r="AU173" s="24" t="s">
        <v>1961</v>
      </c>
      <c r="AY173" s="24" t="s">
        <v>2090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24" t="s">
        <v>1900</v>
      </c>
      <c r="BK173" s="211">
        <f>ROUND(I173*H173,2)</f>
        <v>0</v>
      </c>
      <c r="BL173" s="24" t="s">
        <v>2042</v>
      </c>
      <c r="BM173" s="24" t="s">
        <v>2619</v>
      </c>
    </row>
    <row r="174" spans="2:65" s="1" customFormat="1" ht="22.5" customHeight="1">
      <c r="B174" s="41"/>
      <c r="C174" s="200" t="s">
        <v>2620</v>
      </c>
      <c r="D174" s="200" t="s">
        <v>2092</v>
      </c>
      <c r="E174" s="201" t="s">
        <v>2621</v>
      </c>
      <c r="F174" s="202" t="s">
        <v>2622</v>
      </c>
      <c r="G174" s="203" t="s">
        <v>2263</v>
      </c>
      <c r="H174" s="204">
        <v>10</v>
      </c>
      <c r="I174" s="205"/>
      <c r="J174" s="206">
        <f>ROUND(I174*H174,2)</f>
        <v>0</v>
      </c>
      <c r="K174" s="202" t="s">
        <v>2096</v>
      </c>
      <c r="L174" s="61"/>
      <c r="M174" s="207" t="s">
        <v>1898</v>
      </c>
      <c r="N174" s="208" t="s">
        <v>1922</v>
      </c>
      <c r="O174" s="42"/>
      <c r="P174" s="209">
        <f>O174*H174</f>
        <v>0</v>
      </c>
      <c r="Q174" s="209">
        <v>0.00034596</v>
      </c>
      <c r="R174" s="209">
        <f>Q174*H174</f>
        <v>0.0034595999999999997</v>
      </c>
      <c r="S174" s="209">
        <v>0</v>
      </c>
      <c r="T174" s="210">
        <f>S174*H174</f>
        <v>0</v>
      </c>
      <c r="AR174" s="24" t="s">
        <v>2042</v>
      </c>
      <c r="AT174" s="24" t="s">
        <v>2092</v>
      </c>
      <c r="AU174" s="24" t="s">
        <v>1961</v>
      </c>
      <c r="AY174" s="24" t="s">
        <v>2090</v>
      </c>
      <c r="BE174" s="211">
        <f>IF(N174="základní",J174,0)</f>
        <v>0</v>
      </c>
      <c r="BF174" s="211">
        <f>IF(N174="snížená",J174,0)</f>
        <v>0</v>
      </c>
      <c r="BG174" s="211">
        <f>IF(N174="zákl. přenesená",J174,0)</f>
        <v>0</v>
      </c>
      <c r="BH174" s="211">
        <f>IF(N174="sníž. přenesená",J174,0)</f>
        <v>0</v>
      </c>
      <c r="BI174" s="211">
        <f>IF(N174="nulová",J174,0)</f>
        <v>0</v>
      </c>
      <c r="BJ174" s="24" t="s">
        <v>1900</v>
      </c>
      <c r="BK174" s="211">
        <f>ROUND(I174*H174,2)</f>
        <v>0</v>
      </c>
      <c r="BL174" s="24" t="s">
        <v>2042</v>
      </c>
      <c r="BM174" s="24" t="s">
        <v>2623</v>
      </c>
    </row>
    <row r="175" spans="2:51" s="12" customFormat="1" ht="13.5">
      <c r="B175" s="212"/>
      <c r="C175" s="213"/>
      <c r="D175" s="214" t="s">
        <v>2098</v>
      </c>
      <c r="E175" s="215" t="s">
        <v>1898</v>
      </c>
      <c r="F175" s="216" t="s">
        <v>2599</v>
      </c>
      <c r="G175" s="213"/>
      <c r="H175" s="217">
        <v>10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2098</v>
      </c>
      <c r="AU175" s="223" t="s">
        <v>1961</v>
      </c>
      <c r="AV175" s="12" t="s">
        <v>1961</v>
      </c>
      <c r="AW175" s="12" t="s">
        <v>1916</v>
      </c>
      <c r="AX175" s="12" t="s">
        <v>1951</v>
      </c>
      <c r="AY175" s="223" t="s">
        <v>2090</v>
      </c>
    </row>
    <row r="176" spans="2:65" s="1" customFormat="1" ht="22.5" customHeight="1">
      <c r="B176" s="41"/>
      <c r="C176" s="228" t="s">
        <v>2624</v>
      </c>
      <c r="D176" s="228" t="s">
        <v>2136</v>
      </c>
      <c r="E176" s="229" t="s">
        <v>2625</v>
      </c>
      <c r="F176" s="230" t="s">
        <v>2626</v>
      </c>
      <c r="G176" s="231" t="s">
        <v>2263</v>
      </c>
      <c r="H176" s="232">
        <v>10</v>
      </c>
      <c r="I176" s="233"/>
      <c r="J176" s="234">
        <f>ROUND(I176*H176,2)</f>
        <v>0</v>
      </c>
      <c r="K176" s="230" t="s">
        <v>1898</v>
      </c>
      <c r="L176" s="235"/>
      <c r="M176" s="236" t="s">
        <v>1898</v>
      </c>
      <c r="N176" s="237" t="s">
        <v>1922</v>
      </c>
      <c r="O176" s="42"/>
      <c r="P176" s="209">
        <f>O176*H176</f>
        <v>0</v>
      </c>
      <c r="Q176" s="209">
        <v>0.0395</v>
      </c>
      <c r="R176" s="209">
        <f>Q176*H176</f>
        <v>0.395</v>
      </c>
      <c r="S176" s="209">
        <v>0</v>
      </c>
      <c r="T176" s="210">
        <f>S176*H176</f>
        <v>0</v>
      </c>
      <c r="AR176" s="24" t="s">
        <v>2129</v>
      </c>
      <c r="AT176" s="24" t="s">
        <v>2136</v>
      </c>
      <c r="AU176" s="24" t="s">
        <v>1961</v>
      </c>
      <c r="AY176" s="24" t="s">
        <v>2090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4" t="s">
        <v>1900</v>
      </c>
      <c r="BK176" s="211">
        <f>ROUND(I176*H176,2)</f>
        <v>0</v>
      </c>
      <c r="BL176" s="24" t="s">
        <v>2042</v>
      </c>
      <c r="BM176" s="24" t="s">
        <v>2627</v>
      </c>
    </row>
    <row r="177" spans="2:65" s="1" customFormat="1" ht="22.5" customHeight="1">
      <c r="B177" s="41"/>
      <c r="C177" s="200" t="s">
        <v>2628</v>
      </c>
      <c r="D177" s="200" t="s">
        <v>2092</v>
      </c>
      <c r="E177" s="201" t="s">
        <v>2629</v>
      </c>
      <c r="F177" s="202" t="s">
        <v>2630</v>
      </c>
      <c r="G177" s="203" t="s">
        <v>2263</v>
      </c>
      <c r="H177" s="204">
        <v>3</v>
      </c>
      <c r="I177" s="205"/>
      <c r="J177" s="206">
        <f>ROUND(I177*H177,2)</f>
        <v>0</v>
      </c>
      <c r="K177" s="202" t="s">
        <v>2096</v>
      </c>
      <c r="L177" s="61"/>
      <c r="M177" s="207" t="s">
        <v>1898</v>
      </c>
      <c r="N177" s="208" t="s">
        <v>1922</v>
      </c>
      <c r="O177" s="42"/>
      <c r="P177" s="209">
        <f>O177*H177</f>
        <v>0</v>
      </c>
      <c r="Q177" s="209">
        <v>0.00159964</v>
      </c>
      <c r="R177" s="209">
        <f>Q177*H177</f>
        <v>0.00479892</v>
      </c>
      <c r="S177" s="209">
        <v>0</v>
      </c>
      <c r="T177" s="210">
        <f>S177*H177</f>
        <v>0</v>
      </c>
      <c r="AR177" s="24" t="s">
        <v>2042</v>
      </c>
      <c r="AT177" s="24" t="s">
        <v>2092</v>
      </c>
      <c r="AU177" s="24" t="s">
        <v>1961</v>
      </c>
      <c r="AY177" s="24" t="s">
        <v>2090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24" t="s">
        <v>1900</v>
      </c>
      <c r="BK177" s="211">
        <f>ROUND(I177*H177,2)</f>
        <v>0</v>
      </c>
      <c r="BL177" s="24" t="s">
        <v>2042</v>
      </c>
      <c r="BM177" s="24" t="s">
        <v>2631</v>
      </c>
    </row>
    <row r="178" spans="2:51" s="12" customFormat="1" ht="13.5">
      <c r="B178" s="212"/>
      <c r="C178" s="213"/>
      <c r="D178" s="214" t="s">
        <v>2098</v>
      </c>
      <c r="E178" s="215" t="s">
        <v>1898</v>
      </c>
      <c r="F178" s="216" t="s">
        <v>2632</v>
      </c>
      <c r="G178" s="213"/>
      <c r="H178" s="217">
        <v>3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2098</v>
      </c>
      <c r="AU178" s="223" t="s">
        <v>1961</v>
      </c>
      <c r="AV178" s="12" t="s">
        <v>1961</v>
      </c>
      <c r="AW178" s="12" t="s">
        <v>1916</v>
      </c>
      <c r="AX178" s="12" t="s">
        <v>1951</v>
      </c>
      <c r="AY178" s="223" t="s">
        <v>2090</v>
      </c>
    </row>
    <row r="179" spans="2:65" s="1" customFormat="1" ht="22.5" customHeight="1">
      <c r="B179" s="41"/>
      <c r="C179" s="228" t="s">
        <v>2633</v>
      </c>
      <c r="D179" s="228" t="s">
        <v>2136</v>
      </c>
      <c r="E179" s="229" t="s">
        <v>2634</v>
      </c>
      <c r="F179" s="230" t="s">
        <v>2635</v>
      </c>
      <c r="G179" s="231" t="s">
        <v>2263</v>
      </c>
      <c r="H179" s="232">
        <v>3</v>
      </c>
      <c r="I179" s="233"/>
      <c r="J179" s="234">
        <f>ROUND(I179*H179,2)</f>
        <v>0</v>
      </c>
      <c r="K179" s="230" t="s">
        <v>2096</v>
      </c>
      <c r="L179" s="235"/>
      <c r="M179" s="236" t="s">
        <v>1898</v>
      </c>
      <c r="N179" s="237" t="s">
        <v>1922</v>
      </c>
      <c r="O179" s="42"/>
      <c r="P179" s="209">
        <f>O179*H179</f>
        <v>0</v>
      </c>
      <c r="Q179" s="209">
        <v>0.02444</v>
      </c>
      <c r="R179" s="209">
        <f>Q179*H179</f>
        <v>0.07332</v>
      </c>
      <c r="S179" s="209">
        <v>0</v>
      </c>
      <c r="T179" s="210">
        <f>S179*H179</f>
        <v>0</v>
      </c>
      <c r="AR179" s="24" t="s">
        <v>2129</v>
      </c>
      <c r="AT179" s="24" t="s">
        <v>2136</v>
      </c>
      <c r="AU179" s="24" t="s">
        <v>1961</v>
      </c>
      <c r="AY179" s="24" t="s">
        <v>2090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4" t="s">
        <v>1900</v>
      </c>
      <c r="BK179" s="211">
        <f>ROUND(I179*H179,2)</f>
        <v>0</v>
      </c>
      <c r="BL179" s="24" t="s">
        <v>2042</v>
      </c>
      <c r="BM179" s="24" t="s">
        <v>2636</v>
      </c>
    </row>
    <row r="180" spans="2:65" s="1" customFormat="1" ht="22.5" customHeight="1">
      <c r="B180" s="41"/>
      <c r="C180" s="228" t="s">
        <v>2637</v>
      </c>
      <c r="D180" s="228" t="s">
        <v>2136</v>
      </c>
      <c r="E180" s="229" t="s">
        <v>2638</v>
      </c>
      <c r="F180" s="230" t="s">
        <v>2639</v>
      </c>
      <c r="G180" s="231" t="s">
        <v>2263</v>
      </c>
      <c r="H180" s="232">
        <v>3</v>
      </c>
      <c r="I180" s="233"/>
      <c r="J180" s="234">
        <f>ROUND(I180*H180,2)</f>
        <v>0</v>
      </c>
      <c r="K180" s="230" t="s">
        <v>1898</v>
      </c>
      <c r="L180" s="235"/>
      <c r="M180" s="236" t="s">
        <v>1898</v>
      </c>
      <c r="N180" s="237" t="s">
        <v>1922</v>
      </c>
      <c r="O180" s="42"/>
      <c r="P180" s="209">
        <f>O180*H180</f>
        <v>0</v>
      </c>
      <c r="Q180" s="209">
        <v>0.00145</v>
      </c>
      <c r="R180" s="209">
        <f>Q180*H180</f>
        <v>0.00435</v>
      </c>
      <c r="S180" s="209">
        <v>0</v>
      </c>
      <c r="T180" s="210">
        <f>S180*H180</f>
        <v>0</v>
      </c>
      <c r="AR180" s="24" t="s">
        <v>2129</v>
      </c>
      <c r="AT180" s="24" t="s">
        <v>2136</v>
      </c>
      <c r="AU180" s="24" t="s">
        <v>1961</v>
      </c>
      <c r="AY180" s="24" t="s">
        <v>2090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4" t="s">
        <v>1900</v>
      </c>
      <c r="BK180" s="211">
        <f>ROUND(I180*H180,2)</f>
        <v>0</v>
      </c>
      <c r="BL180" s="24" t="s">
        <v>2042</v>
      </c>
      <c r="BM180" s="24" t="s">
        <v>2640</v>
      </c>
    </row>
    <row r="181" spans="2:65" s="1" customFormat="1" ht="22.5" customHeight="1">
      <c r="B181" s="41"/>
      <c r="C181" s="200" t="s">
        <v>2641</v>
      </c>
      <c r="D181" s="200" t="s">
        <v>2092</v>
      </c>
      <c r="E181" s="201" t="s">
        <v>2642</v>
      </c>
      <c r="F181" s="202" t="s">
        <v>2643</v>
      </c>
      <c r="G181" s="203" t="s">
        <v>2263</v>
      </c>
      <c r="H181" s="204">
        <v>1</v>
      </c>
      <c r="I181" s="205"/>
      <c r="J181" s="206">
        <f>ROUND(I181*H181,2)</f>
        <v>0</v>
      </c>
      <c r="K181" s="202" t="s">
        <v>2096</v>
      </c>
      <c r="L181" s="61"/>
      <c r="M181" s="207" t="s">
        <v>1898</v>
      </c>
      <c r="N181" s="208" t="s">
        <v>1922</v>
      </c>
      <c r="O181" s="42"/>
      <c r="P181" s="209">
        <f>O181*H181</f>
        <v>0</v>
      </c>
      <c r="Q181" s="209">
        <v>0.00159964</v>
      </c>
      <c r="R181" s="209">
        <f>Q181*H181</f>
        <v>0.00159964</v>
      </c>
      <c r="S181" s="209">
        <v>0</v>
      </c>
      <c r="T181" s="210">
        <f>S181*H181</f>
        <v>0</v>
      </c>
      <c r="AR181" s="24" t="s">
        <v>2042</v>
      </c>
      <c r="AT181" s="24" t="s">
        <v>2092</v>
      </c>
      <c r="AU181" s="24" t="s">
        <v>1961</v>
      </c>
      <c r="AY181" s="24" t="s">
        <v>2090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24" t="s">
        <v>1900</v>
      </c>
      <c r="BK181" s="211">
        <f>ROUND(I181*H181,2)</f>
        <v>0</v>
      </c>
      <c r="BL181" s="24" t="s">
        <v>2042</v>
      </c>
      <c r="BM181" s="24" t="s">
        <v>2644</v>
      </c>
    </row>
    <row r="182" spans="2:51" s="12" customFormat="1" ht="13.5">
      <c r="B182" s="212"/>
      <c r="C182" s="213"/>
      <c r="D182" s="214" t="s">
        <v>2098</v>
      </c>
      <c r="E182" s="215" t="s">
        <v>1898</v>
      </c>
      <c r="F182" s="216" t="s">
        <v>2564</v>
      </c>
      <c r="G182" s="213"/>
      <c r="H182" s="217">
        <v>1</v>
      </c>
      <c r="I182" s="218"/>
      <c r="J182" s="213"/>
      <c r="K182" s="213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2098</v>
      </c>
      <c r="AU182" s="223" t="s">
        <v>1961</v>
      </c>
      <c r="AV182" s="12" t="s">
        <v>1961</v>
      </c>
      <c r="AW182" s="12" t="s">
        <v>1916</v>
      </c>
      <c r="AX182" s="12" t="s">
        <v>1951</v>
      </c>
      <c r="AY182" s="223" t="s">
        <v>2090</v>
      </c>
    </row>
    <row r="183" spans="2:65" s="1" customFormat="1" ht="22.5" customHeight="1">
      <c r="B183" s="41"/>
      <c r="C183" s="228" t="s">
        <v>2645</v>
      </c>
      <c r="D183" s="228" t="s">
        <v>2136</v>
      </c>
      <c r="E183" s="229" t="s">
        <v>2646</v>
      </c>
      <c r="F183" s="230" t="s">
        <v>2647</v>
      </c>
      <c r="G183" s="231" t="s">
        <v>2263</v>
      </c>
      <c r="H183" s="232">
        <v>1</v>
      </c>
      <c r="I183" s="233"/>
      <c r="J183" s="234">
        <f>ROUND(I183*H183,2)</f>
        <v>0</v>
      </c>
      <c r="K183" s="230" t="s">
        <v>1898</v>
      </c>
      <c r="L183" s="235"/>
      <c r="M183" s="236" t="s">
        <v>1898</v>
      </c>
      <c r="N183" s="237" t="s">
        <v>1922</v>
      </c>
      <c r="O183" s="42"/>
      <c r="P183" s="209">
        <f>O183*H183</f>
        <v>0</v>
      </c>
      <c r="Q183" s="209">
        <v>0.021</v>
      </c>
      <c r="R183" s="209">
        <f>Q183*H183</f>
        <v>0.021</v>
      </c>
      <c r="S183" s="209">
        <v>0</v>
      </c>
      <c r="T183" s="210">
        <f>S183*H183</f>
        <v>0</v>
      </c>
      <c r="AR183" s="24" t="s">
        <v>2129</v>
      </c>
      <c r="AT183" s="24" t="s">
        <v>2136</v>
      </c>
      <c r="AU183" s="24" t="s">
        <v>1961</v>
      </c>
      <c r="AY183" s="24" t="s">
        <v>2090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24" t="s">
        <v>1900</v>
      </c>
      <c r="BK183" s="211">
        <f>ROUND(I183*H183,2)</f>
        <v>0</v>
      </c>
      <c r="BL183" s="24" t="s">
        <v>2042</v>
      </c>
      <c r="BM183" s="24" t="s">
        <v>2648</v>
      </c>
    </row>
    <row r="184" spans="2:65" s="1" customFormat="1" ht="22.5" customHeight="1">
      <c r="B184" s="41"/>
      <c r="C184" s="200" t="s">
        <v>2649</v>
      </c>
      <c r="D184" s="200" t="s">
        <v>2092</v>
      </c>
      <c r="E184" s="201" t="s">
        <v>2650</v>
      </c>
      <c r="F184" s="202" t="s">
        <v>2651</v>
      </c>
      <c r="G184" s="203" t="s">
        <v>2263</v>
      </c>
      <c r="H184" s="204">
        <v>10</v>
      </c>
      <c r="I184" s="205"/>
      <c r="J184" s="206">
        <f>ROUND(I184*H184,2)</f>
        <v>0</v>
      </c>
      <c r="K184" s="202" t="s">
        <v>2096</v>
      </c>
      <c r="L184" s="61"/>
      <c r="M184" s="207" t="s">
        <v>1898</v>
      </c>
      <c r="N184" s="208" t="s">
        <v>1922</v>
      </c>
      <c r="O184" s="42"/>
      <c r="P184" s="209">
        <f>O184*H184</f>
        <v>0</v>
      </c>
      <c r="Q184" s="209">
        <v>0.00285494</v>
      </c>
      <c r="R184" s="209">
        <f>Q184*H184</f>
        <v>0.0285494</v>
      </c>
      <c r="S184" s="209">
        <v>0</v>
      </c>
      <c r="T184" s="210">
        <f>S184*H184</f>
        <v>0</v>
      </c>
      <c r="AR184" s="24" t="s">
        <v>2042</v>
      </c>
      <c r="AT184" s="24" t="s">
        <v>2092</v>
      </c>
      <c r="AU184" s="24" t="s">
        <v>1961</v>
      </c>
      <c r="AY184" s="24" t="s">
        <v>2090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24" t="s">
        <v>1900</v>
      </c>
      <c r="BK184" s="211">
        <f>ROUND(I184*H184,2)</f>
        <v>0</v>
      </c>
      <c r="BL184" s="24" t="s">
        <v>2042</v>
      </c>
      <c r="BM184" s="24" t="s">
        <v>2652</v>
      </c>
    </row>
    <row r="185" spans="2:51" s="12" customFormat="1" ht="13.5">
      <c r="B185" s="212"/>
      <c r="C185" s="213"/>
      <c r="D185" s="214" t="s">
        <v>2098</v>
      </c>
      <c r="E185" s="215" t="s">
        <v>1898</v>
      </c>
      <c r="F185" s="216" t="s">
        <v>2599</v>
      </c>
      <c r="G185" s="213"/>
      <c r="H185" s="217">
        <v>10</v>
      </c>
      <c r="I185" s="218"/>
      <c r="J185" s="213"/>
      <c r="K185" s="213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2098</v>
      </c>
      <c r="AU185" s="223" t="s">
        <v>1961</v>
      </c>
      <c r="AV185" s="12" t="s">
        <v>1961</v>
      </c>
      <c r="AW185" s="12" t="s">
        <v>1916</v>
      </c>
      <c r="AX185" s="12" t="s">
        <v>1951</v>
      </c>
      <c r="AY185" s="223" t="s">
        <v>2090</v>
      </c>
    </row>
    <row r="186" spans="2:65" s="1" customFormat="1" ht="22.5" customHeight="1">
      <c r="B186" s="41"/>
      <c r="C186" s="228" t="s">
        <v>2653</v>
      </c>
      <c r="D186" s="228" t="s">
        <v>2136</v>
      </c>
      <c r="E186" s="229" t="s">
        <v>2654</v>
      </c>
      <c r="F186" s="230" t="s">
        <v>2655</v>
      </c>
      <c r="G186" s="231" t="s">
        <v>2263</v>
      </c>
      <c r="H186" s="232">
        <v>10</v>
      </c>
      <c r="I186" s="233"/>
      <c r="J186" s="234">
        <f>ROUND(I186*H186,2)</f>
        <v>0</v>
      </c>
      <c r="K186" s="230" t="s">
        <v>2096</v>
      </c>
      <c r="L186" s="235"/>
      <c r="M186" s="236" t="s">
        <v>1898</v>
      </c>
      <c r="N186" s="237" t="s">
        <v>1922</v>
      </c>
      <c r="O186" s="42"/>
      <c r="P186" s="209">
        <f>O186*H186</f>
        <v>0</v>
      </c>
      <c r="Q186" s="209">
        <v>0.04025</v>
      </c>
      <c r="R186" s="209">
        <f>Q186*H186</f>
        <v>0.4025</v>
      </c>
      <c r="S186" s="209">
        <v>0</v>
      </c>
      <c r="T186" s="210">
        <f>S186*H186</f>
        <v>0</v>
      </c>
      <c r="AR186" s="24" t="s">
        <v>2129</v>
      </c>
      <c r="AT186" s="24" t="s">
        <v>2136</v>
      </c>
      <c r="AU186" s="24" t="s">
        <v>1961</v>
      </c>
      <c r="AY186" s="24" t="s">
        <v>2090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1900</v>
      </c>
      <c r="BK186" s="211">
        <f>ROUND(I186*H186,2)</f>
        <v>0</v>
      </c>
      <c r="BL186" s="24" t="s">
        <v>2042</v>
      </c>
      <c r="BM186" s="24" t="s">
        <v>2656</v>
      </c>
    </row>
    <row r="187" spans="2:65" s="1" customFormat="1" ht="22.5" customHeight="1">
      <c r="B187" s="41"/>
      <c r="C187" s="228" t="s">
        <v>2657</v>
      </c>
      <c r="D187" s="228" t="s">
        <v>2136</v>
      </c>
      <c r="E187" s="229" t="s">
        <v>2658</v>
      </c>
      <c r="F187" s="230" t="s">
        <v>2659</v>
      </c>
      <c r="G187" s="231" t="s">
        <v>2263</v>
      </c>
      <c r="H187" s="232">
        <v>10</v>
      </c>
      <c r="I187" s="233"/>
      <c r="J187" s="234">
        <f>ROUND(I187*H187,2)</f>
        <v>0</v>
      </c>
      <c r="K187" s="230" t="s">
        <v>1898</v>
      </c>
      <c r="L187" s="235"/>
      <c r="M187" s="236" t="s">
        <v>1898</v>
      </c>
      <c r="N187" s="237" t="s">
        <v>1922</v>
      </c>
      <c r="O187" s="42"/>
      <c r="P187" s="209">
        <f>O187*H187</f>
        <v>0</v>
      </c>
      <c r="Q187" s="209">
        <v>0.0073</v>
      </c>
      <c r="R187" s="209">
        <f>Q187*H187</f>
        <v>0.073</v>
      </c>
      <c r="S187" s="209">
        <v>0</v>
      </c>
      <c r="T187" s="210">
        <f>S187*H187</f>
        <v>0</v>
      </c>
      <c r="AR187" s="24" t="s">
        <v>2129</v>
      </c>
      <c r="AT187" s="24" t="s">
        <v>2136</v>
      </c>
      <c r="AU187" s="24" t="s">
        <v>1961</v>
      </c>
      <c r="AY187" s="24" t="s">
        <v>2090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24" t="s">
        <v>1900</v>
      </c>
      <c r="BK187" s="211">
        <f>ROUND(I187*H187,2)</f>
        <v>0</v>
      </c>
      <c r="BL187" s="24" t="s">
        <v>2042</v>
      </c>
      <c r="BM187" s="24" t="s">
        <v>2660</v>
      </c>
    </row>
    <row r="188" spans="2:65" s="1" customFormat="1" ht="22.5" customHeight="1">
      <c r="B188" s="41"/>
      <c r="C188" s="200" t="s">
        <v>2661</v>
      </c>
      <c r="D188" s="200" t="s">
        <v>2092</v>
      </c>
      <c r="E188" s="201" t="s">
        <v>2662</v>
      </c>
      <c r="F188" s="202" t="s">
        <v>2663</v>
      </c>
      <c r="G188" s="203" t="s">
        <v>2263</v>
      </c>
      <c r="H188" s="204">
        <v>1</v>
      </c>
      <c r="I188" s="205"/>
      <c r="J188" s="206">
        <f>ROUND(I188*H188,2)</f>
        <v>0</v>
      </c>
      <c r="K188" s="202" t="s">
        <v>1898</v>
      </c>
      <c r="L188" s="61"/>
      <c r="M188" s="207" t="s">
        <v>1898</v>
      </c>
      <c r="N188" s="208" t="s">
        <v>1922</v>
      </c>
      <c r="O188" s="42"/>
      <c r="P188" s="209">
        <f>O188*H188</f>
        <v>0</v>
      </c>
      <c r="Q188" s="209">
        <v>0.00257</v>
      </c>
      <c r="R188" s="209">
        <f>Q188*H188</f>
        <v>0.00257</v>
      </c>
      <c r="S188" s="209">
        <v>0</v>
      </c>
      <c r="T188" s="210">
        <f>S188*H188</f>
        <v>0</v>
      </c>
      <c r="AR188" s="24" t="s">
        <v>2042</v>
      </c>
      <c r="AT188" s="24" t="s">
        <v>2092</v>
      </c>
      <c r="AU188" s="24" t="s">
        <v>1961</v>
      </c>
      <c r="AY188" s="24" t="s">
        <v>2090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24" t="s">
        <v>1900</v>
      </c>
      <c r="BK188" s="211">
        <f>ROUND(I188*H188,2)</f>
        <v>0</v>
      </c>
      <c r="BL188" s="24" t="s">
        <v>2042</v>
      </c>
      <c r="BM188" s="24" t="s">
        <v>2664</v>
      </c>
    </row>
    <row r="189" spans="2:51" s="12" customFormat="1" ht="13.5">
      <c r="B189" s="212"/>
      <c r="C189" s="213"/>
      <c r="D189" s="214" t="s">
        <v>2098</v>
      </c>
      <c r="E189" s="215" t="s">
        <v>1898</v>
      </c>
      <c r="F189" s="216" t="s">
        <v>2564</v>
      </c>
      <c r="G189" s="213"/>
      <c r="H189" s="217">
        <v>1</v>
      </c>
      <c r="I189" s="218"/>
      <c r="J189" s="213"/>
      <c r="K189" s="213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2098</v>
      </c>
      <c r="AU189" s="223" t="s">
        <v>1961</v>
      </c>
      <c r="AV189" s="12" t="s">
        <v>1961</v>
      </c>
      <c r="AW189" s="12" t="s">
        <v>1916</v>
      </c>
      <c r="AX189" s="12" t="s">
        <v>1951</v>
      </c>
      <c r="AY189" s="223" t="s">
        <v>2090</v>
      </c>
    </row>
    <row r="190" spans="2:65" s="1" customFormat="1" ht="22.5" customHeight="1">
      <c r="B190" s="41"/>
      <c r="C190" s="228" t="s">
        <v>2665</v>
      </c>
      <c r="D190" s="228" t="s">
        <v>2136</v>
      </c>
      <c r="E190" s="229" t="s">
        <v>2666</v>
      </c>
      <c r="F190" s="230" t="s">
        <v>2667</v>
      </c>
      <c r="G190" s="231" t="s">
        <v>2263</v>
      </c>
      <c r="H190" s="232">
        <v>1</v>
      </c>
      <c r="I190" s="233"/>
      <c r="J190" s="234">
        <f>ROUND(I190*H190,2)</f>
        <v>0</v>
      </c>
      <c r="K190" s="230" t="s">
        <v>1898</v>
      </c>
      <c r="L190" s="235"/>
      <c r="M190" s="236" t="s">
        <v>1898</v>
      </c>
      <c r="N190" s="237" t="s">
        <v>1922</v>
      </c>
      <c r="O190" s="42"/>
      <c r="P190" s="209">
        <f>O190*H190</f>
        <v>0</v>
      </c>
      <c r="Q190" s="209">
        <v>0.0088</v>
      </c>
      <c r="R190" s="209">
        <f>Q190*H190</f>
        <v>0.0088</v>
      </c>
      <c r="S190" s="209">
        <v>0</v>
      </c>
      <c r="T190" s="210">
        <f>S190*H190</f>
        <v>0</v>
      </c>
      <c r="AR190" s="24" t="s">
        <v>2129</v>
      </c>
      <c r="AT190" s="24" t="s">
        <v>2136</v>
      </c>
      <c r="AU190" s="24" t="s">
        <v>1961</v>
      </c>
      <c r="AY190" s="24" t="s">
        <v>2090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24" t="s">
        <v>1900</v>
      </c>
      <c r="BK190" s="211">
        <f>ROUND(I190*H190,2)</f>
        <v>0</v>
      </c>
      <c r="BL190" s="24" t="s">
        <v>2042</v>
      </c>
      <c r="BM190" s="24" t="s">
        <v>2668</v>
      </c>
    </row>
    <row r="191" spans="2:65" s="1" customFormat="1" ht="22.5" customHeight="1">
      <c r="B191" s="41"/>
      <c r="C191" s="200" t="s">
        <v>2669</v>
      </c>
      <c r="D191" s="200" t="s">
        <v>2092</v>
      </c>
      <c r="E191" s="201" t="s">
        <v>2670</v>
      </c>
      <c r="F191" s="202" t="s">
        <v>2671</v>
      </c>
      <c r="G191" s="203" t="s">
        <v>2106</v>
      </c>
      <c r="H191" s="204">
        <v>2279.7</v>
      </c>
      <c r="I191" s="205"/>
      <c r="J191" s="206">
        <f>ROUND(I191*H191,2)</f>
        <v>0</v>
      </c>
      <c r="K191" s="202" t="s">
        <v>2096</v>
      </c>
      <c r="L191" s="61"/>
      <c r="M191" s="207" t="s">
        <v>1898</v>
      </c>
      <c r="N191" s="208" t="s">
        <v>1922</v>
      </c>
      <c r="O191" s="42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AR191" s="24" t="s">
        <v>2042</v>
      </c>
      <c r="AT191" s="24" t="s">
        <v>2092</v>
      </c>
      <c r="AU191" s="24" t="s">
        <v>1961</v>
      </c>
      <c r="AY191" s="24" t="s">
        <v>2090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24" t="s">
        <v>1900</v>
      </c>
      <c r="BK191" s="211">
        <f>ROUND(I191*H191,2)</f>
        <v>0</v>
      </c>
      <c r="BL191" s="24" t="s">
        <v>2042</v>
      </c>
      <c r="BM191" s="24" t="s">
        <v>2672</v>
      </c>
    </row>
    <row r="192" spans="2:51" s="12" customFormat="1" ht="13.5">
      <c r="B192" s="212"/>
      <c r="C192" s="213"/>
      <c r="D192" s="214" t="s">
        <v>2098</v>
      </c>
      <c r="E192" s="215" t="s">
        <v>1898</v>
      </c>
      <c r="F192" s="216" t="s">
        <v>2553</v>
      </c>
      <c r="G192" s="213"/>
      <c r="H192" s="217">
        <v>2279.7</v>
      </c>
      <c r="I192" s="218"/>
      <c r="J192" s="213"/>
      <c r="K192" s="213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2098</v>
      </c>
      <c r="AU192" s="223" t="s">
        <v>1961</v>
      </c>
      <c r="AV192" s="12" t="s">
        <v>1961</v>
      </c>
      <c r="AW192" s="12" t="s">
        <v>1916</v>
      </c>
      <c r="AX192" s="12" t="s">
        <v>1951</v>
      </c>
      <c r="AY192" s="223" t="s">
        <v>2090</v>
      </c>
    </row>
    <row r="193" spans="2:65" s="1" customFormat="1" ht="22.5" customHeight="1">
      <c r="B193" s="41"/>
      <c r="C193" s="200" t="s">
        <v>2673</v>
      </c>
      <c r="D193" s="200" t="s">
        <v>2092</v>
      </c>
      <c r="E193" s="201" t="s">
        <v>2674</v>
      </c>
      <c r="F193" s="202" t="s">
        <v>2675</v>
      </c>
      <c r="G193" s="203" t="s">
        <v>2106</v>
      </c>
      <c r="H193" s="204">
        <v>4559.4</v>
      </c>
      <c r="I193" s="205"/>
      <c r="J193" s="206">
        <f>ROUND(I193*H193,2)</f>
        <v>0</v>
      </c>
      <c r="K193" s="202" t="s">
        <v>1898</v>
      </c>
      <c r="L193" s="61"/>
      <c r="M193" s="207" t="s">
        <v>1898</v>
      </c>
      <c r="N193" s="208" t="s">
        <v>1922</v>
      </c>
      <c r="O193" s="42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AR193" s="24" t="s">
        <v>2042</v>
      </c>
      <c r="AT193" s="24" t="s">
        <v>2092</v>
      </c>
      <c r="AU193" s="24" t="s">
        <v>1961</v>
      </c>
      <c r="AY193" s="24" t="s">
        <v>2090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1900</v>
      </c>
      <c r="BK193" s="211">
        <f>ROUND(I193*H193,2)</f>
        <v>0</v>
      </c>
      <c r="BL193" s="24" t="s">
        <v>2042</v>
      </c>
      <c r="BM193" s="24" t="s">
        <v>2676</v>
      </c>
    </row>
    <row r="194" spans="2:47" s="1" customFormat="1" ht="27">
      <c r="B194" s="41"/>
      <c r="C194" s="63"/>
      <c r="D194" s="224" t="s">
        <v>2431</v>
      </c>
      <c r="E194" s="63"/>
      <c r="F194" s="256" t="s">
        <v>2677</v>
      </c>
      <c r="G194" s="63"/>
      <c r="H194" s="63"/>
      <c r="I194" s="170"/>
      <c r="J194" s="63"/>
      <c r="K194" s="63"/>
      <c r="L194" s="61"/>
      <c r="M194" s="257"/>
      <c r="N194" s="42"/>
      <c r="O194" s="42"/>
      <c r="P194" s="42"/>
      <c r="Q194" s="42"/>
      <c r="R194" s="42"/>
      <c r="S194" s="42"/>
      <c r="T194" s="78"/>
      <c r="AT194" s="24" t="s">
        <v>2431</v>
      </c>
      <c r="AU194" s="24" t="s">
        <v>1961</v>
      </c>
    </row>
    <row r="195" spans="2:51" s="12" customFormat="1" ht="13.5">
      <c r="B195" s="212"/>
      <c r="C195" s="213"/>
      <c r="D195" s="214" t="s">
        <v>2098</v>
      </c>
      <c r="E195" s="215" t="s">
        <v>1898</v>
      </c>
      <c r="F195" s="216" t="s">
        <v>2678</v>
      </c>
      <c r="G195" s="213"/>
      <c r="H195" s="217">
        <v>4559.4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2098</v>
      </c>
      <c r="AU195" s="223" t="s">
        <v>1961</v>
      </c>
      <c r="AV195" s="12" t="s">
        <v>1961</v>
      </c>
      <c r="AW195" s="12" t="s">
        <v>1916</v>
      </c>
      <c r="AX195" s="12" t="s">
        <v>1951</v>
      </c>
      <c r="AY195" s="223" t="s">
        <v>2090</v>
      </c>
    </row>
    <row r="196" spans="2:65" s="1" customFormat="1" ht="22.5" customHeight="1">
      <c r="B196" s="41"/>
      <c r="C196" s="200" t="s">
        <v>2679</v>
      </c>
      <c r="D196" s="200" t="s">
        <v>2092</v>
      </c>
      <c r="E196" s="201" t="s">
        <v>2680</v>
      </c>
      <c r="F196" s="202" t="s">
        <v>2681</v>
      </c>
      <c r="G196" s="203" t="s">
        <v>2263</v>
      </c>
      <c r="H196" s="204">
        <v>1</v>
      </c>
      <c r="I196" s="205"/>
      <c r="J196" s="206">
        <f>ROUND(I196*H196,2)</f>
        <v>0</v>
      </c>
      <c r="K196" s="202" t="s">
        <v>1898</v>
      </c>
      <c r="L196" s="61"/>
      <c r="M196" s="207" t="s">
        <v>1898</v>
      </c>
      <c r="N196" s="208" t="s">
        <v>1922</v>
      </c>
      <c r="O196" s="42"/>
      <c r="P196" s="209">
        <f>O196*H196</f>
        <v>0</v>
      </c>
      <c r="Q196" s="209">
        <v>2.27104</v>
      </c>
      <c r="R196" s="209">
        <f>Q196*H196</f>
        <v>2.27104</v>
      </c>
      <c r="S196" s="209">
        <v>0</v>
      </c>
      <c r="T196" s="210">
        <f>S196*H196</f>
        <v>0</v>
      </c>
      <c r="AR196" s="24" t="s">
        <v>2042</v>
      </c>
      <c r="AT196" s="24" t="s">
        <v>2092</v>
      </c>
      <c r="AU196" s="24" t="s">
        <v>1961</v>
      </c>
      <c r="AY196" s="24" t="s">
        <v>2090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24" t="s">
        <v>1900</v>
      </c>
      <c r="BK196" s="211">
        <f>ROUND(I196*H196,2)</f>
        <v>0</v>
      </c>
      <c r="BL196" s="24" t="s">
        <v>2042</v>
      </c>
      <c r="BM196" s="24" t="s">
        <v>2682</v>
      </c>
    </row>
    <row r="197" spans="2:51" s="12" customFormat="1" ht="13.5">
      <c r="B197" s="212"/>
      <c r="C197" s="213"/>
      <c r="D197" s="214" t="s">
        <v>2098</v>
      </c>
      <c r="E197" s="215" t="s">
        <v>1898</v>
      </c>
      <c r="F197" s="216" t="s">
        <v>2683</v>
      </c>
      <c r="G197" s="213"/>
      <c r="H197" s="217">
        <v>1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2098</v>
      </c>
      <c r="AU197" s="223" t="s">
        <v>1961</v>
      </c>
      <c r="AV197" s="12" t="s">
        <v>1961</v>
      </c>
      <c r="AW197" s="12" t="s">
        <v>1916</v>
      </c>
      <c r="AX197" s="12" t="s">
        <v>1951</v>
      </c>
      <c r="AY197" s="223" t="s">
        <v>2090</v>
      </c>
    </row>
    <row r="198" spans="2:65" s="1" customFormat="1" ht="22.5" customHeight="1">
      <c r="B198" s="41"/>
      <c r="C198" s="228" t="s">
        <v>2684</v>
      </c>
      <c r="D198" s="228" t="s">
        <v>2136</v>
      </c>
      <c r="E198" s="229" t="s">
        <v>2685</v>
      </c>
      <c r="F198" s="230" t="s">
        <v>2686</v>
      </c>
      <c r="G198" s="231" t="s">
        <v>2263</v>
      </c>
      <c r="H198" s="232">
        <v>1</v>
      </c>
      <c r="I198" s="233"/>
      <c r="J198" s="234">
        <f>ROUND(I198*H198,2)</f>
        <v>0</v>
      </c>
      <c r="K198" s="230" t="s">
        <v>1898</v>
      </c>
      <c r="L198" s="235"/>
      <c r="M198" s="236" t="s">
        <v>1898</v>
      </c>
      <c r="N198" s="237" t="s">
        <v>1922</v>
      </c>
      <c r="O198" s="42"/>
      <c r="P198" s="209">
        <f>O198*H198</f>
        <v>0</v>
      </c>
      <c r="Q198" s="209">
        <v>2.3</v>
      </c>
      <c r="R198" s="209">
        <f>Q198*H198</f>
        <v>2.3</v>
      </c>
      <c r="S198" s="209">
        <v>0</v>
      </c>
      <c r="T198" s="210">
        <f>S198*H198</f>
        <v>0</v>
      </c>
      <c r="AR198" s="24" t="s">
        <v>2129</v>
      </c>
      <c r="AT198" s="24" t="s">
        <v>2136</v>
      </c>
      <c r="AU198" s="24" t="s">
        <v>1961</v>
      </c>
      <c r="AY198" s="24" t="s">
        <v>2090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24" t="s">
        <v>1900</v>
      </c>
      <c r="BK198" s="211">
        <f>ROUND(I198*H198,2)</f>
        <v>0</v>
      </c>
      <c r="BL198" s="24" t="s">
        <v>2042</v>
      </c>
      <c r="BM198" s="24" t="s">
        <v>2687</v>
      </c>
    </row>
    <row r="199" spans="2:65" s="1" customFormat="1" ht="22.5" customHeight="1">
      <c r="B199" s="41"/>
      <c r="C199" s="200" t="s">
        <v>2688</v>
      </c>
      <c r="D199" s="200" t="s">
        <v>2092</v>
      </c>
      <c r="E199" s="201" t="s">
        <v>2689</v>
      </c>
      <c r="F199" s="202" t="s">
        <v>2681</v>
      </c>
      <c r="G199" s="203" t="s">
        <v>2263</v>
      </c>
      <c r="H199" s="204">
        <v>1</v>
      </c>
      <c r="I199" s="205"/>
      <c r="J199" s="206">
        <f>ROUND(I199*H199,2)</f>
        <v>0</v>
      </c>
      <c r="K199" s="202" t="s">
        <v>1898</v>
      </c>
      <c r="L199" s="61"/>
      <c r="M199" s="207" t="s">
        <v>1898</v>
      </c>
      <c r="N199" s="208" t="s">
        <v>1922</v>
      </c>
      <c r="O199" s="42"/>
      <c r="P199" s="209">
        <f>O199*H199</f>
        <v>0</v>
      </c>
      <c r="Q199" s="209">
        <v>2.27104</v>
      </c>
      <c r="R199" s="209">
        <f>Q199*H199</f>
        <v>2.27104</v>
      </c>
      <c r="S199" s="209">
        <v>0</v>
      </c>
      <c r="T199" s="210">
        <f>S199*H199</f>
        <v>0</v>
      </c>
      <c r="AR199" s="24" t="s">
        <v>2042</v>
      </c>
      <c r="AT199" s="24" t="s">
        <v>2092</v>
      </c>
      <c r="AU199" s="24" t="s">
        <v>1961</v>
      </c>
      <c r="AY199" s="24" t="s">
        <v>2090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24" t="s">
        <v>1900</v>
      </c>
      <c r="BK199" s="211">
        <f>ROUND(I199*H199,2)</f>
        <v>0</v>
      </c>
      <c r="BL199" s="24" t="s">
        <v>2042</v>
      </c>
      <c r="BM199" s="24" t="s">
        <v>2690</v>
      </c>
    </row>
    <row r="200" spans="2:51" s="12" customFormat="1" ht="13.5">
      <c r="B200" s="212"/>
      <c r="C200" s="213"/>
      <c r="D200" s="214" t="s">
        <v>2098</v>
      </c>
      <c r="E200" s="215" t="s">
        <v>1898</v>
      </c>
      <c r="F200" s="216" t="s">
        <v>2683</v>
      </c>
      <c r="G200" s="213"/>
      <c r="H200" s="217">
        <v>1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2098</v>
      </c>
      <c r="AU200" s="223" t="s">
        <v>1961</v>
      </c>
      <c r="AV200" s="12" t="s">
        <v>1961</v>
      </c>
      <c r="AW200" s="12" t="s">
        <v>1916</v>
      </c>
      <c r="AX200" s="12" t="s">
        <v>1951</v>
      </c>
      <c r="AY200" s="223" t="s">
        <v>2090</v>
      </c>
    </row>
    <row r="201" spans="2:65" s="1" customFormat="1" ht="22.5" customHeight="1">
      <c r="B201" s="41"/>
      <c r="C201" s="228" t="s">
        <v>2691</v>
      </c>
      <c r="D201" s="228" t="s">
        <v>2136</v>
      </c>
      <c r="E201" s="229" t="s">
        <v>2692</v>
      </c>
      <c r="F201" s="230" t="s">
        <v>2686</v>
      </c>
      <c r="G201" s="231" t="s">
        <v>2263</v>
      </c>
      <c r="H201" s="232">
        <v>1</v>
      </c>
      <c r="I201" s="233"/>
      <c r="J201" s="234">
        <f>ROUND(I201*H201,2)</f>
        <v>0</v>
      </c>
      <c r="K201" s="230" t="s">
        <v>1898</v>
      </c>
      <c r="L201" s="235"/>
      <c r="M201" s="236" t="s">
        <v>1898</v>
      </c>
      <c r="N201" s="237" t="s">
        <v>1922</v>
      </c>
      <c r="O201" s="42"/>
      <c r="P201" s="209">
        <f>O201*H201</f>
        <v>0</v>
      </c>
      <c r="Q201" s="209">
        <v>2.3</v>
      </c>
      <c r="R201" s="209">
        <f>Q201*H201</f>
        <v>2.3</v>
      </c>
      <c r="S201" s="209">
        <v>0</v>
      </c>
      <c r="T201" s="210">
        <f>S201*H201</f>
        <v>0</v>
      </c>
      <c r="AR201" s="24" t="s">
        <v>2129</v>
      </c>
      <c r="AT201" s="24" t="s">
        <v>2136</v>
      </c>
      <c r="AU201" s="24" t="s">
        <v>1961</v>
      </c>
      <c r="AY201" s="24" t="s">
        <v>2090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4" t="s">
        <v>1900</v>
      </c>
      <c r="BK201" s="211">
        <f>ROUND(I201*H201,2)</f>
        <v>0</v>
      </c>
      <c r="BL201" s="24" t="s">
        <v>2042</v>
      </c>
      <c r="BM201" s="24" t="s">
        <v>2693</v>
      </c>
    </row>
    <row r="202" spans="2:65" s="1" customFormat="1" ht="22.5" customHeight="1">
      <c r="B202" s="41"/>
      <c r="C202" s="200" t="s">
        <v>2694</v>
      </c>
      <c r="D202" s="200" t="s">
        <v>2092</v>
      </c>
      <c r="E202" s="201" t="s">
        <v>2695</v>
      </c>
      <c r="F202" s="202" t="s">
        <v>2696</v>
      </c>
      <c r="G202" s="203" t="s">
        <v>2263</v>
      </c>
      <c r="H202" s="204">
        <v>21</v>
      </c>
      <c r="I202" s="205"/>
      <c r="J202" s="206">
        <f>ROUND(I202*H202,2)</f>
        <v>0</v>
      </c>
      <c r="K202" s="202" t="s">
        <v>2096</v>
      </c>
      <c r="L202" s="61"/>
      <c r="M202" s="207" t="s">
        <v>1898</v>
      </c>
      <c r="N202" s="208" t="s">
        <v>1922</v>
      </c>
      <c r="O202" s="42"/>
      <c r="P202" s="209">
        <f>O202*H202</f>
        <v>0</v>
      </c>
      <c r="Q202" s="209">
        <v>0.1230316</v>
      </c>
      <c r="R202" s="209">
        <f>Q202*H202</f>
        <v>2.5836636</v>
      </c>
      <c r="S202" s="209">
        <v>0</v>
      </c>
      <c r="T202" s="210">
        <f>S202*H202</f>
        <v>0</v>
      </c>
      <c r="AR202" s="24" t="s">
        <v>2042</v>
      </c>
      <c r="AT202" s="24" t="s">
        <v>2092</v>
      </c>
      <c r="AU202" s="24" t="s">
        <v>1961</v>
      </c>
      <c r="AY202" s="24" t="s">
        <v>2090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24" t="s">
        <v>1900</v>
      </c>
      <c r="BK202" s="211">
        <f>ROUND(I202*H202,2)</f>
        <v>0</v>
      </c>
      <c r="BL202" s="24" t="s">
        <v>2042</v>
      </c>
      <c r="BM202" s="24" t="s">
        <v>2697</v>
      </c>
    </row>
    <row r="203" spans="2:51" s="12" customFormat="1" ht="13.5">
      <c r="B203" s="212"/>
      <c r="C203" s="213"/>
      <c r="D203" s="214" t="s">
        <v>2098</v>
      </c>
      <c r="E203" s="215" t="s">
        <v>1898</v>
      </c>
      <c r="F203" s="216" t="s">
        <v>2499</v>
      </c>
      <c r="G203" s="213"/>
      <c r="H203" s="217">
        <v>21</v>
      </c>
      <c r="I203" s="218"/>
      <c r="J203" s="213"/>
      <c r="K203" s="213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2098</v>
      </c>
      <c r="AU203" s="223" t="s">
        <v>1961</v>
      </c>
      <c r="AV203" s="12" t="s">
        <v>1961</v>
      </c>
      <c r="AW203" s="12" t="s">
        <v>1916</v>
      </c>
      <c r="AX203" s="12" t="s">
        <v>1951</v>
      </c>
      <c r="AY203" s="223" t="s">
        <v>2090</v>
      </c>
    </row>
    <row r="204" spans="2:65" s="1" customFormat="1" ht="22.5" customHeight="1">
      <c r="B204" s="41"/>
      <c r="C204" s="228" t="s">
        <v>2698</v>
      </c>
      <c r="D204" s="228" t="s">
        <v>2136</v>
      </c>
      <c r="E204" s="229" t="s">
        <v>2699</v>
      </c>
      <c r="F204" s="230" t="s">
        <v>2700</v>
      </c>
      <c r="G204" s="231" t="s">
        <v>2263</v>
      </c>
      <c r="H204" s="232">
        <v>21</v>
      </c>
      <c r="I204" s="233"/>
      <c r="J204" s="234">
        <f>ROUND(I204*H204,2)</f>
        <v>0</v>
      </c>
      <c r="K204" s="230" t="s">
        <v>2096</v>
      </c>
      <c r="L204" s="235"/>
      <c r="M204" s="236" t="s">
        <v>1898</v>
      </c>
      <c r="N204" s="237" t="s">
        <v>1922</v>
      </c>
      <c r="O204" s="42"/>
      <c r="P204" s="209">
        <f>O204*H204</f>
        <v>0</v>
      </c>
      <c r="Q204" s="209">
        <v>0.0133</v>
      </c>
      <c r="R204" s="209">
        <f>Q204*H204</f>
        <v>0.2793</v>
      </c>
      <c r="S204" s="209">
        <v>0</v>
      </c>
      <c r="T204" s="210">
        <f>S204*H204</f>
        <v>0</v>
      </c>
      <c r="AR204" s="24" t="s">
        <v>2129</v>
      </c>
      <c r="AT204" s="24" t="s">
        <v>2136</v>
      </c>
      <c r="AU204" s="24" t="s">
        <v>1961</v>
      </c>
      <c r="AY204" s="24" t="s">
        <v>2090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24" t="s">
        <v>1900</v>
      </c>
      <c r="BK204" s="211">
        <f>ROUND(I204*H204,2)</f>
        <v>0</v>
      </c>
      <c r="BL204" s="24" t="s">
        <v>2042</v>
      </c>
      <c r="BM204" s="24" t="s">
        <v>2701</v>
      </c>
    </row>
    <row r="205" spans="2:65" s="1" customFormat="1" ht="22.5" customHeight="1">
      <c r="B205" s="41"/>
      <c r="C205" s="200" t="s">
        <v>2702</v>
      </c>
      <c r="D205" s="200" t="s">
        <v>2092</v>
      </c>
      <c r="E205" s="201" t="s">
        <v>2703</v>
      </c>
      <c r="F205" s="202" t="s">
        <v>2704</v>
      </c>
      <c r="G205" s="203" t="s">
        <v>2263</v>
      </c>
      <c r="H205" s="204">
        <v>14</v>
      </c>
      <c r="I205" s="205"/>
      <c r="J205" s="206">
        <f>ROUND(I205*H205,2)</f>
        <v>0</v>
      </c>
      <c r="K205" s="202" t="s">
        <v>2096</v>
      </c>
      <c r="L205" s="61"/>
      <c r="M205" s="207" t="s">
        <v>1898</v>
      </c>
      <c r="N205" s="208" t="s">
        <v>1922</v>
      </c>
      <c r="O205" s="42"/>
      <c r="P205" s="209">
        <f>O205*H205</f>
        <v>0</v>
      </c>
      <c r="Q205" s="209">
        <v>0.3290568</v>
      </c>
      <c r="R205" s="209">
        <f>Q205*H205</f>
        <v>4.6067952</v>
      </c>
      <c r="S205" s="209">
        <v>0</v>
      </c>
      <c r="T205" s="210">
        <f>S205*H205</f>
        <v>0</v>
      </c>
      <c r="AR205" s="24" t="s">
        <v>2042</v>
      </c>
      <c r="AT205" s="24" t="s">
        <v>2092</v>
      </c>
      <c r="AU205" s="24" t="s">
        <v>1961</v>
      </c>
      <c r="AY205" s="24" t="s">
        <v>2090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4" t="s">
        <v>1900</v>
      </c>
      <c r="BK205" s="211">
        <f>ROUND(I205*H205,2)</f>
        <v>0</v>
      </c>
      <c r="BL205" s="24" t="s">
        <v>2042</v>
      </c>
      <c r="BM205" s="24" t="s">
        <v>2705</v>
      </c>
    </row>
    <row r="206" spans="2:51" s="12" customFormat="1" ht="13.5">
      <c r="B206" s="212"/>
      <c r="C206" s="213"/>
      <c r="D206" s="214" t="s">
        <v>2098</v>
      </c>
      <c r="E206" s="215" t="s">
        <v>1898</v>
      </c>
      <c r="F206" s="216" t="s">
        <v>2706</v>
      </c>
      <c r="G206" s="213"/>
      <c r="H206" s="217">
        <v>14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2098</v>
      </c>
      <c r="AU206" s="223" t="s">
        <v>1961</v>
      </c>
      <c r="AV206" s="12" t="s">
        <v>1961</v>
      </c>
      <c r="AW206" s="12" t="s">
        <v>1916</v>
      </c>
      <c r="AX206" s="12" t="s">
        <v>1951</v>
      </c>
      <c r="AY206" s="223" t="s">
        <v>2090</v>
      </c>
    </row>
    <row r="207" spans="2:65" s="1" customFormat="1" ht="22.5" customHeight="1">
      <c r="B207" s="41"/>
      <c r="C207" s="228" t="s">
        <v>2707</v>
      </c>
      <c r="D207" s="228" t="s">
        <v>2136</v>
      </c>
      <c r="E207" s="229" t="s">
        <v>2708</v>
      </c>
      <c r="F207" s="230" t="s">
        <v>2709</v>
      </c>
      <c r="G207" s="231" t="s">
        <v>2263</v>
      </c>
      <c r="H207" s="232">
        <v>14</v>
      </c>
      <c r="I207" s="233"/>
      <c r="J207" s="234">
        <f>ROUND(I207*H207,2)</f>
        <v>0</v>
      </c>
      <c r="K207" s="230" t="s">
        <v>2096</v>
      </c>
      <c r="L207" s="235"/>
      <c r="M207" s="236" t="s">
        <v>1898</v>
      </c>
      <c r="N207" s="237" t="s">
        <v>1922</v>
      </c>
      <c r="O207" s="42"/>
      <c r="P207" s="209">
        <f>O207*H207</f>
        <v>0</v>
      </c>
      <c r="Q207" s="209">
        <v>0.0295</v>
      </c>
      <c r="R207" s="209">
        <f>Q207*H207</f>
        <v>0.413</v>
      </c>
      <c r="S207" s="209">
        <v>0</v>
      </c>
      <c r="T207" s="210">
        <f>S207*H207</f>
        <v>0</v>
      </c>
      <c r="AR207" s="24" t="s">
        <v>2129</v>
      </c>
      <c r="AT207" s="24" t="s">
        <v>2136</v>
      </c>
      <c r="AU207" s="24" t="s">
        <v>1961</v>
      </c>
      <c r="AY207" s="24" t="s">
        <v>2090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24" t="s">
        <v>1900</v>
      </c>
      <c r="BK207" s="211">
        <f>ROUND(I207*H207,2)</f>
        <v>0</v>
      </c>
      <c r="BL207" s="24" t="s">
        <v>2042</v>
      </c>
      <c r="BM207" s="24" t="s">
        <v>2710</v>
      </c>
    </row>
    <row r="208" spans="2:65" s="1" customFormat="1" ht="22.5" customHeight="1">
      <c r="B208" s="41"/>
      <c r="C208" s="200" t="s">
        <v>2711</v>
      </c>
      <c r="D208" s="200" t="s">
        <v>2092</v>
      </c>
      <c r="E208" s="201" t="s">
        <v>2712</v>
      </c>
      <c r="F208" s="202" t="s">
        <v>2713</v>
      </c>
      <c r="G208" s="203" t="s">
        <v>2263</v>
      </c>
      <c r="H208" s="204">
        <v>35</v>
      </c>
      <c r="I208" s="205"/>
      <c r="J208" s="206">
        <f>ROUND(I208*H208,2)</f>
        <v>0</v>
      </c>
      <c r="K208" s="202" t="s">
        <v>1898</v>
      </c>
      <c r="L208" s="61"/>
      <c r="M208" s="207" t="s">
        <v>1898</v>
      </c>
      <c r="N208" s="208" t="s">
        <v>1922</v>
      </c>
      <c r="O208" s="42"/>
      <c r="P208" s="209">
        <f>O208*H208</f>
        <v>0</v>
      </c>
      <c r="Q208" s="209">
        <v>0.00034</v>
      </c>
      <c r="R208" s="209">
        <f>Q208*H208</f>
        <v>0.0119</v>
      </c>
      <c r="S208" s="209">
        <v>0</v>
      </c>
      <c r="T208" s="210">
        <f>S208*H208</f>
        <v>0</v>
      </c>
      <c r="AR208" s="24" t="s">
        <v>2042</v>
      </c>
      <c r="AT208" s="24" t="s">
        <v>2092</v>
      </c>
      <c r="AU208" s="24" t="s">
        <v>1961</v>
      </c>
      <c r="AY208" s="24" t="s">
        <v>2090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24" t="s">
        <v>1900</v>
      </c>
      <c r="BK208" s="211">
        <f>ROUND(I208*H208,2)</f>
        <v>0</v>
      </c>
      <c r="BL208" s="24" t="s">
        <v>2042</v>
      </c>
      <c r="BM208" s="24" t="s">
        <v>2714</v>
      </c>
    </row>
    <row r="209" spans="2:51" s="12" customFormat="1" ht="13.5">
      <c r="B209" s="212"/>
      <c r="C209" s="213"/>
      <c r="D209" s="214" t="s">
        <v>2098</v>
      </c>
      <c r="E209" s="215" t="s">
        <v>1898</v>
      </c>
      <c r="F209" s="216" t="s">
        <v>2715</v>
      </c>
      <c r="G209" s="213"/>
      <c r="H209" s="217">
        <v>35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2098</v>
      </c>
      <c r="AU209" s="223" t="s">
        <v>1961</v>
      </c>
      <c r="AV209" s="12" t="s">
        <v>1961</v>
      </c>
      <c r="AW209" s="12" t="s">
        <v>1916</v>
      </c>
      <c r="AX209" s="12" t="s">
        <v>1951</v>
      </c>
      <c r="AY209" s="223" t="s">
        <v>2090</v>
      </c>
    </row>
    <row r="210" spans="2:65" s="1" customFormat="1" ht="22.5" customHeight="1">
      <c r="B210" s="41"/>
      <c r="C210" s="228" t="s">
        <v>2716</v>
      </c>
      <c r="D210" s="228" t="s">
        <v>2136</v>
      </c>
      <c r="E210" s="229" t="s">
        <v>2717</v>
      </c>
      <c r="F210" s="230" t="s">
        <v>2718</v>
      </c>
      <c r="G210" s="231" t="s">
        <v>2263</v>
      </c>
      <c r="H210" s="232">
        <v>5</v>
      </c>
      <c r="I210" s="233"/>
      <c r="J210" s="234">
        <f>ROUND(I210*H210,2)</f>
        <v>0</v>
      </c>
      <c r="K210" s="230" t="s">
        <v>2096</v>
      </c>
      <c r="L210" s="235"/>
      <c r="M210" s="236" t="s">
        <v>1898</v>
      </c>
      <c r="N210" s="237" t="s">
        <v>1922</v>
      </c>
      <c r="O210" s="42"/>
      <c r="P210" s="209">
        <f>O210*H210</f>
        <v>0</v>
      </c>
      <c r="Q210" s="209">
        <v>1</v>
      </c>
      <c r="R210" s="209">
        <f>Q210*H210</f>
        <v>5</v>
      </c>
      <c r="S210" s="209">
        <v>0</v>
      </c>
      <c r="T210" s="210">
        <f>S210*H210</f>
        <v>0</v>
      </c>
      <c r="AR210" s="24" t="s">
        <v>2129</v>
      </c>
      <c r="AT210" s="24" t="s">
        <v>2136</v>
      </c>
      <c r="AU210" s="24" t="s">
        <v>1961</v>
      </c>
      <c r="AY210" s="24" t="s">
        <v>2090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24" t="s">
        <v>1900</v>
      </c>
      <c r="BK210" s="211">
        <f>ROUND(I210*H210,2)</f>
        <v>0</v>
      </c>
      <c r="BL210" s="24" t="s">
        <v>2042</v>
      </c>
      <c r="BM210" s="24" t="s">
        <v>2719</v>
      </c>
    </row>
    <row r="211" spans="2:65" s="1" customFormat="1" ht="22.5" customHeight="1">
      <c r="B211" s="41"/>
      <c r="C211" s="200" t="s">
        <v>2720</v>
      </c>
      <c r="D211" s="200" t="s">
        <v>2092</v>
      </c>
      <c r="E211" s="201" t="s">
        <v>2721</v>
      </c>
      <c r="F211" s="202" t="s">
        <v>2722</v>
      </c>
      <c r="G211" s="203" t="s">
        <v>2106</v>
      </c>
      <c r="H211" s="204">
        <v>2279.7</v>
      </c>
      <c r="I211" s="205"/>
      <c r="J211" s="206">
        <f>ROUND(I211*H211,2)</f>
        <v>0</v>
      </c>
      <c r="K211" s="202" t="s">
        <v>2096</v>
      </c>
      <c r="L211" s="61"/>
      <c r="M211" s="207" t="s">
        <v>1898</v>
      </c>
      <c r="N211" s="208" t="s">
        <v>1922</v>
      </c>
      <c r="O211" s="42"/>
      <c r="P211" s="209">
        <f>O211*H211</f>
        <v>0</v>
      </c>
      <c r="Q211" s="209">
        <v>0.000195514</v>
      </c>
      <c r="R211" s="209">
        <f>Q211*H211</f>
        <v>0.4457132658</v>
      </c>
      <c r="S211" s="209">
        <v>0</v>
      </c>
      <c r="T211" s="210">
        <f>S211*H211</f>
        <v>0</v>
      </c>
      <c r="AR211" s="24" t="s">
        <v>2042</v>
      </c>
      <c r="AT211" s="24" t="s">
        <v>2092</v>
      </c>
      <c r="AU211" s="24" t="s">
        <v>1961</v>
      </c>
      <c r="AY211" s="24" t="s">
        <v>2090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24" t="s">
        <v>1900</v>
      </c>
      <c r="BK211" s="211">
        <f>ROUND(I211*H211,2)</f>
        <v>0</v>
      </c>
      <c r="BL211" s="24" t="s">
        <v>2042</v>
      </c>
      <c r="BM211" s="24" t="s">
        <v>2723</v>
      </c>
    </row>
    <row r="212" spans="2:63" s="11" customFormat="1" ht="29.85" customHeight="1">
      <c r="B212" s="183"/>
      <c r="C212" s="184"/>
      <c r="D212" s="185" t="s">
        <v>1950</v>
      </c>
      <c r="E212" s="261" t="s">
        <v>2135</v>
      </c>
      <c r="F212" s="261" t="s">
        <v>2295</v>
      </c>
      <c r="G212" s="184"/>
      <c r="H212" s="184"/>
      <c r="I212" s="187"/>
      <c r="J212" s="262">
        <f>BK212</f>
        <v>0</v>
      </c>
      <c r="K212" s="184"/>
      <c r="L212" s="189"/>
      <c r="M212" s="190"/>
      <c r="N212" s="191"/>
      <c r="O212" s="191"/>
      <c r="P212" s="192">
        <f>P213</f>
        <v>0</v>
      </c>
      <c r="Q212" s="191"/>
      <c r="R212" s="192">
        <f>R213</f>
        <v>0</v>
      </c>
      <c r="S212" s="191"/>
      <c r="T212" s="193">
        <f>T213</f>
        <v>0</v>
      </c>
      <c r="AR212" s="194" t="s">
        <v>1900</v>
      </c>
      <c r="AT212" s="195" t="s">
        <v>1950</v>
      </c>
      <c r="AU212" s="195" t="s">
        <v>1900</v>
      </c>
      <c r="AY212" s="194" t="s">
        <v>2090</v>
      </c>
      <c r="BK212" s="196">
        <f>BK213</f>
        <v>0</v>
      </c>
    </row>
    <row r="213" spans="2:63" s="11" customFormat="1" ht="14.85" customHeight="1">
      <c r="B213" s="183"/>
      <c r="C213" s="184"/>
      <c r="D213" s="197" t="s">
        <v>1950</v>
      </c>
      <c r="E213" s="198" t="s">
        <v>2344</v>
      </c>
      <c r="F213" s="198" t="s">
        <v>2345</v>
      </c>
      <c r="G213" s="184"/>
      <c r="H213" s="184"/>
      <c r="I213" s="187"/>
      <c r="J213" s="199">
        <f>BK213</f>
        <v>0</v>
      </c>
      <c r="K213" s="184"/>
      <c r="L213" s="189"/>
      <c r="M213" s="190"/>
      <c r="N213" s="191"/>
      <c r="O213" s="191"/>
      <c r="P213" s="192">
        <f>P214</f>
        <v>0</v>
      </c>
      <c r="Q213" s="191"/>
      <c r="R213" s="192">
        <f>R214</f>
        <v>0</v>
      </c>
      <c r="S213" s="191"/>
      <c r="T213" s="193">
        <f>T214</f>
        <v>0</v>
      </c>
      <c r="AR213" s="194" t="s">
        <v>1900</v>
      </c>
      <c r="AT213" s="195" t="s">
        <v>1950</v>
      </c>
      <c r="AU213" s="195" t="s">
        <v>1961</v>
      </c>
      <c r="AY213" s="194" t="s">
        <v>2090</v>
      </c>
      <c r="BK213" s="196">
        <f>BK214</f>
        <v>0</v>
      </c>
    </row>
    <row r="214" spans="2:65" s="1" customFormat="1" ht="22.5" customHeight="1">
      <c r="B214" s="41"/>
      <c r="C214" s="200" t="s">
        <v>2724</v>
      </c>
      <c r="D214" s="200" t="s">
        <v>2092</v>
      </c>
      <c r="E214" s="201" t="s">
        <v>2725</v>
      </c>
      <c r="F214" s="202" t="s">
        <v>2726</v>
      </c>
      <c r="G214" s="203" t="s">
        <v>2125</v>
      </c>
      <c r="H214" s="204">
        <v>1363.4</v>
      </c>
      <c r="I214" s="205"/>
      <c r="J214" s="206">
        <f>ROUND(I214*H214,2)</f>
        <v>0</v>
      </c>
      <c r="K214" s="202" t="s">
        <v>2096</v>
      </c>
      <c r="L214" s="61"/>
      <c r="M214" s="207" t="s">
        <v>1898</v>
      </c>
      <c r="N214" s="208" t="s">
        <v>1922</v>
      </c>
      <c r="O214" s="42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AR214" s="24" t="s">
        <v>2042</v>
      </c>
      <c r="AT214" s="24" t="s">
        <v>2092</v>
      </c>
      <c r="AU214" s="24" t="s">
        <v>2039</v>
      </c>
      <c r="AY214" s="24" t="s">
        <v>2090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24" t="s">
        <v>1900</v>
      </c>
      <c r="BK214" s="211">
        <f>ROUND(I214*H214,2)</f>
        <v>0</v>
      </c>
      <c r="BL214" s="24" t="s">
        <v>2042</v>
      </c>
      <c r="BM214" s="24" t="s">
        <v>2727</v>
      </c>
    </row>
    <row r="215" spans="2:63" s="11" customFormat="1" ht="37.35" customHeight="1">
      <c r="B215" s="183"/>
      <c r="C215" s="184"/>
      <c r="D215" s="185" t="s">
        <v>1950</v>
      </c>
      <c r="E215" s="186" t="s">
        <v>2728</v>
      </c>
      <c r="F215" s="186" t="s">
        <v>2729</v>
      </c>
      <c r="G215" s="184"/>
      <c r="H215" s="184"/>
      <c r="I215" s="187"/>
      <c r="J215" s="188">
        <f>BK215</f>
        <v>0</v>
      </c>
      <c r="K215" s="184"/>
      <c r="L215" s="189"/>
      <c r="M215" s="190"/>
      <c r="N215" s="191"/>
      <c r="O215" s="191"/>
      <c r="P215" s="192">
        <f>P216+P221</f>
        <v>0</v>
      </c>
      <c r="Q215" s="191"/>
      <c r="R215" s="192">
        <f>R216+R221</f>
        <v>0.058280099999999994</v>
      </c>
      <c r="S215" s="191"/>
      <c r="T215" s="193">
        <f>T216+T221</f>
        <v>0</v>
      </c>
      <c r="AR215" s="194" t="s">
        <v>1961</v>
      </c>
      <c r="AT215" s="195" t="s">
        <v>1950</v>
      </c>
      <c r="AU215" s="195" t="s">
        <v>1951</v>
      </c>
      <c r="AY215" s="194" t="s">
        <v>2090</v>
      </c>
      <c r="BK215" s="196">
        <f>BK216+BK221</f>
        <v>0</v>
      </c>
    </row>
    <row r="216" spans="2:63" s="11" customFormat="1" ht="19.9" customHeight="1">
      <c r="B216" s="183"/>
      <c r="C216" s="184"/>
      <c r="D216" s="197" t="s">
        <v>1950</v>
      </c>
      <c r="E216" s="198" t="s">
        <v>2730</v>
      </c>
      <c r="F216" s="198" t="s">
        <v>2731</v>
      </c>
      <c r="G216" s="184"/>
      <c r="H216" s="184"/>
      <c r="I216" s="187"/>
      <c r="J216" s="199">
        <f>BK216</f>
        <v>0</v>
      </c>
      <c r="K216" s="184"/>
      <c r="L216" s="189"/>
      <c r="M216" s="190"/>
      <c r="N216" s="191"/>
      <c r="O216" s="191"/>
      <c r="P216" s="192">
        <f>SUM(P217:P220)</f>
        <v>0</v>
      </c>
      <c r="Q216" s="191"/>
      <c r="R216" s="192">
        <f>SUM(R217:R220)</f>
        <v>0.05422</v>
      </c>
      <c r="S216" s="191"/>
      <c r="T216" s="193">
        <f>SUM(T217:T220)</f>
        <v>0</v>
      </c>
      <c r="AR216" s="194" t="s">
        <v>1961</v>
      </c>
      <c r="AT216" s="195" t="s">
        <v>1950</v>
      </c>
      <c r="AU216" s="195" t="s">
        <v>1900</v>
      </c>
      <c r="AY216" s="194" t="s">
        <v>2090</v>
      </c>
      <c r="BK216" s="196">
        <f>SUM(BK217:BK220)</f>
        <v>0</v>
      </c>
    </row>
    <row r="217" spans="2:65" s="1" customFormat="1" ht="22.5" customHeight="1">
      <c r="B217" s="41"/>
      <c r="C217" s="200" t="s">
        <v>2732</v>
      </c>
      <c r="D217" s="200" t="s">
        <v>2092</v>
      </c>
      <c r="E217" s="201" t="s">
        <v>2733</v>
      </c>
      <c r="F217" s="202" t="s">
        <v>2734</v>
      </c>
      <c r="G217" s="203" t="s">
        <v>2263</v>
      </c>
      <c r="H217" s="204">
        <v>1</v>
      </c>
      <c r="I217" s="205"/>
      <c r="J217" s="206">
        <f>ROUND(I217*H217,2)</f>
        <v>0</v>
      </c>
      <c r="K217" s="202" t="s">
        <v>1898</v>
      </c>
      <c r="L217" s="61"/>
      <c r="M217" s="207" t="s">
        <v>1898</v>
      </c>
      <c r="N217" s="208" t="s">
        <v>1922</v>
      </c>
      <c r="O217" s="42"/>
      <c r="P217" s="209">
        <f>O217*H217</f>
        <v>0</v>
      </c>
      <c r="Q217" s="209">
        <v>0.01996</v>
      </c>
      <c r="R217" s="209">
        <f>Q217*H217</f>
        <v>0.01996</v>
      </c>
      <c r="S217" s="209">
        <v>0</v>
      </c>
      <c r="T217" s="210">
        <f>S217*H217</f>
        <v>0</v>
      </c>
      <c r="AR217" s="24" t="s">
        <v>2171</v>
      </c>
      <c r="AT217" s="24" t="s">
        <v>2092</v>
      </c>
      <c r="AU217" s="24" t="s">
        <v>1961</v>
      </c>
      <c r="AY217" s="24" t="s">
        <v>2090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4" t="s">
        <v>1900</v>
      </c>
      <c r="BK217" s="211">
        <f>ROUND(I217*H217,2)</f>
        <v>0</v>
      </c>
      <c r="BL217" s="24" t="s">
        <v>2171</v>
      </c>
      <c r="BM217" s="24" t="s">
        <v>2735</v>
      </c>
    </row>
    <row r="218" spans="2:51" s="12" customFormat="1" ht="13.5">
      <c r="B218" s="212"/>
      <c r="C218" s="213"/>
      <c r="D218" s="214" t="s">
        <v>2098</v>
      </c>
      <c r="E218" s="215" t="s">
        <v>1898</v>
      </c>
      <c r="F218" s="216" t="s">
        <v>2736</v>
      </c>
      <c r="G218" s="213"/>
      <c r="H218" s="217">
        <v>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2098</v>
      </c>
      <c r="AU218" s="223" t="s">
        <v>1961</v>
      </c>
      <c r="AV218" s="12" t="s">
        <v>1961</v>
      </c>
      <c r="AW218" s="12" t="s">
        <v>1916</v>
      </c>
      <c r="AX218" s="12" t="s">
        <v>1951</v>
      </c>
      <c r="AY218" s="223" t="s">
        <v>2090</v>
      </c>
    </row>
    <row r="219" spans="2:65" s="1" customFormat="1" ht="22.5" customHeight="1">
      <c r="B219" s="41"/>
      <c r="C219" s="200" t="s">
        <v>2737</v>
      </c>
      <c r="D219" s="200" t="s">
        <v>2092</v>
      </c>
      <c r="E219" s="201" t="s">
        <v>2738</v>
      </c>
      <c r="F219" s="202" t="s">
        <v>2739</v>
      </c>
      <c r="G219" s="203" t="s">
        <v>2263</v>
      </c>
      <c r="H219" s="204">
        <v>1</v>
      </c>
      <c r="I219" s="205"/>
      <c r="J219" s="206">
        <f>ROUND(I219*H219,2)</f>
        <v>0</v>
      </c>
      <c r="K219" s="202" t="s">
        <v>1898</v>
      </c>
      <c r="L219" s="61"/>
      <c r="M219" s="207" t="s">
        <v>1898</v>
      </c>
      <c r="N219" s="208" t="s">
        <v>1922</v>
      </c>
      <c r="O219" s="42"/>
      <c r="P219" s="209">
        <f>O219*H219</f>
        <v>0</v>
      </c>
      <c r="Q219" s="209">
        <v>0.03426</v>
      </c>
      <c r="R219" s="209">
        <f>Q219*H219</f>
        <v>0.03426</v>
      </c>
      <c r="S219" s="209">
        <v>0</v>
      </c>
      <c r="T219" s="210">
        <f>S219*H219</f>
        <v>0</v>
      </c>
      <c r="AR219" s="24" t="s">
        <v>2171</v>
      </c>
      <c r="AT219" s="24" t="s">
        <v>2092</v>
      </c>
      <c r="AU219" s="24" t="s">
        <v>1961</v>
      </c>
      <c r="AY219" s="24" t="s">
        <v>2090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24" t="s">
        <v>1900</v>
      </c>
      <c r="BK219" s="211">
        <f>ROUND(I219*H219,2)</f>
        <v>0</v>
      </c>
      <c r="BL219" s="24" t="s">
        <v>2171</v>
      </c>
      <c r="BM219" s="24" t="s">
        <v>2740</v>
      </c>
    </row>
    <row r="220" spans="2:51" s="12" customFormat="1" ht="13.5">
      <c r="B220" s="212"/>
      <c r="C220" s="213"/>
      <c r="D220" s="224" t="s">
        <v>2098</v>
      </c>
      <c r="E220" s="225" t="s">
        <v>1898</v>
      </c>
      <c r="F220" s="226" t="s">
        <v>2736</v>
      </c>
      <c r="G220" s="213"/>
      <c r="H220" s="227">
        <v>1</v>
      </c>
      <c r="I220" s="218"/>
      <c r="J220" s="213"/>
      <c r="K220" s="213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2098</v>
      </c>
      <c r="AU220" s="223" t="s">
        <v>1961</v>
      </c>
      <c r="AV220" s="12" t="s">
        <v>1961</v>
      </c>
      <c r="AW220" s="12" t="s">
        <v>1916</v>
      </c>
      <c r="AX220" s="12" t="s">
        <v>1951</v>
      </c>
      <c r="AY220" s="223" t="s">
        <v>2090</v>
      </c>
    </row>
    <row r="221" spans="2:63" s="11" customFormat="1" ht="29.85" customHeight="1">
      <c r="B221" s="183"/>
      <c r="C221" s="184"/>
      <c r="D221" s="197" t="s">
        <v>1950</v>
      </c>
      <c r="E221" s="198" t="s">
        <v>2741</v>
      </c>
      <c r="F221" s="198" t="s">
        <v>2742</v>
      </c>
      <c r="G221" s="184"/>
      <c r="H221" s="184"/>
      <c r="I221" s="187"/>
      <c r="J221" s="199">
        <f>BK221</f>
        <v>0</v>
      </c>
      <c r="K221" s="184"/>
      <c r="L221" s="189"/>
      <c r="M221" s="190"/>
      <c r="N221" s="191"/>
      <c r="O221" s="191"/>
      <c r="P221" s="192">
        <f>SUM(P222:P225)</f>
        <v>0</v>
      </c>
      <c r="Q221" s="191"/>
      <c r="R221" s="192">
        <f>SUM(R222:R225)</f>
        <v>0.0040601</v>
      </c>
      <c r="S221" s="191"/>
      <c r="T221" s="193">
        <f>SUM(T222:T225)</f>
        <v>0</v>
      </c>
      <c r="AR221" s="194" t="s">
        <v>1961</v>
      </c>
      <c r="AT221" s="195" t="s">
        <v>1950</v>
      </c>
      <c r="AU221" s="195" t="s">
        <v>1900</v>
      </c>
      <c r="AY221" s="194" t="s">
        <v>2090</v>
      </c>
      <c r="BK221" s="196">
        <f>SUM(BK222:BK225)</f>
        <v>0</v>
      </c>
    </row>
    <row r="222" spans="2:65" s="1" customFormat="1" ht="22.5" customHeight="1">
      <c r="B222" s="41"/>
      <c r="C222" s="200" t="s">
        <v>2743</v>
      </c>
      <c r="D222" s="200" t="s">
        <v>2092</v>
      </c>
      <c r="E222" s="201" t="s">
        <v>2744</v>
      </c>
      <c r="F222" s="202" t="s">
        <v>2745</v>
      </c>
      <c r="G222" s="203" t="s">
        <v>2746</v>
      </c>
      <c r="H222" s="204">
        <v>1</v>
      </c>
      <c r="I222" s="205"/>
      <c r="J222" s="206">
        <f>ROUND(I222*H222,2)</f>
        <v>0</v>
      </c>
      <c r="K222" s="202" t="s">
        <v>1898</v>
      </c>
      <c r="L222" s="61"/>
      <c r="M222" s="207" t="s">
        <v>1898</v>
      </c>
      <c r="N222" s="208" t="s">
        <v>1922</v>
      </c>
      <c r="O222" s="42"/>
      <c r="P222" s="209">
        <f>O222*H222</f>
        <v>0</v>
      </c>
      <c r="Q222" s="209">
        <v>0.00203005</v>
      </c>
      <c r="R222" s="209">
        <f>Q222*H222</f>
        <v>0.00203005</v>
      </c>
      <c r="S222" s="209">
        <v>0</v>
      </c>
      <c r="T222" s="210">
        <f>S222*H222</f>
        <v>0</v>
      </c>
      <c r="AR222" s="24" t="s">
        <v>2171</v>
      </c>
      <c r="AT222" s="24" t="s">
        <v>2092</v>
      </c>
      <c r="AU222" s="24" t="s">
        <v>1961</v>
      </c>
      <c r="AY222" s="24" t="s">
        <v>2090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24" t="s">
        <v>1900</v>
      </c>
      <c r="BK222" s="211">
        <f>ROUND(I222*H222,2)</f>
        <v>0</v>
      </c>
      <c r="BL222" s="24" t="s">
        <v>2171</v>
      </c>
      <c r="BM222" s="24" t="s">
        <v>2747</v>
      </c>
    </row>
    <row r="223" spans="2:51" s="12" customFormat="1" ht="13.5">
      <c r="B223" s="212"/>
      <c r="C223" s="213"/>
      <c r="D223" s="214" t="s">
        <v>2098</v>
      </c>
      <c r="E223" s="215" t="s">
        <v>1898</v>
      </c>
      <c r="F223" s="216" t="s">
        <v>2736</v>
      </c>
      <c r="G223" s="213"/>
      <c r="H223" s="217">
        <v>1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2098</v>
      </c>
      <c r="AU223" s="223" t="s">
        <v>1961</v>
      </c>
      <c r="AV223" s="12" t="s">
        <v>1961</v>
      </c>
      <c r="AW223" s="12" t="s">
        <v>1916</v>
      </c>
      <c r="AX223" s="12" t="s">
        <v>1951</v>
      </c>
      <c r="AY223" s="223" t="s">
        <v>2090</v>
      </c>
    </row>
    <row r="224" spans="2:65" s="1" customFormat="1" ht="22.5" customHeight="1">
      <c r="B224" s="41"/>
      <c r="C224" s="200" t="s">
        <v>2748</v>
      </c>
      <c r="D224" s="200" t="s">
        <v>2092</v>
      </c>
      <c r="E224" s="201" t="s">
        <v>2749</v>
      </c>
      <c r="F224" s="202" t="s">
        <v>2750</v>
      </c>
      <c r="G224" s="203" t="s">
        <v>2746</v>
      </c>
      <c r="H224" s="204">
        <v>1</v>
      </c>
      <c r="I224" s="205"/>
      <c r="J224" s="206">
        <f>ROUND(I224*H224,2)</f>
        <v>0</v>
      </c>
      <c r="K224" s="202" t="s">
        <v>1898</v>
      </c>
      <c r="L224" s="61"/>
      <c r="M224" s="207" t="s">
        <v>1898</v>
      </c>
      <c r="N224" s="208" t="s">
        <v>1922</v>
      </c>
      <c r="O224" s="42"/>
      <c r="P224" s="209">
        <f>O224*H224</f>
        <v>0</v>
      </c>
      <c r="Q224" s="209">
        <v>0.00203005</v>
      </c>
      <c r="R224" s="209">
        <f>Q224*H224</f>
        <v>0.00203005</v>
      </c>
      <c r="S224" s="209">
        <v>0</v>
      </c>
      <c r="T224" s="210">
        <f>S224*H224</f>
        <v>0</v>
      </c>
      <c r="AR224" s="24" t="s">
        <v>2171</v>
      </c>
      <c r="AT224" s="24" t="s">
        <v>2092</v>
      </c>
      <c r="AU224" s="24" t="s">
        <v>1961</v>
      </c>
      <c r="AY224" s="24" t="s">
        <v>2090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24" t="s">
        <v>1900</v>
      </c>
      <c r="BK224" s="211">
        <f>ROUND(I224*H224,2)</f>
        <v>0</v>
      </c>
      <c r="BL224" s="24" t="s">
        <v>2171</v>
      </c>
      <c r="BM224" s="24" t="s">
        <v>2751</v>
      </c>
    </row>
    <row r="225" spans="2:51" s="12" customFormat="1" ht="13.5">
      <c r="B225" s="212"/>
      <c r="C225" s="213"/>
      <c r="D225" s="224" t="s">
        <v>2098</v>
      </c>
      <c r="E225" s="225" t="s">
        <v>1898</v>
      </c>
      <c r="F225" s="226" t="s">
        <v>2736</v>
      </c>
      <c r="G225" s="213"/>
      <c r="H225" s="227">
        <v>1</v>
      </c>
      <c r="I225" s="218"/>
      <c r="J225" s="213"/>
      <c r="K225" s="213"/>
      <c r="L225" s="219"/>
      <c r="M225" s="258"/>
      <c r="N225" s="259"/>
      <c r="O225" s="259"/>
      <c r="P225" s="259"/>
      <c r="Q225" s="259"/>
      <c r="R225" s="259"/>
      <c r="S225" s="259"/>
      <c r="T225" s="260"/>
      <c r="AT225" s="223" t="s">
        <v>2098</v>
      </c>
      <c r="AU225" s="223" t="s">
        <v>1961</v>
      </c>
      <c r="AV225" s="12" t="s">
        <v>1961</v>
      </c>
      <c r="AW225" s="12" t="s">
        <v>1916</v>
      </c>
      <c r="AX225" s="12" t="s">
        <v>1951</v>
      </c>
      <c r="AY225" s="223" t="s">
        <v>2090</v>
      </c>
    </row>
    <row r="226" spans="2:12" s="1" customFormat="1" ht="6.95" customHeight="1">
      <c r="B226" s="56"/>
      <c r="C226" s="57"/>
      <c r="D226" s="57"/>
      <c r="E226" s="57"/>
      <c r="F226" s="57"/>
      <c r="G226" s="57"/>
      <c r="H226" s="57"/>
      <c r="I226" s="145"/>
      <c r="J226" s="57"/>
      <c r="K226" s="57"/>
      <c r="L226" s="61"/>
    </row>
  </sheetData>
  <sheetProtection sheet="1" objects="1" scenarios="1" formatCells="0" formatColumns="0" formatRows="0" sort="0" autoFilter="0"/>
  <autoFilter ref="C84:K225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1975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2752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1976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ROUNDUP(SUM(BE83:BE135),2)</f>
        <v>0</v>
      </c>
      <c r="G30" s="42"/>
      <c r="H30" s="42"/>
      <c r="I30" s="140">
        <v>0.21</v>
      </c>
      <c r="J30" s="139">
        <f>ROUNDUP(ROUNDUP((SUM(BE83:BE135)),2)*I30,1)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ROUNDUP(SUM(BF83:BF135),2)</f>
        <v>0</v>
      </c>
      <c r="G31" s="42"/>
      <c r="H31" s="42"/>
      <c r="I31" s="140">
        <v>0.15</v>
      </c>
      <c r="J31" s="139">
        <f>ROUNDUP(ROUNDUP((SUM(BF83:BF135)),2)*I31,1)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ROUNDUP(SUM(BG83:BG135),2)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ROUNDUP(SUM(BH83:BH135),2)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ROUNDUP(SUM(BI83:BI135),2)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302 - SO 302 - Splašková kanalizace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2753</v>
      </c>
      <c r="E59" s="166"/>
      <c r="F59" s="166"/>
      <c r="G59" s="166"/>
      <c r="H59" s="166"/>
      <c r="I59" s="167"/>
      <c r="J59" s="168">
        <f>J109</f>
        <v>0</v>
      </c>
      <c r="K59" s="169"/>
    </row>
    <row r="60" spans="2:11" s="9" customFormat="1" ht="19.9" customHeight="1">
      <c r="B60" s="163"/>
      <c r="C60" s="164"/>
      <c r="D60" s="165" t="s">
        <v>2442</v>
      </c>
      <c r="E60" s="166"/>
      <c r="F60" s="166"/>
      <c r="G60" s="166"/>
      <c r="H60" s="166"/>
      <c r="I60" s="167"/>
      <c r="J60" s="168">
        <f>J111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J114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J133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J134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302 - SO 302 - Splašková kanalizace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1755.5711168599998</v>
      </c>
      <c r="S83" s="84"/>
      <c r="T83" s="181">
        <f>T84</f>
        <v>0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P85+P109+P111+P114+P133</f>
        <v>0</v>
      </c>
      <c r="Q84" s="191"/>
      <c r="R84" s="192">
        <f>R85+R109+R111+R114+R133</f>
        <v>1755.5711168599998</v>
      </c>
      <c r="S84" s="191"/>
      <c r="T84" s="193">
        <f>T85+T109+T111+T114+T133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BK85+BK109+BK111+BK114+BK133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SUM(P86:P108)</f>
        <v>0</v>
      </c>
      <c r="Q85" s="191"/>
      <c r="R85" s="192">
        <f>SUM(R86:R108)</f>
        <v>1165.77017882</v>
      </c>
      <c r="S85" s="191"/>
      <c r="T85" s="193">
        <f>SUM(T86:T108)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SUM(BK86:BK108)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2454</v>
      </c>
      <c r="F86" s="202" t="s">
        <v>2455</v>
      </c>
      <c r="G86" s="203" t="s">
        <v>2095</v>
      </c>
      <c r="H86" s="204">
        <v>3950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2754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2755</v>
      </c>
      <c r="G87" s="213"/>
      <c r="H87" s="217">
        <v>3950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2458</v>
      </c>
      <c r="F88" s="202" t="s">
        <v>2459</v>
      </c>
      <c r="G88" s="203" t="s">
        <v>2095</v>
      </c>
      <c r="H88" s="204">
        <v>1185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2756</v>
      </c>
    </row>
    <row r="89" spans="2:51" s="12" customFormat="1" ht="13.5">
      <c r="B89" s="212"/>
      <c r="C89" s="213"/>
      <c r="D89" s="214" t="s">
        <v>2098</v>
      </c>
      <c r="E89" s="213"/>
      <c r="F89" s="216" t="s">
        <v>2757</v>
      </c>
      <c r="G89" s="213"/>
      <c r="H89" s="217">
        <v>1185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2462</v>
      </c>
      <c r="F90" s="202" t="s">
        <v>2463</v>
      </c>
      <c r="G90" s="203" t="s">
        <v>2132</v>
      </c>
      <c r="H90" s="204">
        <v>7182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0.00083851</v>
      </c>
      <c r="R90" s="209">
        <f>Q90*H90</f>
        <v>6.02217882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2464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2758</v>
      </c>
      <c r="G91" s="213"/>
      <c r="H91" s="217">
        <v>7182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2466</v>
      </c>
      <c r="F92" s="202" t="s">
        <v>2467</v>
      </c>
      <c r="G92" s="203" t="s">
        <v>2132</v>
      </c>
      <c r="H92" s="204">
        <v>7182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2468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2759</v>
      </c>
      <c r="G93" s="213"/>
      <c r="H93" s="217">
        <v>7182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2434</v>
      </c>
      <c r="F94" s="202" t="s">
        <v>2435</v>
      </c>
      <c r="G94" s="203" t="s">
        <v>2095</v>
      </c>
      <c r="H94" s="204">
        <v>3950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2470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2760</v>
      </c>
      <c r="G95" s="213"/>
      <c r="H95" s="217">
        <v>3950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2109</v>
      </c>
      <c r="F96" s="202" t="s">
        <v>2110</v>
      </c>
      <c r="G96" s="203" t="s">
        <v>2095</v>
      </c>
      <c r="H96" s="204">
        <v>918.4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2472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2761</v>
      </c>
      <c r="G97" s="213"/>
      <c r="H97" s="217">
        <v>918.4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1900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2118</v>
      </c>
      <c r="F98" s="202" t="s">
        <v>2119</v>
      </c>
      <c r="G98" s="203" t="s">
        <v>2095</v>
      </c>
      <c r="H98" s="204">
        <v>918.4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2474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2762</v>
      </c>
      <c r="G99" s="213"/>
      <c r="H99" s="217">
        <v>918.4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2129</v>
      </c>
      <c r="D100" s="200" t="s">
        <v>2092</v>
      </c>
      <c r="E100" s="201" t="s">
        <v>2123</v>
      </c>
      <c r="F100" s="202" t="s">
        <v>2124</v>
      </c>
      <c r="G100" s="203" t="s">
        <v>2125</v>
      </c>
      <c r="H100" s="204">
        <v>1561.28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2475</v>
      </c>
    </row>
    <row r="101" spans="2:51" s="12" customFormat="1" ht="13.5">
      <c r="B101" s="212"/>
      <c r="C101" s="213"/>
      <c r="D101" s="224" t="s">
        <v>2098</v>
      </c>
      <c r="E101" s="225" t="s">
        <v>1898</v>
      </c>
      <c r="F101" s="226" t="s">
        <v>2763</v>
      </c>
      <c r="G101" s="213"/>
      <c r="H101" s="227">
        <v>918.4</v>
      </c>
      <c r="I101" s="218"/>
      <c r="J101" s="213"/>
      <c r="K101" s="213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2098</v>
      </c>
      <c r="AU101" s="223" t="s">
        <v>1961</v>
      </c>
      <c r="AV101" s="12" t="s">
        <v>1961</v>
      </c>
      <c r="AW101" s="12" t="s">
        <v>1916</v>
      </c>
      <c r="AX101" s="12" t="s">
        <v>1951</v>
      </c>
      <c r="AY101" s="223" t="s">
        <v>2090</v>
      </c>
    </row>
    <row r="102" spans="2:51" s="12" customFormat="1" ht="13.5">
      <c r="B102" s="212"/>
      <c r="C102" s="213"/>
      <c r="D102" s="214" t="s">
        <v>2098</v>
      </c>
      <c r="E102" s="213"/>
      <c r="F102" s="216" t="s">
        <v>2764</v>
      </c>
      <c r="G102" s="213"/>
      <c r="H102" s="217">
        <v>1561.28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1882</v>
      </c>
      <c r="AX102" s="12" t="s">
        <v>1900</v>
      </c>
      <c r="AY102" s="223" t="s">
        <v>2090</v>
      </c>
    </row>
    <row r="103" spans="2:65" s="1" customFormat="1" ht="22.5" customHeight="1">
      <c r="B103" s="41"/>
      <c r="C103" s="200" t="s">
        <v>2135</v>
      </c>
      <c r="D103" s="200" t="s">
        <v>2092</v>
      </c>
      <c r="E103" s="201" t="s">
        <v>2437</v>
      </c>
      <c r="F103" s="202" t="s">
        <v>2438</v>
      </c>
      <c r="G103" s="203" t="s">
        <v>2095</v>
      </c>
      <c r="H103" s="204">
        <v>3031.6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2477</v>
      </c>
    </row>
    <row r="104" spans="2:51" s="12" customFormat="1" ht="13.5">
      <c r="B104" s="212"/>
      <c r="C104" s="213"/>
      <c r="D104" s="214" t="s">
        <v>2098</v>
      </c>
      <c r="E104" s="215" t="s">
        <v>1898</v>
      </c>
      <c r="F104" s="216" t="s">
        <v>2765</v>
      </c>
      <c r="G104" s="213"/>
      <c r="H104" s="217">
        <v>3031.6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1900</v>
      </c>
      <c r="AY104" s="223" t="s">
        <v>2090</v>
      </c>
    </row>
    <row r="105" spans="2:65" s="1" customFormat="1" ht="22.5" customHeight="1">
      <c r="B105" s="41"/>
      <c r="C105" s="200" t="s">
        <v>1905</v>
      </c>
      <c r="D105" s="200" t="s">
        <v>2092</v>
      </c>
      <c r="E105" s="201" t="s">
        <v>2479</v>
      </c>
      <c r="F105" s="202" t="s">
        <v>2480</v>
      </c>
      <c r="G105" s="203" t="s">
        <v>2095</v>
      </c>
      <c r="H105" s="204">
        <v>694.46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2481</v>
      </c>
    </row>
    <row r="106" spans="2:51" s="12" customFormat="1" ht="13.5">
      <c r="B106" s="212"/>
      <c r="C106" s="213"/>
      <c r="D106" s="214" t="s">
        <v>2098</v>
      </c>
      <c r="E106" s="215" t="s">
        <v>1898</v>
      </c>
      <c r="F106" s="216" t="s">
        <v>2766</v>
      </c>
      <c r="G106" s="213"/>
      <c r="H106" s="217">
        <v>694.46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1900</v>
      </c>
      <c r="AY106" s="223" t="s">
        <v>2090</v>
      </c>
    </row>
    <row r="107" spans="2:65" s="1" customFormat="1" ht="22.5" customHeight="1">
      <c r="B107" s="41"/>
      <c r="C107" s="228" t="s">
        <v>2146</v>
      </c>
      <c r="D107" s="228" t="s">
        <v>2136</v>
      </c>
      <c r="E107" s="229" t="s">
        <v>2483</v>
      </c>
      <c r="F107" s="230" t="s">
        <v>2767</v>
      </c>
      <c r="G107" s="231" t="s">
        <v>2125</v>
      </c>
      <c r="H107" s="232">
        <v>1159.748</v>
      </c>
      <c r="I107" s="233"/>
      <c r="J107" s="234">
        <f>ROUND(I107*H107,2)</f>
        <v>0</v>
      </c>
      <c r="K107" s="230" t="s">
        <v>2096</v>
      </c>
      <c r="L107" s="235"/>
      <c r="M107" s="236" t="s">
        <v>1898</v>
      </c>
      <c r="N107" s="237" t="s">
        <v>1922</v>
      </c>
      <c r="O107" s="42"/>
      <c r="P107" s="209">
        <f>O107*H107</f>
        <v>0</v>
      </c>
      <c r="Q107" s="209">
        <v>1</v>
      </c>
      <c r="R107" s="209">
        <f>Q107*H107</f>
        <v>1159.748</v>
      </c>
      <c r="S107" s="209">
        <v>0</v>
      </c>
      <c r="T107" s="210">
        <f>S107*H107</f>
        <v>0</v>
      </c>
      <c r="AR107" s="24" t="s">
        <v>2129</v>
      </c>
      <c r="AT107" s="24" t="s">
        <v>2136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2485</v>
      </c>
    </row>
    <row r="108" spans="2:51" s="12" customFormat="1" ht="13.5">
      <c r="B108" s="212"/>
      <c r="C108" s="213"/>
      <c r="D108" s="224" t="s">
        <v>2098</v>
      </c>
      <c r="E108" s="213"/>
      <c r="F108" s="226" t="s">
        <v>2768</v>
      </c>
      <c r="G108" s="213"/>
      <c r="H108" s="227">
        <v>1159.748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1882</v>
      </c>
      <c r="AX108" s="12" t="s">
        <v>1900</v>
      </c>
      <c r="AY108" s="223" t="s">
        <v>2090</v>
      </c>
    </row>
    <row r="109" spans="2:63" s="11" customFormat="1" ht="29.85" customHeight="1">
      <c r="B109" s="183"/>
      <c r="C109" s="184"/>
      <c r="D109" s="197" t="s">
        <v>1950</v>
      </c>
      <c r="E109" s="198" t="s">
        <v>2039</v>
      </c>
      <c r="F109" s="198" t="s">
        <v>2769</v>
      </c>
      <c r="G109" s="184"/>
      <c r="H109" s="184"/>
      <c r="I109" s="187"/>
      <c r="J109" s="199">
        <f>BK109</f>
        <v>0</v>
      </c>
      <c r="K109" s="184"/>
      <c r="L109" s="189"/>
      <c r="M109" s="190"/>
      <c r="N109" s="191"/>
      <c r="O109" s="191"/>
      <c r="P109" s="192">
        <f>P110</f>
        <v>0</v>
      </c>
      <c r="Q109" s="191"/>
      <c r="R109" s="192">
        <f>R110</f>
        <v>0</v>
      </c>
      <c r="S109" s="191"/>
      <c r="T109" s="193">
        <f>T110</f>
        <v>0</v>
      </c>
      <c r="AR109" s="194" t="s">
        <v>1900</v>
      </c>
      <c r="AT109" s="195" t="s">
        <v>1950</v>
      </c>
      <c r="AU109" s="195" t="s">
        <v>1900</v>
      </c>
      <c r="AY109" s="194" t="s">
        <v>2090</v>
      </c>
      <c r="BK109" s="196">
        <f>BK110</f>
        <v>0</v>
      </c>
    </row>
    <row r="110" spans="2:65" s="1" customFormat="1" ht="22.5" customHeight="1">
      <c r="B110" s="41"/>
      <c r="C110" s="200" t="s">
        <v>2151</v>
      </c>
      <c r="D110" s="200" t="s">
        <v>2092</v>
      </c>
      <c r="E110" s="201" t="s">
        <v>2770</v>
      </c>
      <c r="F110" s="202" t="s">
        <v>2771</v>
      </c>
      <c r="G110" s="203" t="s">
        <v>2106</v>
      </c>
      <c r="H110" s="204">
        <v>1312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2772</v>
      </c>
    </row>
    <row r="111" spans="2:63" s="11" customFormat="1" ht="29.85" customHeight="1">
      <c r="B111" s="183"/>
      <c r="C111" s="184"/>
      <c r="D111" s="197" t="s">
        <v>1950</v>
      </c>
      <c r="E111" s="198" t="s">
        <v>2042</v>
      </c>
      <c r="F111" s="198" t="s">
        <v>2487</v>
      </c>
      <c r="G111" s="184"/>
      <c r="H111" s="184"/>
      <c r="I111" s="187"/>
      <c r="J111" s="199">
        <f>BK111</f>
        <v>0</v>
      </c>
      <c r="K111" s="184"/>
      <c r="L111" s="189"/>
      <c r="M111" s="190"/>
      <c r="N111" s="191"/>
      <c r="O111" s="191"/>
      <c r="P111" s="192">
        <f>SUM(P112:P113)</f>
        <v>0</v>
      </c>
      <c r="Q111" s="191"/>
      <c r="R111" s="192">
        <f>SUM(R112:R113)</f>
        <v>248.06902399999998</v>
      </c>
      <c r="S111" s="191"/>
      <c r="T111" s="193">
        <f>SUM(T112:T113)</f>
        <v>0</v>
      </c>
      <c r="AR111" s="194" t="s">
        <v>1900</v>
      </c>
      <c r="AT111" s="195" t="s">
        <v>1950</v>
      </c>
      <c r="AU111" s="195" t="s">
        <v>1900</v>
      </c>
      <c r="AY111" s="194" t="s">
        <v>2090</v>
      </c>
      <c r="BK111" s="196">
        <f>SUM(BK112:BK113)</f>
        <v>0</v>
      </c>
    </row>
    <row r="112" spans="2:65" s="1" customFormat="1" ht="22.5" customHeight="1">
      <c r="B112" s="41"/>
      <c r="C112" s="200" t="s">
        <v>2156</v>
      </c>
      <c r="D112" s="200" t="s">
        <v>2092</v>
      </c>
      <c r="E112" s="201" t="s">
        <v>2488</v>
      </c>
      <c r="F112" s="202" t="s">
        <v>2489</v>
      </c>
      <c r="G112" s="203" t="s">
        <v>2095</v>
      </c>
      <c r="H112" s="204">
        <v>131.2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1.89077</v>
      </c>
      <c r="R112" s="209">
        <f>Q112*H112</f>
        <v>248.06902399999998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2490</v>
      </c>
    </row>
    <row r="113" spans="2:51" s="12" customFormat="1" ht="13.5">
      <c r="B113" s="212"/>
      <c r="C113" s="213"/>
      <c r="D113" s="224" t="s">
        <v>2098</v>
      </c>
      <c r="E113" s="225" t="s">
        <v>1898</v>
      </c>
      <c r="F113" s="226" t="s">
        <v>2773</v>
      </c>
      <c r="G113" s="213"/>
      <c r="H113" s="227">
        <v>131.2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1900</v>
      </c>
      <c r="AY113" s="223" t="s">
        <v>2090</v>
      </c>
    </row>
    <row r="114" spans="2:63" s="11" customFormat="1" ht="29.85" customHeight="1">
      <c r="B114" s="183"/>
      <c r="C114" s="184"/>
      <c r="D114" s="197" t="s">
        <v>1950</v>
      </c>
      <c r="E114" s="198" t="s">
        <v>2129</v>
      </c>
      <c r="F114" s="198" t="s">
        <v>2259</v>
      </c>
      <c r="G114" s="184"/>
      <c r="H114" s="184"/>
      <c r="I114" s="187"/>
      <c r="J114" s="199">
        <f>BK114</f>
        <v>0</v>
      </c>
      <c r="K114" s="184"/>
      <c r="L114" s="189"/>
      <c r="M114" s="190"/>
      <c r="N114" s="191"/>
      <c r="O114" s="191"/>
      <c r="P114" s="192">
        <f>SUM(P115:P132)</f>
        <v>0</v>
      </c>
      <c r="Q114" s="191"/>
      <c r="R114" s="192">
        <f>SUM(R115:R132)</f>
        <v>341.73191404</v>
      </c>
      <c r="S114" s="191"/>
      <c r="T114" s="193">
        <f>SUM(T115:T132)</f>
        <v>0</v>
      </c>
      <c r="AR114" s="194" t="s">
        <v>1900</v>
      </c>
      <c r="AT114" s="195" t="s">
        <v>1950</v>
      </c>
      <c r="AU114" s="195" t="s">
        <v>1900</v>
      </c>
      <c r="AY114" s="194" t="s">
        <v>2090</v>
      </c>
      <c r="BK114" s="196">
        <f>SUM(BK115:BK132)</f>
        <v>0</v>
      </c>
    </row>
    <row r="115" spans="2:65" s="1" customFormat="1" ht="31.5" customHeight="1">
      <c r="B115" s="41"/>
      <c r="C115" s="200" t="s">
        <v>2161</v>
      </c>
      <c r="D115" s="200" t="s">
        <v>2092</v>
      </c>
      <c r="E115" s="201" t="s">
        <v>2774</v>
      </c>
      <c r="F115" s="202" t="s">
        <v>2775</v>
      </c>
      <c r="G115" s="203" t="s">
        <v>2106</v>
      </c>
      <c r="H115" s="204">
        <v>1312</v>
      </c>
      <c r="I115" s="205"/>
      <c r="J115" s="206">
        <f>ROUND(I115*H115,2)</f>
        <v>0</v>
      </c>
      <c r="K115" s="202" t="s">
        <v>2096</v>
      </c>
      <c r="L115" s="61"/>
      <c r="M115" s="207" t="s">
        <v>1898</v>
      </c>
      <c r="N115" s="208" t="s">
        <v>1922</v>
      </c>
      <c r="O115" s="42"/>
      <c r="P115" s="209">
        <f>O115*H115</f>
        <v>0</v>
      </c>
      <c r="Q115" s="209">
        <v>8.2E-05</v>
      </c>
      <c r="R115" s="209">
        <f>Q115*H115</f>
        <v>0.107584</v>
      </c>
      <c r="S115" s="209">
        <v>0</v>
      </c>
      <c r="T115" s="210">
        <f>S115*H115</f>
        <v>0</v>
      </c>
      <c r="AR115" s="24" t="s">
        <v>2042</v>
      </c>
      <c r="AT115" s="24" t="s">
        <v>2092</v>
      </c>
      <c r="AU115" s="24" t="s">
        <v>1961</v>
      </c>
      <c r="AY115" s="24" t="s">
        <v>2090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1900</v>
      </c>
      <c r="BK115" s="211">
        <f>ROUND(I115*H115,2)</f>
        <v>0</v>
      </c>
      <c r="BL115" s="24" t="s">
        <v>2042</v>
      </c>
      <c r="BM115" s="24" t="s">
        <v>2776</v>
      </c>
    </row>
    <row r="116" spans="2:51" s="12" customFormat="1" ht="13.5">
      <c r="B116" s="212"/>
      <c r="C116" s="213"/>
      <c r="D116" s="214" t="s">
        <v>2098</v>
      </c>
      <c r="E116" s="215" t="s">
        <v>1898</v>
      </c>
      <c r="F116" s="216" t="s">
        <v>2777</v>
      </c>
      <c r="G116" s="213"/>
      <c r="H116" s="217">
        <v>1312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1916</v>
      </c>
      <c r="AX116" s="12" t="s">
        <v>1900</v>
      </c>
      <c r="AY116" s="223" t="s">
        <v>2090</v>
      </c>
    </row>
    <row r="117" spans="2:65" s="1" customFormat="1" ht="22.5" customHeight="1">
      <c r="B117" s="41"/>
      <c r="C117" s="228" t="s">
        <v>1886</v>
      </c>
      <c r="D117" s="228" t="s">
        <v>2136</v>
      </c>
      <c r="E117" s="229" t="s">
        <v>2778</v>
      </c>
      <c r="F117" s="230" t="s">
        <v>2779</v>
      </c>
      <c r="G117" s="231" t="s">
        <v>2106</v>
      </c>
      <c r="H117" s="232">
        <v>1331.68</v>
      </c>
      <c r="I117" s="233"/>
      <c r="J117" s="234">
        <f>ROUND(I117*H117,2)</f>
        <v>0</v>
      </c>
      <c r="K117" s="230" t="s">
        <v>2096</v>
      </c>
      <c r="L117" s="235"/>
      <c r="M117" s="236" t="s">
        <v>1898</v>
      </c>
      <c r="N117" s="237" t="s">
        <v>1922</v>
      </c>
      <c r="O117" s="42"/>
      <c r="P117" s="209">
        <f>O117*H117</f>
        <v>0</v>
      </c>
      <c r="Q117" s="209">
        <v>0.1</v>
      </c>
      <c r="R117" s="209">
        <f>Q117*H117</f>
        <v>133.168</v>
      </c>
      <c r="S117" s="209">
        <v>0</v>
      </c>
      <c r="T117" s="210">
        <f>S117*H117</f>
        <v>0</v>
      </c>
      <c r="AR117" s="24" t="s">
        <v>2129</v>
      </c>
      <c r="AT117" s="24" t="s">
        <v>2136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2780</v>
      </c>
    </row>
    <row r="118" spans="2:51" s="12" customFormat="1" ht="13.5">
      <c r="B118" s="212"/>
      <c r="C118" s="213"/>
      <c r="D118" s="214" t="s">
        <v>2098</v>
      </c>
      <c r="E118" s="213"/>
      <c r="F118" s="216" t="s">
        <v>2781</v>
      </c>
      <c r="G118" s="213"/>
      <c r="H118" s="217">
        <v>1331.68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1882</v>
      </c>
      <c r="AX118" s="12" t="s">
        <v>1900</v>
      </c>
      <c r="AY118" s="223" t="s">
        <v>2090</v>
      </c>
    </row>
    <row r="119" spans="2:65" s="1" customFormat="1" ht="22.5" customHeight="1">
      <c r="B119" s="41"/>
      <c r="C119" s="200" t="s">
        <v>2171</v>
      </c>
      <c r="D119" s="200" t="s">
        <v>2092</v>
      </c>
      <c r="E119" s="201" t="s">
        <v>2782</v>
      </c>
      <c r="F119" s="202" t="s">
        <v>2783</v>
      </c>
      <c r="G119" s="203" t="s">
        <v>2784</v>
      </c>
      <c r="H119" s="204">
        <v>35</v>
      </c>
      <c r="I119" s="205"/>
      <c r="J119" s="206">
        <f>ROUND(I119*H119,2)</f>
        <v>0</v>
      </c>
      <c r="K119" s="202" t="s">
        <v>2096</v>
      </c>
      <c r="L119" s="61"/>
      <c r="M119" s="207" t="s">
        <v>1898</v>
      </c>
      <c r="N119" s="208" t="s">
        <v>1922</v>
      </c>
      <c r="O119" s="42"/>
      <c r="P119" s="209">
        <f>O119*H119</f>
        <v>0</v>
      </c>
      <c r="Q119" s="209">
        <v>0.0003102</v>
      </c>
      <c r="R119" s="209">
        <f>Q119*H119</f>
        <v>0.010857</v>
      </c>
      <c r="S119" s="209">
        <v>0</v>
      </c>
      <c r="T119" s="210">
        <f>S119*H119</f>
        <v>0</v>
      </c>
      <c r="AR119" s="24" t="s">
        <v>2042</v>
      </c>
      <c r="AT119" s="24" t="s">
        <v>2092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2785</v>
      </c>
    </row>
    <row r="120" spans="2:51" s="12" customFormat="1" ht="13.5">
      <c r="B120" s="212"/>
      <c r="C120" s="213"/>
      <c r="D120" s="214" t="s">
        <v>2098</v>
      </c>
      <c r="E120" s="215" t="s">
        <v>1898</v>
      </c>
      <c r="F120" s="216" t="s">
        <v>2786</v>
      </c>
      <c r="G120" s="213"/>
      <c r="H120" s="217">
        <v>35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1951</v>
      </c>
      <c r="AY120" s="223" t="s">
        <v>2090</v>
      </c>
    </row>
    <row r="121" spans="2:65" s="1" customFormat="1" ht="31.5" customHeight="1">
      <c r="B121" s="41"/>
      <c r="C121" s="200" t="s">
        <v>2176</v>
      </c>
      <c r="D121" s="200" t="s">
        <v>2092</v>
      </c>
      <c r="E121" s="201" t="s">
        <v>2787</v>
      </c>
      <c r="F121" s="202" t="s">
        <v>2788</v>
      </c>
      <c r="G121" s="203" t="s">
        <v>2263</v>
      </c>
      <c r="H121" s="204">
        <v>35</v>
      </c>
      <c r="I121" s="205"/>
      <c r="J121" s="206">
        <f>ROUND(I121*H121,2)</f>
        <v>0</v>
      </c>
      <c r="K121" s="202" t="s">
        <v>2096</v>
      </c>
      <c r="L121" s="61"/>
      <c r="M121" s="207" t="s">
        <v>1898</v>
      </c>
      <c r="N121" s="208" t="s">
        <v>1922</v>
      </c>
      <c r="O121" s="42"/>
      <c r="P121" s="209">
        <f>O121*H121</f>
        <v>0</v>
      </c>
      <c r="Q121" s="209">
        <v>2.116764944</v>
      </c>
      <c r="R121" s="209">
        <f>Q121*H121</f>
        <v>74.08677304</v>
      </c>
      <c r="S121" s="209">
        <v>0</v>
      </c>
      <c r="T121" s="210">
        <f>S121*H121</f>
        <v>0</v>
      </c>
      <c r="AR121" s="24" t="s">
        <v>2042</v>
      </c>
      <c r="AT121" s="24" t="s">
        <v>2092</v>
      </c>
      <c r="AU121" s="24" t="s">
        <v>1961</v>
      </c>
      <c r="AY121" s="24" t="s">
        <v>2090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1900</v>
      </c>
      <c r="BK121" s="211">
        <f>ROUND(I121*H121,2)</f>
        <v>0</v>
      </c>
      <c r="BL121" s="24" t="s">
        <v>2042</v>
      </c>
      <c r="BM121" s="24" t="s">
        <v>2789</v>
      </c>
    </row>
    <row r="122" spans="2:51" s="12" customFormat="1" ht="13.5">
      <c r="B122" s="212"/>
      <c r="C122" s="213"/>
      <c r="D122" s="214" t="s">
        <v>2098</v>
      </c>
      <c r="E122" s="215" t="s">
        <v>1898</v>
      </c>
      <c r="F122" s="216" t="s">
        <v>2790</v>
      </c>
      <c r="G122" s="213"/>
      <c r="H122" s="217">
        <v>35</v>
      </c>
      <c r="I122" s="218"/>
      <c r="J122" s="213"/>
      <c r="K122" s="213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2098</v>
      </c>
      <c r="AU122" s="223" t="s">
        <v>1961</v>
      </c>
      <c r="AV122" s="12" t="s">
        <v>1961</v>
      </c>
      <c r="AW122" s="12" t="s">
        <v>1916</v>
      </c>
      <c r="AX122" s="12" t="s">
        <v>1951</v>
      </c>
      <c r="AY122" s="223" t="s">
        <v>2090</v>
      </c>
    </row>
    <row r="123" spans="2:65" s="1" customFormat="1" ht="22.5" customHeight="1">
      <c r="B123" s="41"/>
      <c r="C123" s="228" t="s">
        <v>2181</v>
      </c>
      <c r="D123" s="228" t="s">
        <v>2136</v>
      </c>
      <c r="E123" s="229" t="s">
        <v>2791</v>
      </c>
      <c r="F123" s="230" t="s">
        <v>2792</v>
      </c>
      <c r="G123" s="231" t="s">
        <v>2263</v>
      </c>
      <c r="H123" s="232">
        <v>35</v>
      </c>
      <c r="I123" s="233"/>
      <c r="J123" s="234">
        <f aca="true" t="shared" si="0" ref="J123:J132">ROUND(I123*H123,2)</f>
        <v>0</v>
      </c>
      <c r="K123" s="230" t="s">
        <v>2096</v>
      </c>
      <c r="L123" s="235"/>
      <c r="M123" s="236" t="s">
        <v>1898</v>
      </c>
      <c r="N123" s="237" t="s">
        <v>1922</v>
      </c>
      <c r="O123" s="42"/>
      <c r="P123" s="209">
        <f aca="true" t="shared" si="1" ref="P123:P132">O123*H123</f>
        <v>0</v>
      </c>
      <c r="Q123" s="209">
        <v>2.1</v>
      </c>
      <c r="R123" s="209">
        <f aca="true" t="shared" si="2" ref="R123:R132">Q123*H123</f>
        <v>73.5</v>
      </c>
      <c r="S123" s="209">
        <v>0</v>
      </c>
      <c r="T123" s="210">
        <f aca="true" t="shared" si="3" ref="T123:T132">S123*H123</f>
        <v>0</v>
      </c>
      <c r="AR123" s="24" t="s">
        <v>2129</v>
      </c>
      <c r="AT123" s="24" t="s">
        <v>2136</v>
      </c>
      <c r="AU123" s="24" t="s">
        <v>1961</v>
      </c>
      <c r="AY123" s="24" t="s">
        <v>2090</v>
      </c>
      <c r="BE123" s="211">
        <f aca="true" t="shared" si="4" ref="BE123:BE132">IF(N123="základní",J123,0)</f>
        <v>0</v>
      </c>
      <c r="BF123" s="211">
        <f aca="true" t="shared" si="5" ref="BF123:BF132">IF(N123="snížená",J123,0)</f>
        <v>0</v>
      </c>
      <c r="BG123" s="211">
        <f aca="true" t="shared" si="6" ref="BG123:BG132">IF(N123="zákl. přenesená",J123,0)</f>
        <v>0</v>
      </c>
      <c r="BH123" s="211">
        <f aca="true" t="shared" si="7" ref="BH123:BH132">IF(N123="sníž. přenesená",J123,0)</f>
        <v>0</v>
      </c>
      <c r="BI123" s="211">
        <f aca="true" t="shared" si="8" ref="BI123:BI132">IF(N123="nulová",J123,0)</f>
        <v>0</v>
      </c>
      <c r="BJ123" s="24" t="s">
        <v>1900</v>
      </c>
      <c r="BK123" s="211">
        <f aca="true" t="shared" si="9" ref="BK123:BK132">ROUND(I123*H123,2)</f>
        <v>0</v>
      </c>
      <c r="BL123" s="24" t="s">
        <v>2042</v>
      </c>
      <c r="BM123" s="24" t="s">
        <v>2793</v>
      </c>
    </row>
    <row r="124" spans="2:65" s="1" customFormat="1" ht="22.5" customHeight="1">
      <c r="B124" s="41"/>
      <c r="C124" s="228" t="s">
        <v>2186</v>
      </c>
      <c r="D124" s="228" t="s">
        <v>2136</v>
      </c>
      <c r="E124" s="229" t="s">
        <v>2794</v>
      </c>
      <c r="F124" s="230" t="s">
        <v>2795</v>
      </c>
      <c r="G124" s="231" t="s">
        <v>2263</v>
      </c>
      <c r="H124" s="232">
        <v>20</v>
      </c>
      <c r="I124" s="233"/>
      <c r="J124" s="234">
        <f t="shared" si="0"/>
        <v>0</v>
      </c>
      <c r="K124" s="230" t="s">
        <v>2096</v>
      </c>
      <c r="L124" s="235"/>
      <c r="M124" s="236" t="s">
        <v>1898</v>
      </c>
      <c r="N124" s="237" t="s">
        <v>1922</v>
      </c>
      <c r="O124" s="42"/>
      <c r="P124" s="209">
        <f t="shared" si="1"/>
        <v>0</v>
      </c>
      <c r="Q124" s="209">
        <v>0.25</v>
      </c>
      <c r="R124" s="209">
        <f t="shared" si="2"/>
        <v>5</v>
      </c>
      <c r="S124" s="209">
        <v>0</v>
      </c>
      <c r="T124" s="210">
        <f t="shared" si="3"/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 t="shared" si="4"/>
        <v>0</v>
      </c>
      <c r="BF124" s="211">
        <f t="shared" si="5"/>
        <v>0</v>
      </c>
      <c r="BG124" s="211">
        <f t="shared" si="6"/>
        <v>0</v>
      </c>
      <c r="BH124" s="211">
        <f t="shared" si="7"/>
        <v>0</v>
      </c>
      <c r="BI124" s="211">
        <f t="shared" si="8"/>
        <v>0</v>
      </c>
      <c r="BJ124" s="24" t="s">
        <v>1900</v>
      </c>
      <c r="BK124" s="211">
        <f t="shared" si="9"/>
        <v>0</v>
      </c>
      <c r="BL124" s="24" t="s">
        <v>2042</v>
      </c>
      <c r="BM124" s="24" t="s">
        <v>2796</v>
      </c>
    </row>
    <row r="125" spans="2:65" s="1" customFormat="1" ht="22.5" customHeight="1">
      <c r="B125" s="41"/>
      <c r="C125" s="228" t="s">
        <v>2189</v>
      </c>
      <c r="D125" s="228" t="s">
        <v>2136</v>
      </c>
      <c r="E125" s="229" t="s">
        <v>2797</v>
      </c>
      <c r="F125" s="230" t="s">
        <v>2798</v>
      </c>
      <c r="G125" s="231" t="s">
        <v>2263</v>
      </c>
      <c r="H125" s="232">
        <v>18</v>
      </c>
      <c r="I125" s="233"/>
      <c r="J125" s="234">
        <f t="shared" si="0"/>
        <v>0</v>
      </c>
      <c r="K125" s="230" t="s">
        <v>2096</v>
      </c>
      <c r="L125" s="235"/>
      <c r="M125" s="236" t="s">
        <v>1898</v>
      </c>
      <c r="N125" s="237" t="s">
        <v>1922</v>
      </c>
      <c r="O125" s="42"/>
      <c r="P125" s="209">
        <f t="shared" si="1"/>
        <v>0</v>
      </c>
      <c r="Q125" s="209">
        <v>0.5</v>
      </c>
      <c r="R125" s="209">
        <f t="shared" si="2"/>
        <v>9</v>
      </c>
      <c r="S125" s="209">
        <v>0</v>
      </c>
      <c r="T125" s="210">
        <f t="shared" si="3"/>
        <v>0</v>
      </c>
      <c r="AR125" s="24" t="s">
        <v>2129</v>
      </c>
      <c r="AT125" s="24" t="s">
        <v>2136</v>
      </c>
      <c r="AU125" s="24" t="s">
        <v>1961</v>
      </c>
      <c r="AY125" s="24" t="s">
        <v>2090</v>
      </c>
      <c r="BE125" s="211">
        <f t="shared" si="4"/>
        <v>0</v>
      </c>
      <c r="BF125" s="211">
        <f t="shared" si="5"/>
        <v>0</v>
      </c>
      <c r="BG125" s="211">
        <f t="shared" si="6"/>
        <v>0</v>
      </c>
      <c r="BH125" s="211">
        <f t="shared" si="7"/>
        <v>0</v>
      </c>
      <c r="BI125" s="211">
        <f t="shared" si="8"/>
        <v>0</v>
      </c>
      <c r="BJ125" s="24" t="s">
        <v>1900</v>
      </c>
      <c r="BK125" s="211">
        <f t="shared" si="9"/>
        <v>0</v>
      </c>
      <c r="BL125" s="24" t="s">
        <v>2042</v>
      </c>
      <c r="BM125" s="24" t="s">
        <v>2799</v>
      </c>
    </row>
    <row r="126" spans="2:65" s="1" customFormat="1" ht="22.5" customHeight="1">
      <c r="B126" s="41"/>
      <c r="C126" s="228" t="s">
        <v>1885</v>
      </c>
      <c r="D126" s="228" t="s">
        <v>2136</v>
      </c>
      <c r="E126" s="229" t="s">
        <v>2717</v>
      </c>
      <c r="F126" s="230" t="s">
        <v>2718</v>
      </c>
      <c r="G126" s="231" t="s">
        <v>2263</v>
      </c>
      <c r="H126" s="232">
        <v>23</v>
      </c>
      <c r="I126" s="233"/>
      <c r="J126" s="234">
        <f t="shared" si="0"/>
        <v>0</v>
      </c>
      <c r="K126" s="230" t="s">
        <v>2096</v>
      </c>
      <c r="L126" s="235"/>
      <c r="M126" s="236" t="s">
        <v>1898</v>
      </c>
      <c r="N126" s="237" t="s">
        <v>1922</v>
      </c>
      <c r="O126" s="42"/>
      <c r="P126" s="209">
        <f t="shared" si="1"/>
        <v>0</v>
      </c>
      <c r="Q126" s="209">
        <v>1</v>
      </c>
      <c r="R126" s="209">
        <f t="shared" si="2"/>
        <v>23</v>
      </c>
      <c r="S126" s="209">
        <v>0</v>
      </c>
      <c r="T126" s="210">
        <f t="shared" si="3"/>
        <v>0</v>
      </c>
      <c r="AR126" s="24" t="s">
        <v>2129</v>
      </c>
      <c r="AT126" s="24" t="s">
        <v>2136</v>
      </c>
      <c r="AU126" s="24" t="s">
        <v>1961</v>
      </c>
      <c r="AY126" s="24" t="s">
        <v>2090</v>
      </c>
      <c r="BE126" s="211">
        <f t="shared" si="4"/>
        <v>0</v>
      </c>
      <c r="BF126" s="211">
        <f t="shared" si="5"/>
        <v>0</v>
      </c>
      <c r="BG126" s="211">
        <f t="shared" si="6"/>
        <v>0</v>
      </c>
      <c r="BH126" s="211">
        <f t="shared" si="7"/>
        <v>0</v>
      </c>
      <c r="BI126" s="211">
        <f t="shared" si="8"/>
        <v>0</v>
      </c>
      <c r="BJ126" s="24" t="s">
        <v>1900</v>
      </c>
      <c r="BK126" s="211">
        <f t="shared" si="9"/>
        <v>0</v>
      </c>
      <c r="BL126" s="24" t="s">
        <v>2042</v>
      </c>
      <c r="BM126" s="24" t="s">
        <v>2800</v>
      </c>
    </row>
    <row r="127" spans="2:65" s="1" customFormat="1" ht="22.5" customHeight="1">
      <c r="B127" s="41"/>
      <c r="C127" s="228" t="s">
        <v>2197</v>
      </c>
      <c r="D127" s="228" t="s">
        <v>2136</v>
      </c>
      <c r="E127" s="229" t="s">
        <v>2801</v>
      </c>
      <c r="F127" s="230" t="s">
        <v>2802</v>
      </c>
      <c r="G127" s="231" t="s">
        <v>2263</v>
      </c>
      <c r="H127" s="232">
        <v>35</v>
      </c>
      <c r="I127" s="233"/>
      <c r="J127" s="234">
        <f t="shared" si="0"/>
        <v>0</v>
      </c>
      <c r="K127" s="230" t="s">
        <v>2096</v>
      </c>
      <c r="L127" s="235"/>
      <c r="M127" s="236" t="s">
        <v>1898</v>
      </c>
      <c r="N127" s="237" t="s">
        <v>1922</v>
      </c>
      <c r="O127" s="42"/>
      <c r="P127" s="209">
        <f t="shared" si="1"/>
        <v>0</v>
      </c>
      <c r="Q127" s="209">
        <v>0.585</v>
      </c>
      <c r="R127" s="209">
        <f t="shared" si="2"/>
        <v>20.474999999999998</v>
      </c>
      <c r="S127" s="209">
        <v>0</v>
      </c>
      <c r="T127" s="210">
        <f t="shared" si="3"/>
        <v>0</v>
      </c>
      <c r="AR127" s="24" t="s">
        <v>2129</v>
      </c>
      <c r="AT127" s="24" t="s">
        <v>2136</v>
      </c>
      <c r="AU127" s="24" t="s">
        <v>1961</v>
      </c>
      <c r="AY127" s="24" t="s">
        <v>2090</v>
      </c>
      <c r="BE127" s="211">
        <f t="shared" si="4"/>
        <v>0</v>
      </c>
      <c r="BF127" s="211">
        <f t="shared" si="5"/>
        <v>0</v>
      </c>
      <c r="BG127" s="211">
        <f t="shared" si="6"/>
        <v>0</v>
      </c>
      <c r="BH127" s="211">
        <f t="shared" si="7"/>
        <v>0</v>
      </c>
      <c r="BI127" s="211">
        <f t="shared" si="8"/>
        <v>0</v>
      </c>
      <c r="BJ127" s="24" t="s">
        <v>1900</v>
      </c>
      <c r="BK127" s="211">
        <f t="shared" si="9"/>
        <v>0</v>
      </c>
      <c r="BL127" s="24" t="s">
        <v>2042</v>
      </c>
      <c r="BM127" s="24" t="s">
        <v>2803</v>
      </c>
    </row>
    <row r="128" spans="2:65" s="1" customFormat="1" ht="22.5" customHeight="1">
      <c r="B128" s="41"/>
      <c r="C128" s="228" t="s">
        <v>2201</v>
      </c>
      <c r="D128" s="228" t="s">
        <v>2136</v>
      </c>
      <c r="E128" s="229" t="s">
        <v>2804</v>
      </c>
      <c r="F128" s="230" t="s">
        <v>2805</v>
      </c>
      <c r="G128" s="231" t="s">
        <v>2263</v>
      </c>
      <c r="H128" s="232">
        <v>11</v>
      </c>
      <c r="I128" s="233"/>
      <c r="J128" s="234">
        <f t="shared" si="0"/>
        <v>0</v>
      </c>
      <c r="K128" s="230" t="s">
        <v>2096</v>
      </c>
      <c r="L128" s="235"/>
      <c r="M128" s="236" t="s">
        <v>1898</v>
      </c>
      <c r="N128" s="237" t="s">
        <v>1922</v>
      </c>
      <c r="O128" s="42"/>
      <c r="P128" s="209">
        <f t="shared" si="1"/>
        <v>0</v>
      </c>
      <c r="Q128" s="209">
        <v>0.039</v>
      </c>
      <c r="R128" s="209">
        <f t="shared" si="2"/>
        <v>0.429</v>
      </c>
      <c r="S128" s="209">
        <v>0</v>
      </c>
      <c r="T128" s="210">
        <f t="shared" si="3"/>
        <v>0</v>
      </c>
      <c r="AR128" s="24" t="s">
        <v>2129</v>
      </c>
      <c r="AT128" s="24" t="s">
        <v>2136</v>
      </c>
      <c r="AU128" s="24" t="s">
        <v>1961</v>
      </c>
      <c r="AY128" s="24" t="s">
        <v>2090</v>
      </c>
      <c r="BE128" s="211">
        <f t="shared" si="4"/>
        <v>0</v>
      </c>
      <c r="BF128" s="211">
        <f t="shared" si="5"/>
        <v>0</v>
      </c>
      <c r="BG128" s="211">
        <f t="shared" si="6"/>
        <v>0</v>
      </c>
      <c r="BH128" s="211">
        <f t="shared" si="7"/>
        <v>0</v>
      </c>
      <c r="BI128" s="211">
        <f t="shared" si="8"/>
        <v>0</v>
      </c>
      <c r="BJ128" s="24" t="s">
        <v>1900</v>
      </c>
      <c r="BK128" s="211">
        <f t="shared" si="9"/>
        <v>0</v>
      </c>
      <c r="BL128" s="24" t="s">
        <v>2042</v>
      </c>
      <c r="BM128" s="24" t="s">
        <v>2806</v>
      </c>
    </row>
    <row r="129" spans="2:65" s="1" customFormat="1" ht="22.5" customHeight="1">
      <c r="B129" s="41"/>
      <c r="C129" s="228" t="s">
        <v>2206</v>
      </c>
      <c r="D129" s="228" t="s">
        <v>2136</v>
      </c>
      <c r="E129" s="229" t="s">
        <v>2807</v>
      </c>
      <c r="F129" s="230" t="s">
        <v>2808</v>
      </c>
      <c r="G129" s="231" t="s">
        <v>2263</v>
      </c>
      <c r="H129" s="232">
        <v>9</v>
      </c>
      <c r="I129" s="233"/>
      <c r="J129" s="234">
        <f t="shared" si="0"/>
        <v>0</v>
      </c>
      <c r="K129" s="230" t="s">
        <v>2096</v>
      </c>
      <c r="L129" s="235"/>
      <c r="M129" s="236" t="s">
        <v>1898</v>
      </c>
      <c r="N129" s="237" t="s">
        <v>1922</v>
      </c>
      <c r="O129" s="42"/>
      <c r="P129" s="209">
        <f t="shared" si="1"/>
        <v>0</v>
      </c>
      <c r="Q129" s="209">
        <v>0.051</v>
      </c>
      <c r="R129" s="209">
        <f t="shared" si="2"/>
        <v>0.45899999999999996</v>
      </c>
      <c r="S129" s="209">
        <v>0</v>
      </c>
      <c r="T129" s="210">
        <f t="shared" si="3"/>
        <v>0</v>
      </c>
      <c r="AR129" s="24" t="s">
        <v>2129</v>
      </c>
      <c r="AT129" s="24" t="s">
        <v>2136</v>
      </c>
      <c r="AU129" s="24" t="s">
        <v>1961</v>
      </c>
      <c r="AY129" s="24" t="s">
        <v>2090</v>
      </c>
      <c r="BE129" s="211">
        <f t="shared" si="4"/>
        <v>0</v>
      </c>
      <c r="BF129" s="211">
        <f t="shared" si="5"/>
        <v>0</v>
      </c>
      <c r="BG129" s="211">
        <f t="shared" si="6"/>
        <v>0</v>
      </c>
      <c r="BH129" s="211">
        <f t="shared" si="7"/>
        <v>0</v>
      </c>
      <c r="BI129" s="211">
        <f t="shared" si="8"/>
        <v>0</v>
      </c>
      <c r="BJ129" s="24" t="s">
        <v>1900</v>
      </c>
      <c r="BK129" s="211">
        <f t="shared" si="9"/>
        <v>0</v>
      </c>
      <c r="BL129" s="24" t="s">
        <v>2042</v>
      </c>
      <c r="BM129" s="24" t="s">
        <v>2809</v>
      </c>
    </row>
    <row r="130" spans="2:65" s="1" customFormat="1" ht="22.5" customHeight="1">
      <c r="B130" s="41"/>
      <c r="C130" s="228" t="s">
        <v>2210</v>
      </c>
      <c r="D130" s="228" t="s">
        <v>2136</v>
      </c>
      <c r="E130" s="229" t="s">
        <v>2810</v>
      </c>
      <c r="F130" s="230" t="s">
        <v>2811</v>
      </c>
      <c r="G130" s="231" t="s">
        <v>2263</v>
      </c>
      <c r="H130" s="232">
        <v>10</v>
      </c>
      <c r="I130" s="233"/>
      <c r="J130" s="234">
        <f t="shared" si="0"/>
        <v>0</v>
      </c>
      <c r="K130" s="230" t="s">
        <v>2096</v>
      </c>
      <c r="L130" s="235"/>
      <c r="M130" s="236" t="s">
        <v>1898</v>
      </c>
      <c r="N130" s="237" t="s">
        <v>1922</v>
      </c>
      <c r="O130" s="42"/>
      <c r="P130" s="209">
        <f t="shared" si="1"/>
        <v>0</v>
      </c>
      <c r="Q130" s="209">
        <v>0.064</v>
      </c>
      <c r="R130" s="209">
        <f t="shared" si="2"/>
        <v>0.64</v>
      </c>
      <c r="S130" s="209">
        <v>0</v>
      </c>
      <c r="T130" s="210">
        <f t="shared" si="3"/>
        <v>0</v>
      </c>
      <c r="AR130" s="24" t="s">
        <v>2129</v>
      </c>
      <c r="AT130" s="24" t="s">
        <v>2136</v>
      </c>
      <c r="AU130" s="24" t="s">
        <v>1961</v>
      </c>
      <c r="AY130" s="24" t="s">
        <v>2090</v>
      </c>
      <c r="BE130" s="211">
        <f t="shared" si="4"/>
        <v>0</v>
      </c>
      <c r="BF130" s="211">
        <f t="shared" si="5"/>
        <v>0</v>
      </c>
      <c r="BG130" s="211">
        <f t="shared" si="6"/>
        <v>0</v>
      </c>
      <c r="BH130" s="211">
        <f t="shared" si="7"/>
        <v>0</v>
      </c>
      <c r="BI130" s="211">
        <f t="shared" si="8"/>
        <v>0</v>
      </c>
      <c r="BJ130" s="24" t="s">
        <v>1900</v>
      </c>
      <c r="BK130" s="211">
        <f t="shared" si="9"/>
        <v>0</v>
      </c>
      <c r="BL130" s="24" t="s">
        <v>2042</v>
      </c>
      <c r="BM130" s="24" t="s">
        <v>2812</v>
      </c>
    </row>
    <row r="131" spans="2:65" s="1" customFormat="1" ht="22.5" customHeight="1">
      <c r="B131" s="41"/>
      <c r="C131" s="200" t="s">
        <v>2215</v>
      </c>
      <c r="D131" s="200" t="s">
        <v>2092</v>
      </c>
      <c r="E131" s="201" t="s">
        <v>2813</v>
      </c>
      <c r="F131" s="202" t="s">
        <v>2814</v>
      </c>
      <c r="G131" s="203" t="s">
        <v>2263</v>
      </c>
      <c r="H131" s="204">
        <v>35</v>
      </c>
      <c r="I131" s="205"/>
      <c r="J131" s="206">
        <f t="shared" si="0"/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 t="shared" si="1"/>
        <v>0</v>
      </c>
      <c r="Q131" s="209">
        <v>0.00702</v>
      </c>
      <c r="R131" s="209">
        <f t="shared" si="2"/>
        <v>0.2457</v>
      </c>
      <c r="S131" s="209">
        <v>0</v>
      </c>
      <c r="T131" s="210">
        <f t="shared" si="3"/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 t="shared" si="4"/>
        <v>0</v>
      </c>
      <c r="BF131" s="211">
        <f t="shared" si="5"/>
        <v>0</v>
      </c>
      <c r="BG131" s="211">
        <f t="shared" si="6"/>
        <v>0</v>
      </c>
      <c r="BH131" s="211">
        <f t="shared" si="7"/>
        <v>0</v>
      </c>
      <c r="BI131" s="211">
        <f t="shared" si="8"/>
        <v>0</v>
      </c>
      <c r="BJ131" s="24" t="s">
        <v>1900</v>
      </c>
      <c r="BK131" s="211">
        <f t="shared" si="9"/>
        <v>0</v>
      </c>
      <c r="BL131" s="24" t="s">
        <v>2042</v>
      </c>
      <c r="BM131" s="24" t="s">
        <v>2815</v>
      </c>
    </row>
    <row r="132" spans="2:65" s="1" customFormat="1" ht="22.5" customHeight="1">
      <c r="B132" s="41"/>
      <c r="C132" s="228" t="s">
        <v>2220</v>
      </c>
      <c r="D132" s="228" t="s">
        <v>2136</v>
      </c>
      <c r="E132" s="229" t="s">
        <v>2816</v>
      </c>
      <c r="F132" s="230" t="s">
        <v>2817</v>
      </c>
      <c r="G132" s="231" t="s">
        <v>2263</v>
      </c>
      <c r="H132" s="232">
        <v>35</v>
      </c>
      <c r="I132" s="233"/>
      <c r="J132" s="234">
        <f t="shared" si="0"/>
        <v>0</v>
      </c>
      <c r="K132" s="230" t="s">
        <v>2096</v>
      </c>
      <c r="L132" s="235"/>
      <c r="M132" s="236" t="s">
        <v>1898</v>
      </c>
      <c r="N132" s="237" t="s">
        <v>1922</v>
      </c>
      <c r="O132" s="42"/>
      <c r="P132" s="209">
        <f t="shared" si="1"/>
        <v>0</v>
      </c>
      <c r="Q132" s="209">
        <v>0.046</v>
      </c>
      <c r="R132" s="209">
        <f t="shared" si="2"/>
        <v>1.6099999999999999</v>
      </c>
      <c r="S132" s="209">
        <v>0</v>
      </c>
      <c r="T132" s="210">
        <f t="shared" si="3"/>
        <v>0</v>
      </c>
      <c r="AR132" s="24" t="s">
        <v>2129</v>
      </c>
      <c r="AT132" s="24" t="s">
        <v>2136</v>
      </c>
      <c r="AU132" s="24" t="s">
        <v>1961</v>
      </c>
      <c r="AY132" s="24" t="s">
        <v>2090</v>
      </c>
      <c r="BE132" s="211">
        <f t="shared" si="4"/>
        <v>0</v>
      </c>
      <c r="BF132" s="211">
        <f t="shared" si="5"/>
        <v>0</v>
      </c>
      <c r="BG132" s="211">
        <f t="shared" si="6"/>
        <v>0</v>
      </c>
      <c r="BH132" s="211">
        <f t="shared" si="7"/>
        <v>0</v>
      </c>
      <c r="BI132" s="211">
        <f t="shared" si="8"/>
        <v>0</v>
      </c>
      <c r="BJ132" s="24" t="s">
        <v>1900</v>
      </c>
      <c r="BK132" s="211">
        <f t="shared" si="9"/>
        <v>0</v>
      </c>
      <c r="BL132" s="24" t="s">
        <v>2042</v>
      </c>
      <c r="BM132" s="24" t="s">
        <v>2818</v>
      </c>
    </row>
    <row r="133" spans="2:63" s="11" customFormat="1" ht="29.85" customHeight="1">
      <c r="B133" s="183"/>
      <c r="C133" s="184"/>
      <c r="D133" s="185" t="s">
        <v>1950</v>
      </c>
      <c r="E133" s="261" t="s">
        <v>2135</v>
      </c>
      <c r="F133" s="261" t="s">
        <v>2295</v>
      </c>
      <c r="G133" s="184"/>
      <c r="H133" s="184"/>
      <c r="I133" s="187"/>
      <c r="J133" s="262">
        <f>BK133</f>
        <v>0</v>
      </c>
      <c r="K133" s="184"/>
      <c r="L133" s="189"/>
      <c r="M133" s="190"/>
      <c r="N133" s="191"/>
      <c r="O133" s="191"/>
      <c r="P133" s="192">
        <f>P134</f>
        <v>0</v>
      </c>
      <c r="Q133" s="191"/>
      <c r="R133" s="192">
        <f>R134</f>
        <v>0</v>
      </c>
      <c r="S133" s="191"/>
      <c r="T133" s="193">
        <f>T134</f>
        <v>0</v>
      </c>
      <c r="AR133" s="194" t="s">
        <v>1900</v>
      </c>
      <c r="AT133" s="195" t="s">
        <v>1950</v>
      </c>
      <c r="AU133" s="195" t="s">
        <v>1900</v>
      </c>
      <c r="AY133" s="194" t="s">
        <v>2090</v>
      </c>
      <c r="BK133" s="196">
        <f>BK134</f>
        <v>0</v>
      </c>
    </row>
    <row r="134" spans="2:63" s="11" customFormat="1" ht="14.85" customHeight="1">
      <c r="B134" s="183"/>
      <c r="C134" s="184"/>
      <c r="D134" s="197" t="s">
        <v>1950</v>
      </c>
      <c r="E134" s="198" t="s">
        <v>2344</v>
      </c>
      <c r="F134" s="198" t="s">
        <v>2345</v>
      </c>
      <c r="G134" s="184"/>
      <c r="H134" s="184"/>
      <c r="I134" s="187"/>
      <c r="J134" s="199">
        <f>BK134</f>
        <v>0</v>
      </c>
      <c r="K134" s="184"/>
      <c r="L134" s="189"/>
      <c r="M134" s="190"/>
      <c r="N134" s="191"/>
      <c r="O134" s="191"/>
      <c r="P134" s="192">
        <f>P135</f>
        <v>0</v>
      </c>
      <c r="Q134" s="191"/>
      <c r="R134" s="192">
        <f>R135</f>
        <v>0</v>
      </c>
      <c r="S134" s="191"/>
      <c r="T134" s="193">
        <f>T135</f>
        <v>0</v>
      </c>
      <c r="AR134" s="194" t="s">
        <v>1900</v>
      </c>
      <c r="AT134" s="195" t="s">
        <v>1950</v>
      </c>
      <c r="AU134" s="195" t="s">
        <v>1961</v>
      </c>
      <c r="AY134" s="194" t="s">
        <v>2090</v>
      </c>
      <c r="BK134" s="196">
        <f>BK135</f>
        <v>0</v>
      </c>
    </row>
    <row r="135" spans="2:65" s="1" customFormat="1" ht="22.5" customHeight="1">
      <c r="B135" s="41"/>
      <c r="C135" s="200" t="s">
        <v>2226</v>
      </c>
      <c r="D135" s="200" t="s">
        <v>2092</v>
      </c>
      <c r="E135" s="201" t="s">
        <v>2725</v>
      </c>
      <c r="F135" s="202" t="s">
        <v>2726</v>
      </c>
      <c r="G135" s="203" t="s">
        <v>2125</v>
      </c>
      <c r="H135" s="204">
        <v>1755.571</v>
      </c>
      <c r="I135" s="205"/>
      <c r="J135" s="206">
        <f>ROUND(I135*H135,2)</f>
        <v>0</v>
      </c>
      <c r="K135" s="202" t="s">
        <v>2096</v>
      </c>
      <c r="L135" s="61"/>
      <c r="M135" s="207" t="s">
        <v>1898</v>
      </c>
      <c r="N135" s="238" t="s">
        <v>1922</v>
      </c>
      <c r="O135" s="239"/>
      <c r="P135" s="240">
        <f>O135*H135</f>
        <v>0</v>
      </c>
      <c r="Q135" s="240">
        <v>0</v>
      </c>
      <c r="R135" s="240">
        <f>Q135*H135</f>
        <v>0</v>
      </c>
      <c r="S135" s="240">
        <v>0</v>
      </c>
      <c r="T135" s="241">
        <f>S135*H135</f>
        <v>0</v>
      </c>
      <c r="AR135" s="24" t="s">
        <v>2042</v>
      </c>
      <c r="AT135" s="24" t="s">
        <v>2092</v>
      </c>
      <c r="AU135" s="24" t="s">
        <v>2039</v>
      </c>
      <c r="AY135" s="24" t="s">
        <v>2090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24" t="s">
        <v>1900</v>
      </c>
      <c r="BK135" s="211">
        <f>ROUND(I135*H135,2)</f>
        <v>0</v>
      </c>
      <c r="BL135" s="24" t="s">
        <v>2042</v>
      </c>
      <c r="BM135" s="24" t="s">
        <v>2727</v>
      </c>
    </row>
    <row r="136" spans="2:12" s="1" customFormat="1" ht="6.95" customHeight="1">
      <c r="B136" s="56"/>
      <c r="C136" s="57"/>
      <c r="D136" s="57"/>
      <c r="E136" s="57"/>
      <c r="F136" s="57"/>
      <c r="G136" s="57"/>
      <c r="H136" s="57"/>
      <c r="I136" s="145"/>
      <c r="J136" s="57"/>
      <c r="K136" s="57"/>
      <c r="L136" s="61"/>
    </row>
  </sheetData>
  <sheetProtection sheet="1" objects="1" scenarios="1" formatCells="0" formatColumns="0" formatRows="0" sort="0" autoFilter="0"/>
  <autoFilter ref="C82:K13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1979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2819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1976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ROUNDUP(SUM(BE85:BE184),2)</f>
        <v>0</v>
      </c>
      <c r="G30" s="42"/>
      <c r="H30" s="42"/>
      <c r="I30" s="140">
        <v>0.21</v>
      </c>
      <c r="J30" s="139">
        <f>ROUNDUP(ROUNDUP((SUM(BE85:BE184)),2)*I30,1)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ROUNDUP(SUM(BF85:BF184),2)</f>
        <v>0</v>
      </c>
      <c r="G31" s="42"/>
      <c r="H31" s="42"/>
      <c r="I31" s="140">
        <v>0.15</v>
      </c>
      <c r="J31" s="139">
        <f>ROUNDUP(ROUNDUP((SUM(BF85:BF184)),2)*I31,1)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ROUNDUP(SUM(BG85:BG184),2)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ROUNDUP(SUM(BH85:BH184),2)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ROUNDUP(SUM(BI85:BI184),2)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303 - SO 303 - Splašková kanalizace ČS a výtlak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J85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J86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J87</f>
        <v>0</v>
      </c>
      <c r="K58" s="169"/>
    </row>
    <row r="59" spans="2:11" s="9" customFormat="1" ht="19.9" customHeight="1">
      <c r="B59" s="163"/>
      <c r="C59" s="164"/>
      <c r="D59" s="165" t="s">
        <v>2442</v>
      </c>
      <c r="E59" s="166"/>
      <c r="F59" s="166"/>
      <c r="G59" s="166"/>
      <c r="H59" s="166"/>
      <c r="I59" s="167"/>
      <c r="J59" s="168">
        <f>J111</f>
        <v>0</v>
      </c>
      <c r="K59" s="169"/>
    </row>
    <row r="60" spans="2:11" s="9" customFormat="1" ht="19.9" customHeight="1">
      <c r="B60" s="163"/>
      <c r="C60" s="164"/>
      <c r="D60" s="165" t="s">
        <v>2070</v>
      </c>
      <c r="E60" s="166"/>
      <c r="F60" s="166"/>
      <c r="G60" s="166"/>
      <c r="H60" s="166"/>
      <c r="I60" s="167"/>
      <c r="J60" s="168">
        <f>J114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J121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J168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J169</f>
        <v>0</v>
      </c>
      <c r="K63" s="169"/>
    </row>
    <row r="64" spans="2:11" s="8" customFormat="1" ht="24.95" customHeight="1">
      <c r="B64" s="154"/>
      <c r="C64" s="155"/>
      <c r="D64" s="156" t="s">
        <v>2820</v>
      </c>
      <c r="E64" s="157"/>
      <c r="F64" s="157"/>
      <c r="G64" s="157"/>
      <c r="H64" s="157"/>
      <c r="I64" s="160"/>
      <c r="J64" s="161">
        <f>J171</f>
        <v>0</v>
      </c>
      <c r="K64" s="162"/>
    </row>
    <row r="65" spans="2:11" s="9" customFormat="1" ht="19.9" customHeight="1">
      <c r="B65" s="163"/>
      <c r="C65" s="164"/>
      <c r="D65" s="165" t="s">
        <v>2821</v>
      </c>
      <c r="E65" s="166"/>
      <c r="F65" s="166"/>
      <c r="G65" s="166"/>
      <c r="H65" s="166"/>
      <c r="I65" s="167"/>
      <c r="J65" s="168">
        <f>J172</f>
        <v>0</v>
      </c>
      <c r="K65" s="169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5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8"/>
      <c r="J71" s="60"/>
      <c r="K71" s="60"/>
      <c r="L71" s="61"/>
    </row>
    <row r="72" spans="2:12" s="1" customFormat="1" ht="36.95" customHeight="1">
      <c r="B72" s="41"/>
      <c r="C72" s="62" t="s">
        <v>2074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0"/>
      <c r="J73" s="63"/>
      <c r="K73" s="63"/>
      <c r="L73" s="61"/>
    </row>
    <row r="74" spans="2:12" s="1" customFormat="1" ht="14.45" customHeight="1">
      <c r="B74" s="41"/>
      <c r="C74" s="65" t="s">
        <v>1894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2.5" customHeight="1">
      <c r="B75" s="41"/>
      <c r="C75" s="63"/>
      <c r="D75" s="63"/>
      <c r="E75" s="402" t="str">
        <f>E7</f>
        <v>Jezero Most-napojení na komunikace a IS - část I</v>
      </c>
      <c r="F75" s="403"/>
      <c r="G75" s="403"/>
      <c r="H75" s="403"/>
      <c r="I75" s="170"/>
      <c r="J75" s="63"/>
      <c r="K75" s="63"/>
      <c r="L75" s="61"/>
    </row>
    <row r="76" spans="2:12" s="1" customFormat="1" ht="14.45" customHeight="1">
      <c r="B76" s="41"/>
      <c r="C76" s="65" t="s">
        <v>2058</v>
      </c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23.25" customHeight="1">
      <c r="B77" s="41"/>
      <c r="C77" s="63"/>
      <c r="D77" s="63"/>
      <c r="E77" s="374" t="str">
        <f>E9</f>
        <v>SO 303 - SO 303 - Splašková kanalizace ČS a výtlak</v>
      </c>
      <c r="F77" s="404"/>
      <c r="G77" s="404"/>
      <c r="H77" s="404"/>
      <c r="I77" s="170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8" customHeight="1">
      <c r="B79" s="41"/>
      <c r="C79" s="65" t="s">
        <v>1901</v>
      </c>
      <c r="D79" s="63"/>
      <c r="E79" s="63"/>
      <c r="F79" s="171" t="str">
        <f>F12</f>
        <v xml:space="preserve"> </v>
      </c>
      <c r="G79" s="63"/>
      <c r="H79" s="63"/>
      <c r="I79" s="172" t="s">
        <v>1903</v>
      </c>
      <c r="J79" s="73" t="str">
        <f>IF(J12="","",J12)</f>
        <v>28. 11. 2016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0"/>
      <c r="J80" s="63"/>
      <c r="K80" s="63"/>
      <c r="L80" s="61"/>
    </row>
    <row r="81" spans="2:12" s="1" customFormat="1" ht="15">
      <c r="B81" s="41"/>
      <c r="C81" s="65" t="s">
        <v>1906</v>
      </c>
      <c r="D81" s="63"/>
      <c r="E81" s="63"/>
      <c r="F81" s="171" t="str">
        <f>E15</f>
        <v>ČR - Ministerstvo financí</v>
      </c>
      <c r="G81" s="63"/>
      <c r="H81" s="63"/>
      <c r="I81" s="172" t="s">
        <v>1912</v>
      </c>
      <c r="J81" s="171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1910</v>
      </c>
      <c r="D82" s="63"/>
      <c r="E82" s="63"/>
      <c r="F82" s="171" t="str">
        <f>IF(E18="","",E18)</f>
        <v/>
      </c>
      <c r="G82" s="63"/>
      <c r="H82" s="63"/>
      <c r="I82" s="170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0"/>
      <c r="J83" s="63"/>
      <c r="K83" s="63"/>
      <c r="L83" s="61"/>
    </row>
    <row r="84" spans="2:20" s="10" customFormat="1" ht="29.25" customHeight="1">
      <c r="B84" s="173"/>
      <c r="C84" s="174" t="s">
        <v>2075</v>
      </c>
      <c r="D84" s="175" t="s">
        <v>1936</v>
      </c>
      <c r="E84" s="175" t="s">
        <v>1932</v>
      </c>
      <c r="F84" s="175" t="s">
        <v>2076</v>
      </c>
      <c r="G84" s="175" t="s">
        <v>2077</v>
      </c>
      <c r="H84" s="175" t="s">
        <v>2078</v>
      </c>
      <c r="I84" s="176" t="s">
        <v>2079</v>
      </c>
      <c r="J84" s="175" t="s">
        <v>2064</v>
      </c>
      <c r="K84" s="177" t="s">
        <v>2080</v>
      </c>
      <c r="L84" s="178"/>
      <c r="M84" s="80" t="s">
        <v>2081</v>
      </c>
      <c r="N84" s="81" t="s">
        <v>1921</v>
      </c>
      <c r="O84" s="81" t="s">
        <v>2082</v>
      </c>
      <c r="P84" s="81" t="s">
        <v>2083</v>
      </c>
      <c r="Q84" s="81" t="s">
        <v>2084</v>
      </c>
      <c r="R84" s="81" t="s">
        <v>2085</v>
      </c>
      <c r="S84" s="81" t="s">
        <v>2086</v>
      </c>
      <c r="T84" s="82" t="s">
        <v>2087</v>
      </c>
    </row>
    <row r="85" spans="2:63" s="1" customFormat="1" ht="29.25" customHeight="1">
      <c r="B85" s="41"/>
      <c r="C85" s="86" t="s">
        <v>2065</v>
      </c>
      <c r="D85" s="63"/>
      <c r="E85" s="63"/>
      <c r="F85" s="63"/>
      <c r="G85" s="63"/>
      <c r="H85" s="63"/>
      <c r="I85" s="170"/>
      <c r="J85" s="179">
        <f>BK85</f>
        <v>0</v>
      </c>
      <c r="K85" s="63"/>
      <c r="L85" s="61"/>
      <c r="M85" s="83"/>
      <c r="N85" s="84"/>
      <c r="O85" s="84"/>
      <c r="P85" s="180">
        <f>P86+P171</f>
        <v>0</v>
      </c>
      <c r="Q85" s="84"/>
      <c r="R85" s="180">
        <f>R86+R171</f>
        <v>1083.3013056730001</v>
      </c>
      <c r="S85" s="84"/>
      <c r="T85" s="181">
        <f>T86+T171</f>
        <v>0</v>
      </c>
      <c r="AT85" s="24" t="s">
        <v>1950</v>
      </c>
      <c r="AU85" s="24" t="s">
        <v>2066</v>
      </c>
      <c r="BK85" s="182">
        <f>BK86+BK171</f>
        <v>0</v>
      </c>
    </row>
    <row r="86" spans="2:63" s="11" customFormat="1" ht="37.35" customHeight="1">
      <c r="B86" s="183"/>
      <c r="C86" s="184"/>
      <c r="D86" s="185" t="s">
        <v>1950</v>
      </c>
      <c r="E86" s="186" t="s">
        <v>2088</v>
      </c>
      <c r="F86" s="186" t="s">
        <v>2089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P87+P111+P114+P121+P168</f>
        <v>0</v>
      </c>
      <c r="Q86" s="191"/>
      <c r="R86" s="192">
        <f>R87+R111+R114+R121+R168</f>
        <v>1079.516309652</v>
      </c>
      <c r="S86" s="191"/>
      <c r="T86" s="193">
        <f>T87+T111+T114+T121+T168</f>
        <v>0</v>
      </c>
      <c r="AR86" s="194" t="s">
        <v>1900</v>
      </c>
      <c r="AT86" s="195" t="s">
        <v>1950</v>
      </c>
      <c r="AU86" s="195" t="s">
        <v>1951</v>
      </c>
      <c r="AY86" s="194" t="s">
        <v>2090</v>
      </c>
      <c r="BK86" s="196">
        <f>BK87+BK111+BK114+BK121+BK168</f>
        <v>0</v>
      </c>
    </row>
    <row r="87" spans="2:63" s="11" customFormat="1" ht="19.9" customHeight="1">
      <c r="B87" s="183"/>
      <c r="C87" s="184"/>
      <c r="D87" s="197" t="s">
        <v>1950</v>
      </c>
      <c r="E87" s="198" t="s">
        <v>1900</v>
      </c>
      <c r="F87" s="198" t="s">
        <v>2091</v>
      </c>
      <c r="G87" s="184"/>
      <c r="H87" s="184"/>
      <c r="I87" s="187"/>
      <c r="J87" s="199">
        <f>BK87</f>
        <v>0</v>
      </c>
      <c r="K87" s="184"/>
      <c r="L87" s="189"/>
      <c r="M87" s="190"/>
      <c r="N87" s="191"/>
      <c r="O87" s="191"/>
      <c r="P87" s="192">
        <f>SUM(P88:P110)</f>
        <v>0</v>
      </c>
      <c r="Q87" s="191"/>
      <c r="R87" s="192">
        <f>SUM(R88:R110)</f>
        <v>646.17635236</v>
      </c>
      <c r="S87" s="191"/>
      <c r="T87" s="193">
        <f>SUM(T88:T110)</f>
        <v>0</v>
      </c>
      <c r="AR87" s="194" t="s">
        <v>1900</v>
      </c>
      <c r="AT87" s="195" t="s">
        <v>1950</v>
      </c>
      <c r="AU87" s="195" t="s">
        <v>1900</v>
      </c>
      <c r="AY87" s="194" t="s">
        <v>2090</v>
      </c>
      <c r="BK87" s="196">
        <f>SUM(BK88:BK110)</f>
        <v>0</v>
      </c>
    </row>
    <row r="88" spans="2:65" s="1" customFormat="1" ht="22.5" customHeight="1">
      <c r="B88" s="41"/>
      <c r="C88" s="200" t="s">
        <v>1900</v>
      </c>
      <c r="D88" s="200" t="s">
        <v>2092</v>
      </c>
      <c r="E88" s="201" t="s">
        <v>2454</v>
      </c>
      <c r="F88" s="202" t="s">
        <v>2455</v>
      </c>
      <c r="G88" s="203" t="s">
        <v>2095</v>
      </c>
      <c r="H88" s="204">
        <v>3650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2822</v>
      </c>
    </row>
    <row r="89" spans="2:51" s="12" customFormat="1" ht="13.5">
      <c r="B89" s="212"/>
      <c r="C89" s="213"/>
      <c r="D89" s="214" t="s">
        <v>2098</v>
      </c>
      <c r="E89" s="215" t="s">
        <v>1898</v>
      </c>
      <c r="F89" s="216" t="s">
        <v>2823</v>
      </c>
      <c r="G89" s="213"/>
      <c r="H89" s="217">
        <v>3650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1916</v>
      </c>
      <c r="AX89" s="12" t="s">
        <v>1951</v>
      </c>
      <c r="AY89" s="223" t="s">
        <v>2090</v>
      </c>
    </row>
    <row r="90" spans="2:65" s="1" customFormat="1" ht="22.5" customHeight="1">
      <c r="B90" s="41"/>
      <c r="C90" s="200" t="s">
        <v>1961</v>
      </c>
      <c r="D90" s="200" t="s">
        <v>2092</v>
      </c>
      <c r="E90" s="201" t="s">
        <v>2458</v>
      </c>
      <c r="F90" s="202" t="s">
        <v>2459</v>
      </c>
      <c r="G90" s="203" t="s">
        <v>2095</v>
      </c>
      <c r="H90" s="204">
        <v>1095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2824</v>
      </c>
    </row>
    <row r="91" spans="2:51" s="12" customFormat="1" ht="13.5">
      <c r="B91" s="212"/>
      <c r="C91" s="213"/>
      <c r="D91" s="214" t="s">
        <v>2098</v>
      </c>
      <c r="E91" s="213"/>
      <c r="F91" s="216" t="s">
        <v>2825</v>
      </c>
      <c r="G91" s="213"/>
      <c r="H91" s="217">
        <v>1095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1882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2039</v>
      </c>
      <c r="D92" s="200" t="s">
        <v>2092</v>
      </c>
      <c r="E92" s="201" t="s">
        <v>2462</v>
      </c>
      <c r="F92" s="202" t="s">
        <v>2463</v>
      </c>
      <c r="G92" s="203" t="s">
        <v>2132</v>
      </c>
      <c r="H92" s="204">
        <v>6636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0.00083851</v>
      </c>
      <c r="R92" s="209">
        <f>Q92*H92</f>
        <v>5.56435236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2464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2826</v>
      </c>
      <c r="G93" s="213"/>
      <c r="H93" s="217">
        <v>6636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2042</v>
      </c>
      <c r="D94" s="200" t="s">
        <v>2092</v>
      </c>
      <c r="E94" s="201" t="s">
        <v>2466</v>
      </c>
      <c r="F94" s="202" t="s">
        <v>2467</v>
      </c>
      <c r="G94" s="203" t="s">
        <v>2132</v>
      </c>
      <c r="H94" s="204">
        <v>6636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2468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2827</v>
      </c>
      <c r="G95" s="213"/>
      <c r="H95" s="217">
        <v>6636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2045</v>
      </c>
      <c r="D96" s="200" t="s">
        <v>2092</v>
      </c>
      <c r="E96" s="201" t="s">
        <v>2434</v>
      </c>
      <c r="F96" s="202" t="s">
        <v>2435</v>
      </c>
      <c r="G96" s="203" t="s">
        <v>2095</v>
      </c>
      <c r="H96" s="204">
        <v>3650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2470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2828</v>
      </c>
      <c r="G97" s="213"/>
      <c r="H97" s="217">
        <v>3650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1951</v>
      </c>
      <c r="AY97" s="223" t="s">
        <v>2090</v>
      </c>
    </row>
    <row r="98" spans="2:65" s="1" customFormat="1" ht="22.5" customHeight="1">
      <c r="B98" s="41"/>
      <c r="C98" s="200" t="s">
        <v>2117</v>
      </c>
      <c r="D98" s="200" t="s">
        <v>2092</v>
      </c>
      <c r="E98" s="201" t="s">
        <v>2109</v>
      </c>
      <c r="F98" s="202" t="s">
        <v>2110</v>
      </c>
      <c r="G98" s="203" t="s">
        <v>2095</v>
      </c>
      <c r="H98" s="204">
        <v>575.4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2472</v>
      </c>
    </row>
    <row r="99" spans="2:51" s="12" customFormat="1" ht="13.5">
      <c r="B99" s="212"/>
      <c r="C99" s="213"/>
      <c r="D99" s="214" t="s">
        <v>2098</v>
      </c>
      <c r="E99" s="215" t="s">
        <v>1898</v>
      </c>
      <c r="F99" s="216" t="s">
        <v>2829</v>
      </c>
      <c r="G99" s="213"/>
      <c r="H99" s="217">
        <v>575.4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2098</v>
      </c>
      <c r="AU99" s="223" t="s">
        <v>1961</v>
      </c>
      <c r="AV99" s="12" t="s">
        <v>1961</v>
      </c>
      <c r="AW99" s="12" t="s">
        <v>1916</v>
      </c>
      <c r="AX99" s="12" t="s">
        <v>1951</v>
      </c>
      <c r="AY99" s="223" t="s">
        <v>2090</v>
      </c>
    </row>
    <row r="100" spans="2:65" s="1" customFormat="1" ht="22.5" customHeight="1">
      <c r="B100" s="41"/>
      <c r="C100" s="200" t="s">
        <v>2122</v>
      </c>
      <c r="D100" s="200" t="s">
        <v>2092</v>
      </c>
      <c r="E100" s="201" t="s">
        <v>2118</v>
      </c>
      <c r="F100" s="202" t="s">
        <v>2119</v>
      </c>
      <c r="G100" s="203" t="s">
        <v>2095</v>
      </c>
      <c r="H100" s="204">
        <v>575.4</v>
      </c>
      <c r="I100" s="205"/>
      <c r="J100" s="206">
        <f>ROUND(I100*H100,2)</f>
        <v>0</v>
      </c>
      <c r="K100" s="202" t="s">
        <v>2096</v>
      </c>
      <c r="L100" s="61"/>
      <c r="M100" s="207" t="s">
        <v>1898</v>
      </c>
      <c r="N100" s="208" t="s">
        <v>1922</v>
      </c>
      <c r="O100" s="42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AR100" s="24" t="s">
        <v>2042</v>
      </c>
      <c r="AT100" s="24" t="s">
        <v>2092</v>
      </c>
      <c r="AU100" s="24" t="s">
        <v>1961</v>
      </c>
      <c r="AY100" s="24" t="s">
        <v>2090</v>
      </c>
      <c r="BE100" s="211">
        <f>IF(N100="základní",J100,0)</f>
        <v>0</v>
      </c>
      <c r="BF100" s="211">
        <f>IF(N100="snížená",J100,0)</f>
        <v>0</v>
      </c>
      <c r="BG100" s="211">
        <f>IF(N100="zákl. přenesená",J100,0)</f>
        <v>0</v>
      </c>
      <c r="BH100" s="211">
        <f>IF(N100="sníž. přenesená",J100,0)</f>
        <v>0</v>
      </c>
      <c r="BI100" s="211">
        <f>IF(N100="nulová",J100,0)</f>
        <v>0</v>
      </c>
      <c r="BJ100" s="24" t="s">
        <v>1900</v>
      </c>
      <c r="BK100" s="211">
        <f>ROUND(I100*H100,2)</f>
        <v>0</v>
      </c>
      <c r="BL100" s="24" t="s">
        <v>2042</v>
      </c>
      <c r="BM100" s="24" t="s">
        <v>2474</v>
      </c>
    </row>
    <row r="101" spans="2:65" s="1" customFormat="1" ht="22.5" customHeight="1">
      <c r="B101" s="41"/>
      <c r="C101" s="200" t="s">
        <v>2129</v>
      </c>
      <c r="D101" s="200" t="s">
        <v>2092</v>
      </c>
      <c r="E101" s="201" t="s">
        <v>2123</v>
      </c>
      <c r="F101" s="202" t="s">
        <v>2124</v>
      </c>
      <c r="G101" s="203" t="s">
        <v>2125</v>
      </c>
      <c r="H101" s="204">
        <v>978.18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2475</v>
      </c>
    </row>
    <row r="102" spans="2:51" s="12" customFormat="1" ht="13.5">
      <c r="B102" s="212"/>
      <c r="C102" s="213"/>
      <c r="D102" s="214" t="s">
        <v>2098</v>
      </c>
      <c r="E102" s="213"/>
      <c r="F102" s="216" t="s">
        <v>2830</v>
      </c>
      <c r="G102" s="213"/>
      <c r="H102" s="217">
        <v>978.18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1882</v>
      </c>
      <c r="AX102" s="12" t="s">
        <v>1900</v>
      </c>
      <c r="AY102" s="223" t="s">
        <v>2090</v>
      </c>
    </row>
    <row r="103" spans="2:65" s="1" customFormat="1" ht="22.5" customHeight="1">
      <c r="B103" s="41"/>
      <c r="C103" s="200" t="s">
        <v>2135</v>
      </c>
      <c r="D103" s="200" t="s">
        <v>2092</v>
      </c>
      <c r="E103" s="201" t="s">
        <v>2437</v>
      </c>
      <c r="F103" s="202" t="s">
        <v>2438</v>
      </c>
      <c r="G103" s="203" t="s">
        <v>2095</v>
      </c>
      <c r="H103" s="204">
        <v>3074.6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2477</v>
      </c>
    </row>
    <row r="104" spans="2:51" s="12" customFormat="1" ht="13.5">
      <c r="B104" s="212"/>
      <c r="C104" s="213"/>
      <c r="D104" s="214" t="s">
        <v>2098</v>
      </c>
      <c r="E104" s="215" t="s">
        <v>1898</v>
      </c>
      <c r="F104" s="216" t="s">
        <v>2831</v>
      </c>
      <c r="G104" s="213"/>
      <c r="H104" s="217">
        <v>3074.6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1951</v>
      </c>
      <c r="AY104" s="223" t="s">
        <v>2090</v>
      </c>
    </row>
    <row r="105" spans="2:65" s="1" customFormat="1" ht="22.5" customHeight="1">
      <c r="B105" s="41"/>
      <c r="C105" s="200" t="s">
        <v>1905</v>
      </c>
      <c r="D105" s="200" t="s">
        <v>2092</v>
      </c>
      <c r="E105" s="201" t="s">
        <v>2479</v>
      </c>
      <c r="F105" s="202" t="s">
        <v>2480</v>
      </c>
      <c r="G105" s="203" t="s">
        <v>2095</v>
      </c>
      <c r="H105" s="204">
        <v>383.6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2481</v>
      </c>
    </row>
    <row r="106" spans="2:51" s="12" customFormat="1" ht="13.5">
      <c r="B106" s="212"/>
      <c r="C106" s="213"/>
      <c r="D106" s="214" t="s">
        <v>2098</v>
      </c>
      <c r="E106" s="215" t="s">
        <v>1898</v>
      </c>
      <c r="F106" s="216" t="s">
        <v>2832</v>
      </c>
      <c r="G106" s="213"/>
      <c r="H106" s="217">
        <v>383.6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1951</v>
      </c>
      <c r="AY106" s="223" t="s">
        <v>2090</v>
      </c>
    </row>
    <row r="107" spans="2:65" s="1" customFormat="1" ht="22.5" customHeight="1">
      <c r="B107" s="41"/>
      <c r="C107" s="228" t="s">
        <v>2146</v>
      </c>
      <c r="D107" s="228" t="s">
        <v>2136</v>
      </c>
      <c r="E107" s="229" t="s">
        <v>2483</v>
      </c>
      <c r="F107" s="230" t="s">
        <v>2484</v>
      </c>
      <c r="G107" s="231" t="s">
        <v>2125</v>
      </c>
      <c r="H107" s="232">
        <v>640.612</v>
      </c>
      <c r="I107" s="233"/>
      <c r="J107" s="234">
        <f>ROUND(I107*H107,2)</f>
        <v>0</v>
      </c>
      <c r="K107" s="230" t="s">
        <v>2096</v>
      </c>
      <c r="L107" s="235"/>
      <c r="M107" s="236" t="s">
        <v>1898</v>
      </c>
      <c r="N107" s="237" t="s">
        <v>1922</v>
      </c>
      <c r="O107" s="42"/>
      <c r="P107" s="209">
        <f>O107*H107</f>
        <v>0</v>
      </c>
      <c r="Q107" s="209">
        <v>1</v>
      </c>
      <c r="R107" s="209">
        <f>Q107*H107</f>
        <v>640.612</v>
      </c>
      <c r="S107" s="209">
        <v>0</v>
      </c>
      <c r="T107" s="210">
        <f>S107*H107</f>
        <v>0</v>
      </c>
      <c r="AR107" s="24" t="s">
        <v>2129</v>
      </c>
      <c r="AT107" s="24" t="s">
        <v>2136</v>
      </c>
      <c r="AU107" s="24" t="s">
        <v>1961</v>
      </c>
      <c r="AY107" s="24" t="s">
        <v>2090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4" t="s">
        <v>1900</v>
      </c>
      <c r="BK107" s="211">
        <f>ROUND(I107*H107,2)</f>
        <v>0</v>
      </c>
      <c r="BL107" s="24" t="s">
        <v>2042</v>
      </c>
      <c r="BM107" s="24" t="s">
        <v>2485</v>
      </c>
    </row>
    <row r="108" spans="2:51" s="12" customFormat="1" ht="13.5">
      <c r="B108" s="212"/>
      <c r="C108" s="213"/>
      <c r="D108" s="214" t="s">
        <v>2098</v>
      </c>
      <c r="E108" s="213"/>
      <c r="F108" s="216" t="s">
        <v>2833</v>
      </c>
      <c r="G108" s="213"/>
      <c r="H108" s="217">
        <v>640.612</v>
      </c>
      <c r="I108" s="218"/>
      <c r="J108" s="213"/>
      <c r="K108" s="213"/>
      <c r="L108" s="219"/>
      <c r="M108" s="220"/>
      <c r="N108" s="221"/>
      <c r="O108" s="221"/>
      <c r="P108" s="221"/>
      <c r="Q108" s="221"/>
      <c r="R108" s="221"/>
      <c r="S108" s="221"/>
      <c r="T108" s="222"/>
      <c r="AT108" s="223" t="s">
        <v>2098</v>
      </c>
      <c r="AU108" s="223" t="s">
        <v>1961</v>
      </c>
      <c r="AV108" s="12" t="s">
        <v>1961</v>
      </c>
      <c r="AW108" s="12" t="s">
        <v>1882</v>
      </c>
      <c r="AX108" s="12" t="s">
        <v>1900</v>
      </c>
      <c r="AY108" s="223" t="s">
        <v>2090</v>
      </c>
    </row>
    <row r="109" spans="2:65" s="1" customFormat="1" ht="22.5" customHeight="1">
      <c r="B109" s="41"/>
      <c r="C109" s="200" t="s">
        <v>2151</v>
      </c>
      <c r="D109" s="200" t="s">
        <v>2092</v>
      </c>
      <c r="E109" s="201" t="s">
        <v>2142</v>
      </c>
      <c r="F109" s="202" t="s">
        <v>2143</v>
      </c>
      <c r="G109" s="203" t="s">
        <v>2132</v>
      </c>
      <c r="H109" s="204">
        <v>100</v>
      </c>
      <c r="I109" s="205"/>
      <c r="J109" s="206">
        <f>ROUND(I109*H109,2)</f>
        <v>0</v>
      </c>
      <c r="K109" s="202" t="s">
        <v>2096</v>
      </c>
      <c r="L109" s="61"/>
      <c r="M109" s="207" t="s">
        <v>1898</v>
      </c>
      <c r="N109" s="208" t="s">
        <v>1922</v>
      </c>
      <c r="O109" s="42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AR109" s="24" t="s">
        <v>2042</v>
      </c>
      <c r="AT109" s="24" t="s">
        <v>2092</v>
      </c>
      <c r="AU109" s="24" t="s">
        <v>1961</v>
      </c>
      <c r="AY109" s="24" t="s">
        <v>2090</v>
      </c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4" t="s">
        <v>1900</v>
      </c>
      <c r="BK109" s="211">
        <f>ROUND(I109*H109,2)</f>
        <v>0</v>
      </c>
      <c r="BL109" s="24" t="s">
        <v>2042</v>
      </c>
      <c r="BM109" s="24" t="s">
        <v>2834</v>
      </c>
    </row>
    <row r="110" spans="2:51" s="12" customFormat="1" ht="13.5">
      <c r="B110" s="212"/>
      <c r="C110" s="213"/>
      <c r="D110" s="224" t="s">
        <v>2098</v>
      </c>
      <c r="E110" s="225" t="s">
        <v>1898</v>
      </c>
      <c r="F110" s="226" t="s">
        <v>2835</v>
      </c>
      <c r="G110" s="213"/>
      <c r="H110" s="227">
        <v>100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2098</v>
      </c>
      <c r="AU110" s="223" t="s">
        <v>1961</v>
      </c>
      <c r="AV110" s="12" t="s">
        <v>1961</v>
      </c>
      <c r="AW110" s="12" t="s">
        <v>1916</v>
      </c>
      <c r="AX110" s="12" t="s">
        <v>1900</v>
      </c>
      <c r="AY110" s="223" t="s">
        <v>2090</v>
      </c>
    </row>
    <row r="111" spans="2:63" s="11" customFormat="1" ht="29.85" customHeight="1">
      <c r="B111" s="183"/>
      <c r="C111" s="184"/>
      <c r="D111" s="197" t="s">
        <v>1950</v>
      </c>
      <c r="E111" s="198" t="s">
        <v>2042</v>
      </c>
      <c r="F111" s="198" t="s">
        <v>2487</v>
      </c>
      <c r="G111" s="184"/>
      <c r="H111" s="184"/>
      <c r="I111" s="187"/>
      <c r="J111" s="199">
        <f>BK111</f>
        <v>0</v>
      </c>
      <c r="K111" s="184"/>
      <c r="L111" s="189"/>
      <c r="M111" s="190"/>
      <c r="N111" s="191"/>
      <c r="O111" s="191"/>
      <c r="P111" s="192">
        <f>SUM(P112:P113)</f>
        <v>0</v>
      </c>
      <c r="Q111" s="191"/>
      <c r="R111" s="192">
        <f>SUM(R112:R113)</f>
        <v>362.64968600000003</v>
      </c>
      <c r="S111" s="191"/>
      <c r="T111" s="193">
        <f>SUM(T112:T113)</f>
        <v>0</v>
      </c>
      <c r="AR111" s="194" t="s">
        <v>1900</v>
      </c>
      <c r="AT111" s="195" t="s">
        <v>1950</v>
      </c>
      <c r="AU111" s="195" t="s">
        <v>1900</v>
      </c>
      <c r="AY111" s="194" t="s">
        <v>2090</v>
      </c>
      <c r="BK111" s="196">
        <f>SUM(BK112:BK113)</f>
        <v>0</v>
      </c>
    </row>
    <row r="112" spans="2:65" s="1" customFormat="1" ht="22.5" customHeight="1">
      <c r="B112" s="41"/>
      <c r="C112" s="200" t="s">
        <v>2156</v>
      </c>
      <c r="D112" s="200" t="s">
        <v>2092</v>
      </c>
      <c r="E112" s="201" t="s">
        <v>2488</v>
      </c>
      <c r="F112" s="202" t="s">
        <v>2489</v>
      </c>
      <c r="G112" s="203" t="s">
        <v>2095</v>
      </c>
      <c r="H112" s="204">
        <v>191.8</v>
      </c>
      <c r="I112" s="205"/>
      <c r="J112" s="206">
        <f>ROUND(I112*H112,2)</f>
        <v>0</v>
      </c>
      <c r="K112" s="202" t="s">
        <v>2096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1.89077</v>
      </c>
      <c r="R112" s="209">
        <f>Q112*H112</f>
        <v>362.64968600000003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2490</v>
      </c>
    </row>
    <row r="113" spans="2:51" s="12" customFormat="1" ht="13.5">
      <c r="B113" s="212"/>
      <c r="C113" s="213"/>
      <c r="D113" s="224" t="s">
        <v>2098</v>
      </c>
      <c r="E113" s="225" t="s">
        <v>1898</v>
      </c>
      <c r="F113" s="226" t="s">
        <v>2836</v>
      </c>
      <c r="G113" s="213"/>
      <c r="H113" s="227">
        <v>191.8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1951</v>
      </c>
      <c r="AY113" s="223" t="s">
        <v>2090</v>
      </c>
    </row>
    <row r="114" spans="2:63" s="11" customFormat="1" ht="29.85" customHeight="1">
      <c r="B114" s="183"/>
      <c r="C114" s="184"/>
      <c r="D114" s="197" t="s">
        <v>1950</v>
      </c>
      <c r="E114" s="198" t="s">
        <v>2045</v>
      </c>
      <c r="F114" s="198" t="s">
        <v>2170</v>
      </c>
      <c r="G114" s="184"/>
      <c r="H114" s="184"/>
      <c r="I114" s="187"/>
      <c r="J114" s="199">
        <f>BK114</f>
        <v>0</v>
      </c>
      <c r="K114" s="184"/>
      <c r="L114" s="189"/>
      <c r="M114" s="190"/>
      <c r="N114" s="191"/>
      <c r="O114" s="191"/>
      <c r="P114" s="192">
        <f>SUM(P115:P120)</f>
        <v>0</v>
      </c>
      <c r="Q114" s="191"/>
      <c r="R114" s="192">
        <f>SUM(R115:R120)</f>
        <v>24.220000000000002</v>
      </c>
      <c r="S114" s="191"/>
      <c r="T114" s="193">
        <f>SUM(T115:T120)</f>
        <v>0</v>
      </c>
      <c r="AR114" s="194" t="s">
        <v>1900</v>
      </c>
      <c r="AT114" s="195" t="s">
        <v>1950</v>
      </c>
      <c r="AU114" s="195" t="s">
        <v>1900</v>
      </c>
      <c r="AY114" s="194" t="s">
        <v>2090</v>
      </c>
      <c r="BK114" s="196">
        <f>SUM(BK115:BK120)</f>
        <v>0</v>
      </c>
    </row>
    <row r="115" spans="2:65" s="1" customFormat="1" ht="22.5" customHeight="1">
      <c r="B115" s="41"/>
      <c r="C115" s="200" t="s">
        <v>2161</v>
      </c>
      <c r="D115" s="200" t="s">
        <v>2092</v>
      </c>
      <c r="E115" s="201" t="s">
        <v>2190</v>
      </c>
      <c r="F115" s="202" t="s">
        <v>2191</v>
      </c>
      <c r="G115" s="203" t="s">
        <v>2132</v>
      </c>
      <c r="H115" s="204">
        <v>100</v>
      </c>
      <c r="I115" s="205"/>
      <c r="J115" s="206">
        <f>ROUND(I115*H115,2)</f>
        <v>0</v>
      </c>
      <c r="K115" s="202" t="s">
        <v>2096</v>
      </c>
      <c r="L115" s="61"/>
      <c r="M115" s="207" t="s">
        <v>1898</v>
      </c>
      <c r="N115" s="208" t="s">
        <v>1922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2042</v>
      </c>
      <c r="AT115" s="24" t="s">
        <v>2092</v>
      </c>
      <c r="AU115" s="24" t="s">
        <v>1961</v>
      </c>
      <c r="AY115" s="24" t="s">
        <v>2090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1900</v>
      </c>
      <c r="BK115" s="211">
        <f>ROUND(I115*H115,2)</f>
        <v>0</v>
      </c>
      <c r="BL115" s="24" t="s">
        <v>2042</v>
      </c>
      <c r="BM115" s="24" t="s">
        <v>2837</v>
      </c>
    </row>
    <row r="116" spans="2:51" s="12" customFormat="1" ht="13.5">
      <c r="B116" s="212"/>
      <c r="C116" s="213"/>
      <c r="D116" s="214" t="s">
        <v>2098</v>
      </c>
      <c r="E116" s="215" t="s">
        <v>1898</v>
      </c>
      <c r="F116" s="216" t="s">
        <v>2835</v>
      </c>
      <c r="G116" s="213"/>
      <c r="H116" s="217">
        <v>100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2098</v>
      </c>
      <c r="AU116" s="223" t="s">
        <v>1961</v>
      </c>
      <c r="AV116" s="12" t="s">
        <v>1961</v>
      </c>
      <c r="AW116" s="12" t="s">
        <v>1916</v>
      </c>
      <c r="AX116" s="12" t="s">
        <v>1900</v>
      </c>
      <c r="AY116" s="223" t="s">
        <v>2090</v>
      </c>
    </row>
    <row r="117" spans="2:65" s="1" customFormat="1" ht="22.5" customHeight="1">
      <c r="B117" s="41"/>
      <c r="C117" s="200" t="s">
        <v>1886</v>
      </c>
      <c r="D117" s="200" t="s">
        <v>2092</v>
      </c>
      <c r="E117" s="201" t="s">
        <v>2838</v>
      </c>
      <c r="F117" s="202" t="s">
        <v>2839</v>
      </c>
      <c r="G117" s="203" t="s">
        <v>2132</v>
      </c>
      <c r="H117" s="204">
        <v>100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0.098</v>
      </c>
      <c r="R117" s="209">
        <f>Q117*H117</f>
        <v>9.8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2840</v>
      </c>
    </row>
    <row r="118" spans="2:51" s="12" customFormat="1" ht="13.5">
      <c r="B118" s="212"/>
      <c r="C118" s="213"/>
      <c r="D118" s="214" t="s">
        <v>2098</v>
      </c>
      <c r="E118" s="215" t="s">
        <v>1898</v>
      </c>
      <c r="F118" s="216" t="s">
        <v>2835</v>
      </c>
      <c r="G118" s="213"/>
      <c r="H118" s="217">
        <v>100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1916</v>
      </c>
      <c r="AX118" s="12" t="s">
        <v>1900</v>
      </c>
      <c r="AY118" s="223" t="s">
        <v>2090</v>
      </c>
    </row>
    <row r="119" spans="2:65" s="1" customFormat="1" ht="22.5" customHeight="1">
      <c r="B119" s="41"/>
      <c r="C119" s="228" t="s">
        <v>2171</v>
      </c>
      <c r="D119" s="228" t="s">
        <v>2136</v>
      </c>
      <c r="E119" s="229" t="s">
        <v>2841</v>
      </c>
      <c r="F119" s="230" t="s">
        <v>2842</v>
      </c>
      <c r="G119" s="231" t="s">
        <v>2132</v>
      </c>
      <c r="H119" s="232">
        <v>103</v>
      </c>
      <c r="I119" s="233"/>
      <c r="J119" s="234">
        <f>ROUND(I119*H119,2)</f>
        <v>0</v>
      </c>
      <c r="K119" s="230" t="s">
        <v>2096</v>
      </c>
      <c r="L119" s="235"/>
      <c r="M119" s="236" t="s">
        <v>1898</v>
      </c>
      <c r="N119" s="237" t="s">
        <v>1922</v>
      </c>
      <c r="O119" s="42"/>
      <c r="P119" s="209">
        <f>O119*H119</f>
        <v>0</v>
      </c>
      <c r="Q119" s="209">
        <v>0.14</v>
      </c>
      <c r="R119" s="209">
        <f>Q119*H119</f>
        <v>14.420000000000002</v>
      </c>
      <c r="S119" s="209">
        <v>0</v>
      </c>
      <c r="T119" s="210">
        <f>S119*H119</f>
        <v>0</v>
      </c>
      <c r="AR119" s="24" t="s">
        <v>2129</v>
      </c>
      <c r="AT119" s="24" t="s">
        <v>2136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2843</v>
      </c>
    </row>
    <row r="120" spans="2:51" s="12" customFormat="1" ht="13.5">
      <c r="B120" s="212"/>
      <c r="C120" s="213"/>
      <c r="D120" s="224" t="s">
        <v>2098</v>
      </c>
      <c r="E120" s="213"/>
      <c r="F120" s="226" t="s">
        <v>2844</v>
      </c>
      <c r="G120" s="213"/>
      <c r="H120" s="227">
        <v>103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1882</v>
      </c>
      <c r="AX120" s="12" t="s">
        <v>1900</v>
      </c>
      <c r="AY120" s="223" t="s">
        <v>2090</v>
      </c>
    </row>
    <row r="121" spans="2:63" s="11" customFormat="1" ht="29.85" customHeight="1">
      <c r="B121" s="183"/>
      <c r="C121" s="184"/>
      <c r="D121" s="197" t="s">
        <v>1950</v>
      </c>
      <c r="E121" s="198" t="s">
        <v>2129</v>
      </c>
      <c r="F121" s="198" t="s">
        <v>2259</v>
      </c>
      <c r="G121" s="184"/>
      <c r="H121" s="184"/>
      <c r="I121" s="187"/>
      <c r="J121" s="199">
        <f>BK121</f>
        <v>0</v>
      </c>
      <c r="K121" s="184"/>
      <c r="L121" s="189"/>
      <c r="M121" s="190"/>
      <c r="N121" s="191"/>
      <c r="O121" s="191"/>
      <c r="P121" s="192">
        <f>SUM(P122:P167)</f>
        <v>0</v>
      </c>
      <c r="Q121" s="191"/>
      <c r="R121" s="192">
        <f>SUM(R122:R167)</f>
        <v>46.470271291999985</v>
      </c>
      <c r="S121" s="191"/>
      <c r="T121" s="193">
        <f>SUM(T122:T167)</f>
        <v>0</v>
      </c>
      <c r="AR121" s="194" t="s">
        <v>1900</v>
      </c>
      <c r="AT121" s="195" t="s">
        <v>1950</v>
      </c>
      <c r="AU121" s="195" t="s">
        <v>1900</v>
      </c>
      <c r="AY121" s="194" t="s">
        <v>2090</v>
      </c>
      <c r="BK121" s="196">
        <f>SUM(BK122:BK167)</f>
        <v>0</v>
      </c>
    </row>
    <row r="122" spans="2:65" s="1" customFormat="1" ht="22.5" customHeight="1">
      <c r="B122" s="41"/>
      <c r="C122" s="200" t="s">
        <v>2176</v>
      </c>
      <c r="D122" s="200" t="s">
        <v>2092</v>
      </c>
      <c r="E122" s="201" t="s">
        <v>2515</v>
      </c>
      <c r="F122" s="202" t="s">
        <v>2516</v>
      </c>
      <c r="G122" s="203" t="s">
        <v>2263</v>
      </c>
      <c r="H122" s="204">
        <v>12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0.00163264</v>
      </c>
      <c r="R122" s="209">
        <f>Q122*H122</f>
        <v>0.01959168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2845</v>
      </c>
    </row>
    <row r="123" spans="2:51" s="12" customFormat="1" ht="13.5">
      <c r="B123" s="212"/>
      <c r="C123" s="213"/>
      <c r="D123" s="214" t="s">
        <v>2098</v>
      </c>
      <c r="E123" s="215" t="s">
        <v>1898</v>
      </c>
      <c r="F123" s="216" t="s">
        <v>2846</v>
      </c>
      <c r="G123" s="213"/>
      <c r="H123" s="217">
        <v>12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65" s="1" customFormat="1" ht="22.5" customHeight="1">
      <c r="B124" s="41"/>
      <c r="C124" s="228" t="s">
        <v>2181</v>
      </c>
      <c r="D124" s="228" t="s">
        <v>2136</v>
      </c>
      <c r="E124" s="229" t="s">
        <v>2847</v>
      </c>
      <c r="F124" s="230" t="s">
        <v>2848</v>
      </c>
      <c r="G124" s="231" t="s">
        <v>2263</v>
      </c>
      <c r="H124" s="232">
        <v>18</v>
      </c>
      <c r="I124" s="233"/>
      <c r="J124" s="234">
        <f>ROUND(I124*H124,2)</f>
        <v>0</v>
      </c>
      <c r="K124" s="230" t="s">
        <v>1898</v>
      </c>
      <c r="L124" s="235"/>
      <c r="M124" s="236" t="s">
        <v>1898</v>
      </c>
      <c r="N124" s="237" t="s">
        <v>1922</v>
      </c>
      <c r="O124" s="42"/>
      <c r="P124" s="209">
        <f>O124*H124</f>
        <v>0</v>
      </c>
      <c r="Q124" s="209">
        <v>0.0046</v>
      </c>
      <c r="R124" s="209">
        <f>Q124*H124</f>
        <v>0.0828</v>
      </c>
      <c r="S124" s="209">
        <v>0</v>
      </c>
      <c r="T124" s="210">
        <f>S124*H124</f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2849</v>
      </c>
    </row>
    <row r="125" spans="2:65" s="1" customFormat="1" ht="22.5" customHeight="1">
      <c r="B125" s="41"/>
      <c r="C125" s="228" t="s">
        <v>2186</v>
      </c>
      <c r="D125" s="228" t="s">
        <v>2136</v>
      </c>
      <c r="E125" s="229" t="s">
        <v>2850</v>
      </c>
      <c r="F125" s="230" t="s">
        <v>2851</v>
      </c>
      <c r="G125" s="231" t="s">
        <v>2263</v>
      </c>
      <c r="H125" s="232">
        <v>9</v>
      </c>
      <c r="I125" s="233"/>
      <c r="J125" s="234">
        <f>ROUND(I125*H125,2)</f>
        <v>0</v>
      </c>
      <c r="K125" s="230" t="s">
        <v>2096</v>
      </c>
      <c r="L125" s="235"/>
      <c r="M125" s="236" t="s">
        <v>1898</v>
      </c>
      <c r="N125" s="237" t="s">
        <v>1922</v>
      </c>
      <c r="O125" s="42"/>
      <c r="P125" s="209">
        <f>O125*H125</f>
        <v>0</v>
      </c>
      <c r="Q125" s="209">
        <v>0.0184</v>
      </c>
      <c r="R125" s="209">
        <f>Q125*H125</f>
        <v>0.1656</v>
      </c>
      <c r="S125" s="209">
        <v>0</v>
      </c>
      <c r="T125" s="210">
        <f>S125*H125</f>
        <v>0</v>
      </c>
      <c r="AR125" s="24" t="s">
        <v>2129</v>
      </c>
      <c r="AT125" s="24" t="s">
        <v>2136</v>
      </c>
      <c r="AU125" s="24" t="s">
        <v>1961</v>
      </c>
      <c r="AY125" s="24" t="s">
        <v>2090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24" t="s">
        <v>1900</v>
      </c>
      <c r="BK125" s="211">
        <f>ROUND(I125*H125,2)</f>
        <v>0</v>
      </c>
      <c r="BL125" s="24" t="s">
        <v>2042</v>
      </c>
      <c r="BM125" s="24" t="s">
        <v>2852</v>
      </c>
    </row>
    <row r="126" spans="2:65" s="1" customFormat="1" ht="31.5" customHeight="1">
      <c r="B126" s="41"/>
      <c r="C126" s="200" t="s">
        <v>2189</v>
      </c>
      <c r="D126" s="200" t="s">
        <v>2092</v>
      </c>
      <c r="E126" s="201" t="s">
        <v>2853</v>
      </c>
      <c r="F126" s="202" t="s">
        <v>2854</v>
      </c>
      <c r="G126" s="203" t="s">
        <v>2106</v>
      </c>
      <c r="H126" s="204">
        <v>1918</v>
      </c>
      <c r="I126" s="205"/>
      <c r="J126" s="206">
        <f>ROUND(I126*H126,2)</f>
        <v>0</v>
      </c>
      <c r="K126" s="202" t="s">
        <v>2096</v>
      </c>
      <c r="L126" s="61"/>
      <c r="M126" s="207" t="s">
        <v>1898</v>
      </c>
      <c r="N126" s="208" t="s">
        <v>1922</v>
      </c>
      <c r="O126" s="42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AR126" s="24" t="s">
        <v>2042</v>
      </c>
      <c r="AT126" s="24" t="s">
        <v>2092</v>
      </c>
      <c r="AU126" s="24" t="s">
        <v>1961</v>
      </c>
      <c r="AY126" s="24" t="s">
        <v>2090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24" t="s">
        <v>1900</v>
      </c>
      <c r="BK126" s="211">
        <f>ROUND(I126*H126,2)</f>
        <v>0</v>
      </c>
      <c r="BL126" s="24" t="s">
        <v>2042</v>
      </c>
      <c r="BM126" s="24" t="s">
        <v>2855</v>
      </c>
    </row>
    <row r="127" spans="2:51" s="12" customFormat="1" ht="13.5">
      <c r="B127" s="212"/>
      <c r="C127" s="213"/>
      <c r="D127" s="214" t="s">
        <v>2098</v>
      </c>
      <c r="E127" s="215" t="s">
        <v>1898</v>
      </c>
      <c r="F127" s="216" t="s">
        <v>2856</v>
      </c>
      <c r="G127" s="213"/>
      <c r="H127" s="217">
        <v>1918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2098</v>
      </c>
      <c r="AU127" s="223" t="s">
        <v>1961</v>
      </c>
      <c r="AV127" s="12" t="s">
        <v>1961</v>
      </c>
      <c r="AW127" s="12" t="s">
        <v>1916</v>
      </c>
      <c r="AX127" s="12" t="s">
        <v>1951</v>
      </c>
      <c r="AY127" s="223" t="s">
        <v>2090</v>
      </c>
    </row>
    <row r="128" spans="2:65" s="1" customFormat="1" ht="22.5" customHeight="1">
      <c r="B128" s="41"/>
      <c r="C128" s="228" t="s">
        <v>1885</v>
      </c>
      <c r="D128" s="228" t="s">
        <v>2136</v>
      </c>
      <c r="E128" s="229" t="s">
        <v>2857</v>
      </c>
      <c r="F128" s="230" t="s">
        <v>2858</v>
      </c>
      <c r="G128" s="231" t="s">
        <v>2106</v>
      </c>
      <c r="H128" s="232">
        <v>1946.77</v>
      </c>
      <c r="I128" s="233"/>
      <c r="J128" s="234">
        <f>ROUND(I128*H128,2)</f>
        <v>0</v>
      </c>
      <c r="K128" s="230" t="s">
        <v>2096</v>
      </c>
      <c r="L128" s="235"/>
      <c r="M128" s="236" t="s">
        <v>1898</v>
      </c>
      <c r="N128" s="237" t="s">
        <v>1922</v>
      </c>
      <c r="O128" s="42"/>
      <c r="P128" s="209">
        <f>O128*H128</f>
        <v>0</v>
      </c>
      <c r="Q128" s="209">
        <v>0.00318</v>
      </c>
      <c r="R128" s="209">
        <f>Q128*H128</f>
        <v>6.1907286</v>
      </c>
      <c r="S128" s="209">
        <v>0</v>
      </c>
      <c r="T128" s="210">
        <f>S128*H128</f>
        <v>0</v>
      </c>
      <c r="AR128" s="24" t="s">
        <v>2859</v>
      </c>
      <c r="AT128" s="24" t="s">
        <v>2136</v>
      </c>
      <c r="AU128" s="24" t="s">
        <v>1961</v>
      </c>
      <c r="AY128" s="24" t="s">
        <v>2090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24" t="s">
        <v>1900</v>
      </c>
      <c r="BK128" s="211">
        <f>ROUND(I128*H128,2)</f>
        <v>0</v>
      </c>
      <c r="BL128" s="24" t="s">
        <v>2859</v>
      </c>
      <c r="BM128" s="24" t="s">
        <v>2860</v>
      </c>
    </row>
    <row r="129" spans="2:51" s="12" customFormat="1" ht="13.5">
      <c r="B129" s="212"/>
      <c r="C129" s="213"/>
      <c r="D129" s="214" t="s">
        <v>2098</v>
      </c>
      <c r="E129" s="213"/>
      <c r="F129" s="216" t="s">
        <v>2861</v>
      </c>
      <c r="G129" s="213"/>
      <c r="H129" s="217">
        <v>1946.77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2098</v>
      </c>
      <c r="AU129" s="223" t="s">
        <v>1961</v>
      </c>
      <c r="AV129" s="12" t="s">
        <v>1961</v>
      </c>
      <c r="AW129" s="12" t="s">
        <v>1882</v>
      </c>
      <c r="AX129" s="12" t="s">
        <v>1900</v>
      </c>
      <c r="AY129" s="223" t="s">
        <v>2090</v>
      </c>
    </row>
    <row r="130" spans="2:65" s="1" customFormat="1" ht="22.5" customHeight="1">
      <c r="B130" s="41"/>
      <c r="C130" s="228" t="s">
        <v>2197</v>
      </c>
      <c r="D130" s="228" t="s">
        <v>2136</v>
      </c>
      <c r="E130" s="229" t="s">
        <v>2862</v>
      </c>
      <c r="F130" s="230" t="s">
        <v>2863</v>
      </c>
      <c r="G130" s="231" t="s">
        <v>2263</v>
      </c>
      <c r="H130" s="232">
        <v>25</v>
      </c>
      <c r="I130" s="233"/>
      <c r="J130" s="234">
        <f>ROUND(I130*H130,2)</f>
        <v>0</v>
      </c>
      <c r="K130" s="230" t="s">
        <v>2096</v>
      </c>
      <c r="L130" s="235"/>
      <c r="M130" s="236" t="s">
        <v>1898</v>
      </c>
      <c r="N130" s="237" t="s">
        <v>1922</v>
      </c>
      <c r="O130" s="42"/>
      <c r="P130" s="209">
        <f>O130*H130</f>
        <v>0</v>
      </c>
      <c r="Q130" s="209">
        <v>0.00168</v>
      </c>
      <c r="R130" s="209">
        <f>Q130*H130</f>
        <v>0.042</v>
      </c>
      <c r="S130" s="209">
        <v>0</v>
      </c>
      <c r="T130" s="210">
        <f>S130*H130</f>
        <v>0</v>
      </c>
      <c r="AR130" s="24" t="s">
        <v>2129</v>
      </c>
      <c r="AT130" s="24" t="s">
        <v>2136</v>
      </c>
      <c r="AU130" s="24" t="s">
        <v>1961</v>
      </c>
      <c r="AY130" s="24" t="s">
        <v>2090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24" t="s">
        <v>1900</v>
      </c>
      <c r="BK130" s="211">
        <f>ROUND(I130*H130,2)</f>
        <v>0</v>
      </c>
      <c r="BL130" s="24" t="s">
        <v>2042</v>
      </c>
      <c r="BM130" s="24" t="s">
        <v>2864</v>
      </c>
    </row>
    <row r="131" spans="2:65" s="1" customFormat="1" ht="22.5" customHeight="1">
      <c r="B131" s="41"/>
      <c r="C131" s="200" t="s">
        <v>2201</v>
      </c>
      <c r="D131" s="200" t="s">
        <v>2092</v>
      </c>
      <c r="E131" s="201" t="s">
        <v>2604</v>
      </c>
      <c r="F131" s="202" t="s">
        <v>2605</v>
      </c>
      <c r="G131" s="203" t="s">
        <v>2263</v>
      </c>
      <c r="H131" s="204">
        <v>1</v>
      </c>
      <c r="I131" s="205"/>
      <c r="J131" s="206">
        <f>ROUND(I131*H131,2)</f>
        <v>0</v>
      </c>
      <c r="K131" s="202" t="s">
        <v>2096</v>
      </c>
      <c r="L131" s="61"/>
      <c r="M131" s="207" t="s">
        <v>1898</v>
      </c>
      <c r="N131" s="208" t="s">
        <v>1922</v>
      </c>
      <c r="O131" s="42"/>
      <c r="P131" s="209">
        <f>O131*H131</f>
        <v>0</v>
      </c>
      <c r="Q131" s="209">
        <v>0.00080532</v>
      </c>
      <c r="R131" s="209">
        <f>Q131*H131</f>
        <v>0.00080532</v>
      </c>
      <c r="S131" s="209">
        <v>0</v>
      </c>
      <c r="T131" s="210">
        <f>S131*H131</f>
        <v>0</v>
      </c>
      <c r="AR131" s="24" t="s">
        <v>2042</v>
      </c>
      <c r="AT131" s="24" t="s">
        <v>2092</v>
      </c>
      <c r="AU131" s="24" t="s">
        <v>1961</v>
      </c>
      <c r="AY131" s="24" t="s">
        <v>2090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1900</v>
      </c>
      <c r="BK131" s="211">
        <f>ROUND(I131*H131,2)</f>
        <v>0</v>
      </c>
      <c r="BL131" s="24" t="s">
        <v>2042</v>
      </c>
      <c r="BM131" s="24" t="s">
        <v>2865</v>
      </c>
    </row>
    <row r="132" spans="2:51" s="12" customFormat="1" ht="13.5">
      <c r="B132" s="212"/>
      <c r="C132" s="213"/>
      <c r="D132" s="214" t="s">
        <v>2098</v>
      </c>
      <c r="E132" s="215" t="s">
        <v>1898</v>
      </c>
      <c r="F132" s="216" t="s">
        <v>2866</v>
      </c>
      <c r="G132" s="213"/>
      <c r="H132" s="217">
        <v>1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2098</v>
      </c>
      <c r="AU132" s="223" t="s">
        <v>1961</v>
      </c>
      <c r="AV132" s="12" t="s">
        <v>1961</v>
      </c>
      <c r="AW132" s="12" t="s">
        <v>1916</v>
      </c>
      <c r="AX132" s="12" t="s">
        <v>1951</v>
      </c>
      <c r="AY132" s="223" t="s">
        <v>2090</v>
      </c>
    </row>
    <row r="133" spans="2:65" s="1" customFormat="1" ht="22.5" customHeight="1">
      <c r="B133" s="41"/>
      <c r="C133" s="228" t="s">
        <v>2206</v>
      </c>
      <c r="D133" s="228" t="s">
        <v>2136</v>
      </c>
      <c r="E133" s="229" t="s">
        <v>2600</v>
      </c>
      <c r="F133" s="230" t="s">
        <v>2601</v>
      </c>
      <c r="G133" s="231" t="s">
        <v>2263</v>
      </c>
      <c r="H133" s="232">
        <v>1</v>
      </c>
      <c r="I133" s="233"/>
      <c r="J133" s="234">
        <f>ROUND(I133*H133,2)</f>
        <v>0</v>
      </c>
      <c r="K133" s="230" t="s">
        <v>2096</v>
      </c>
      <c r="L133" s="235"/>
      <c r="M133" s="236" t="s">
        <v>1898</v>
      </c>
      <c r="N133" s="237" t="s">
        <v>1922</v>
      </c>
      <c r="O133" s="42"/>
      <c r="P133" s="209">
        <f>O133*H133</f>
        <v>0</v>
      </c>
      <c r="Q133" s="209">
        <v>0.01847</v>
      </c>
      <c r="R133" s="209">
        <f>Q133*H133</f>
        <v>0.01847</v>
      </c>
      <c r="S133" s="209">
        <v>0</v>
      </c>
      <c r="T133" s="210">
        <f>S133*H133</f>
        <v>0</v>
      </c>
      <c r="AR133" s="24" t="s">
        <v>2129</v>
      </c>
      <c r="AT133" s="24" t="s">
        <v>2136</v>
      </c>
      <c r="AU133" s="24" t="s">
        <v>1961</v>
      </c>
      <c r="AY133" s="24" t="s">
        <v>2090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24" t="s">
        <v>1900</v>
      </c>
      <c r="BK133" s="211">
        <f>ROUND(I133*H133,2)</f>
        <v>0</v>
      </c>
      <c r="BL133" s="24" t="s">
        <v>2042</v>
      </c>
      <c r="BM133" s="24" t="s">
        <v>2867</v>
      </c>
    </row>
    <row r="134" spans="2:65" s="1" customFormat="1" ht="22.5" customHeight="1">
      <c r="B134" s="41"/>
      <c r="C134" s="228" t="s">
        <v>2210</v>
      </c>
      <c r="D134" s="228" t="s">
        <v>2136</v>
      </c>
      <c r="E134" s="229" t="s">
        <v>2608</v>
      </c>
      <c r="F134" s="230" t="s">
        <v>2868</v>
      </c>
      <c r="G134" s="231" t="s">
        <v>2263</v>
      </c>
      <c r="H134" s="232">
        <v>1</v>
      </c>
      <c r="I134" s="233"/>
      <c r="J134" s="234">
        <f>ROUND(I134*H134,2)</f>
        <v>0</v>
      </c>
      <c r="K134" s="230" t="s">
        <v>1898</v>
      </c>
      <c r="L134" s="235"/>
      <c r="M134" s="236" t="s">
        <v>1898</v>
      </c>
      <c r="N134" s="237" t="s">
        <v>1922</v>
      </c>
      <c r="O134" s="42"/>
      <c r="P134" s="209">
        <f>O134*H134</f>
        <v>0</v>
      </c>
      <c r="Q134" s="209">
        <v>0.00105</v>
      </c>
      <c r="R134" s="209">
        <f>Q134*H134</f>
        <v>0.00105</v>
      </c>
      <c r="S134" s="209">
        <v>0</v>
      </c>
      <c r="T134" s="210">
        <f>S134*H134</f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2869</v>
      </c>
    </row>
    <row r="135" spans="2:65" s="1" customFormat="1" ht="22.5" customHeight="1">
      <c r="B135" s="41"/>
      <c r="C135" s="200" t="s">
        <v>2215</v>
      </c>
      <c r="D135" s="200" t="s">
        <v>2092</v>
      </c>
      <c r="E135" s="201" t="s">
        <v>2612</v>
      </c>
      <c r="F135" s="202" t="s">
        <v>2613</v>
      </c>
      <c r="G135" s="203" t="s">
        <v>2263</v>
      </c>
      <c r="H135" s="204">
        <v>2</v>
      </c>
      <c r="I135" s="205"/>
      <c r="J135" s="206">
        <f>ROUND(I135*H135,2)</f>
        <v>0</v>
      </c>
      <c r="K135" s="202" t="s">
        <v>2096</v>
      </c>
      <c r="L135" s="61"/>
      <c r="M135" s="207" t="s">
        <v>1898</v>
      </c>
      <c r="N135" s="208" t="s">
        <v>1922</v>
      </c>
      <c r="O135" s="42"/>
      <c r="P135" s="209">
        <f>O135*H135</f>
        <v>0</v>
      </c>
      <c r="Q135" s="209">
        <v>0.00080532</v>
      </c>
      <c r="R135" s="209">
        <f>Q135*H135</f>
        <v>0.00161064</v>
      </c>
      <c r="S135" s="209">
        <v>0</v>
      </c>
      <c r="T135" s="210">
        <f>S135*H135</f>
        <v>0</v>
      </c>
      <c r="AR135" s="24" t="s">
        <v>2042</v>
      </c>
      <c r="AT135" s="24" t="s">
        <v>2092</v>
      </c>
      <c r="AU135" s="24" t="s">
        <v>1961</v>
      </c>
      <c r="AY135" s="24" t="s">
        <v>2090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24" t="s">
        <v>1900</v>
      </c>
      <c r="BK135" s="211">
        <f>ROUND(I135*H135,2)</f>
        <v>0</v>
      </c>
      <c r="BL135" s="24" t="s">
        <v>2042</v>
      </c>
      <c r="BM135" s="24" t="s">
        <v>2614</v>
      </c>
    </row>
    <row r="136" spans="2:51" s="12" customFormat="1" ht="13.5">
      <c r="B136" s="212"/>
      <c r="C136" s="213"/>
      <c r="D136" s="214" t="s">
        <v>2098</v>
      </c>
      <c r="E136" s="215" t="s">
        <v>1898</v>
      </c>
      <c r="F136" s="216" t="s">
        <v>2870</v>
      </c>
      <c r="G136" s="213"/>
      <c r="H136" s="217">
        <v>2</v>
      </c>
      <c r="I136" s="218"/>
      <c r="J136" s="213"/>
      <c r="K136" s="213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2098</v>
      </c>
      <c r="AU136" s="223" t="s">
        <v>1961</v>
      </c>
      <c r="AV136" s="12" t="s">
        <v>1961</v>
      </c>
      <c r="AW136" s="12" t="s">
        <v>1916</v>
      </c>
      <c r="AX136" s="12" t="s">
        <v>1951</v>
      </c>
      <c r="AY136" s="223" t="s">
        <v>2090</v>
      </c>
    </row>
    <row r="137" spans="2:65" s="1" customFormat="1" ht="22.5" customHeight="1">
      <c r="B137" s="41"/>
      <c r="C137" s="228" t="s">
        <v>2220</v>
      </c>
      <c r="D137" s="228" t="s">
        <v>2136</v>
      </c>
      <c r="E137" s="229" t="s">
        <v>2617</v>
      </c>
      <c r="F137" s="230" t="s">
        <v>2618</v>
      </c>
      <c r="G137" s="231" t="s">
        <v>2263</v>
      </c>
      <c r="H137" s="232">
        <v>2</v>
      </c>
      <c r="I137" s="233"/>
      <c r="J137" s="234">
        <f>ROUND(I137*H137,2)</f>
        <v>0</v>
      </c>
      <c r="K137" s="230" t="s">
        <v>1898</v>
      </c>
      <c r="L137" s="235"/>
      <c r="M137" s="236" t="s">
        <v>1898</v>
      </c>
      <c r="N137" s="237" t="s">
        <v>1922</v>
      </c>
      <c r="O137" s="42"/>
      <c r="P137" s="209">
        <f>O137*H137</f>
        <v>0</v>
      </c>
      <c r="Q137" s="209">
        <v>0.034</v>
      </c>
      <c r="R137" s="209">
        <f>Q137*H137</f>
        <v>0.068</v>
      </c>
      <c r="S137" s="209">
        <v>0</v>
      </c>
      <c r="T137" s="210">
        <f>S137*H137</f>
        <v>0</v>
      </c>
      <c r="AR137" s="24" t="s">
        <v>2129</v>
      </c>
      <c r="AT137" s="24" t="s">
        <v>2136</v>
      </c>
      <c r="AU137" s="24" t="s">
        <v>1961</v>
      </c>
      <c r="AY137" s="24" t="s">
        <v>2090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1900</v>
      </c>
      <c r="BK137" s="211">
        <f>ROUND(I137*H137,2)</f>
        <v>0</v>
      </c>
      <c r="BL137" s="24" t="s">
        <v>2042</v>
      </c>
      <c r="BM137" s="24" t="s">
        <v>2871</v>
      </c>
    </row>
    <row r="138" spans="2:65" s="1" customFormat="1" ht="22.5" customHeight="1">
      <c r="B138" s="41"/>
      <c r="C138" s="200" t="s">
        <v>2226</v>
      </c>
      <c r="D138" s="200" t="s">
        <v>2092</v>
      </c>
      <c r="E138" s="201" t="s">
        <v>2872</v>
      </c>
      <c r="F138" s="202" t="s">
        <v>2873</v>
      </c>
      <c r="G138" s="203" t="s">
        <v>2263</v>
      </c>
      <c r="H138" s="204">
        <v>6</v>
      </c>
      <c r="I138" s="205"/>
      <c r="J138" s="206">
        <f>ROUND(I138*H138,2)</f>
        <v>0</v>
      </c>
      <c r="K138" s="202" t="s">
        <v>1898</v>
      </c>
      <c r="L138" s="61"/>
      <c r="M138" s="207" t="s">
        <v>1898</v>
      </c>
      <c r="N138" s="208" t="s">
        <v>1922</v>
      </c>
      <c r="O138" s="42"/>
      <c r="P138" s="209">
        <f>O138*H138</f>
        <v>0</v>
      </c>
      <c r="Q138" s="209">
        <v>0.00077</v>
      </c>
      <c r="R138" s="209">
        <f>Q138*H138</f>
        <v>0.00462</v>
      </c>
      <c r="S138" s="209">
        <v>0</v>
      </c>
      <c r="T138" s="210">
        <f>S138*H138</f>
        <v>0</v>
      </c>
      <c r="AR138" s="24" t="s">
        <v>2042</v>
      </c>
      <c r="AT138" s="24" t="s">
        <v>2092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2874</v>
      </c>
    </row>
    <row r="139" spans="2:51" s="12" customFormat="1" ht="13.5">
      <c r="B139" s="212"/>
      <c r="C139" s="213"/>
      <c r="D139" s="214" t="s">
        <v>2098</v>
      </c>
      <c r="E139" s="215" t="s">
        <v>1898</v>
      </c>
      <c r="F139" s="216" t="s">
        <v>2875</v>
      </c>
      <c r="G139" s="213"/>
      <c r="H139" s="217">
        <v>6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1916</v>
      </c>
      <c r="AX139" s="12" t="s">
        <v>1951</v>
      </c>
      <c r="AY139" s="223" t="s">
        <v>2090</v>
      </c>
    </row>
    <row r="140" spans="2:65" s="1" customFormat="1" ht="22.5" customHeight="1">
      <c r="B140" s="41"/>
      <c r="C140" s="228" t="s">
        <v>2230</v>
      </c>
      <c r="D140" s="228" t="s">
        <v>2136</v>
      </c>
      <c r="E140" s="229" t="s">
        <v>2876</v>
      </c>
      <c r="F140" s="230" t="s">
        <v>2877</v>
      </c>
      <c r="G140" s="231" t="s">
        <v>2263</v>
      </c>
      <c r="H140" s="232">
        <v>6</v>
      </c>
      <c r="I140" s="233"/>
      <c r="J140" s="234">
        <f>ROUND(I140*H140,2)</f>
        <v>0</v>
      </c>
      <c r="K140" s="230" t="s">
        <v>1898</v>
      </c>
      <c r="L140" s="235"/>
      <c r="M140" s="236" t="s">
        <v>1898</v>
      </c>
      <c r="N140" s="237" t="s">
        <v>1922</v>
      </c>
      <c r="O140" s="42"/>
      <c r="P140" s="209">
        <f>O140*H140</f>
        <v>0</v>
      </c>
      <c r="Q140" s="209">
        <v>0.028</v>
      </c>
      <c r="R140" s="209">
        <f>Q140*H140</f>
        <v>0.168</v>
      </c>
      <c r="S140" s="209">
        <v>0</v>
      </c>
      <c r="T140" s="210">
        <f>S140*H140</f>
        <v>0</v>
      </c>
      <c r="AR140" s="24" t="s">
        <v>2129</v>
      </c>
      <c r="AT140" s="24" t="s">
        <v>2136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2878</v>
      </c>
    </row>
    <row r="141" spans="2:65" s="1" customFormat="1" ht="22.5" customHeight="1">
      <c r="B141" s="41"/>
      <c r="C141" s="200" t="s">
        <v>2235</v>
      </c>
      <c r="D141" s="200" t="s">
        <v>2092</v>
      </c>
      <c r="E141" s="201" t="s">
        <v>2879</v>
      </c>
      <c r="F141" s="202" t="s">
        <v>2880</v>
      </c>
      <c r="G141" s="203" t="s">
        <v>2263</v>
      </c>
      <c r="H141" s="204">
        <v>1</v>
      </c>
      <c r="I141" s="205"/>
      <c r="J141" s="206">
        <f>ROUND(I141*H141,2)</f>
        <v>0</v>
      </c>
      <c r="K141" s="202" t="s">
        <v>2096</v>
      </c>
      <c r="L141" s="61"/>
      <c r="M141" s="207" t="s">
        <v>1898</v>
      </c>
      <c r="N141" s="208" t="s">
        <v>1922</v>
      </c>
      <c r="O141" s="42"/>
      <c r="P141" s="209">
        <f>O141*H141</f>
        <v>0</v>
      </c>
      <c r="Q141" s="209">
        <v>0.00080532</v>
      </c>
      <c r="R141" s="209">
        <f>Q141*H141</f>
        <v>0.00080532</v>
      </c>
      <c r="S141" s="209">
        <v>0</v>
      </c>
      <c r="T141" s="210">
        <f>S141*H141</f>
        <v>0</v>
      </c>
      <c r="AR141" s="24" t="s">
        <v>2042</v>
      </c>
      <c r="AT141" s="24" t="s">
        <v>2092</v>
      </c>
      <c r="AU141" s="24" t="s">
        <v>1961</v>
      </c>
      <c r="AY141" s="24" t="s">
        <v>2090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24" t="s">
        <v>1900</v>
      </c>
      <c r="BK141" s="211">
        <f>ROUND(I141*H141,2)</f>
        <v>0</v>
      </c>
      <c r="BL141" s="24" t="s">
        <v>2042</v>
      </c>
      <c r="BM141" s="24" t="s">
        <v>2881</v>
      </c>
    </row>
    <row r="142" spans="2:51" s="12" customFormat="1" ht="13.5">
      <c r="B142" s="212"/>
      <c r="C142" s="213"/>
      <c r="D142" s="214" t="s">
        <v>2098</v>
      </c>
      <c r="E142" s="215" t="s">
        <v>1898</v>
      </c>
      <c r="F142" s="216" t="s">
        <v>2866</v>
      </c>
      <c r="G142" s="213"/>
      <c r="H142" s="217">
        <v>1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2098</v>
      </c>
      <c r="AU142" s="223" t="s">
        <v>1961</v>
      </c>
      <c r="AV142" s="12" t="s">
        <v>1961</v>
      </c>
      <c r="AW142" s="12" t="s">
        <v>1916</v>
      </c>
      <c r="AX142" s="12" t="s">
        <v>1951</v>
      </c>
      <c r="AY142" s="223" t="s">
        <v>2090</v>
      </c>
    </row>
    <row r="143" spans="2:65" s="1" customFormat="1" ht="22.5" customHeight="1">
      <c r="B143" s="41"/>
      <c r="C143" s="228" t="s">
        <v>2239</v>
      </c>
      <c r="D143" s="228" t="s">
        <v>2136</v>
      </c>
      <c r="E143" s="229" t="s">
        <v>2882</v>
      </c>
      <c r="F143" s="230" t="s">
        <v>2883</v>
      </c>
      <c r="G143" s="231" t="s">
        <v>2263</v>
      </c>
      <c r="H143" s="232">
        <v>1</v>
      </c>
      <c r="I143" s="233"/>
      <c r="J143" s="234">
        <f>ROUND(I143*H143,2)</f>
        <v>0</v>
      </c>
      <c r="K143" s="230" t="s">
        <v>2096</v>
      </c>
      <c r="L143" s="235"/>
      <c r="M143" s="236" t="s">
        <v>1898</v>
      </c>
      <c r="N143" s="237" t="s">
        <v>1922</v>
      </c>
      <c r="O143" s="42"/>
      <c r="P143" s="209">
        <f>O143*H143</f>
        <v>0</v>
      </c>
      <c r="Q143" s="209">
        <v>0.0235</v>
      </c>
      <c r="R143" s="209">
        <f>Q143*H143</f>
        <v>0.0235</v>
      </c>
      <c r="S143" s="209">
        <v>0</v>
      </c>
      <c r="T143" s="210">
        <f>S143*H143</f>
        <v>0</v>
      </c>
      <c r="AR143" s="24" t="s">
        <v>2129</v>
      </c>
      <c r="AT143" s="24" t="s">
        <v>2136</v>
      </c>
      <c r="AU143" s="24" t="s">
        <v>1961</v>
      </c>
      <c r="AY143" s="24" t="s">
        <v>2090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24" t="s">
        <v>1900</v>
      </c>
      <c r="BK143" s="211">
        <f>ROUND(I143*H143,2)</f>
        <v>0</v>
      </c>
      <c r="BL143" s="24" t="s">
        <v>2042</v>
      </c>
      <c r="BM143" s="24" t="s">
        <v>2884</v>
      </c>
    </row>
    <row r="144" spans="2:65" s="1" customFormat="1" ht="22.5" customHeight="1">
      <c r="B144" s="41"/>
      <c r="C144" s="200" t="s">
        <v>2244</v>
      </c>
      <c r="D144" s="200" t="s">
        <v>2092</v>
      </c>
      <c r="E144" s="201" t="s">
        <v>2885</v>
      </c>
      <c r="F144" s="202" t="s">
        <v>2886</v>
      </c>
      <c r="G144" s="203" t="s">
        <v>2263</v>
      </c>
      <c r="H144" s="204">
        <v>14</v>
      </c>
      <c r="I144" s="205"/>
      <c r="J144" s="206">
        <f>ROUND(I144*H144,2)</f>
        <v>0</v>
      </c>
      <c r="K144" s="202" t="s">
        <v>2096</v>
      </c>
      <c r="L144" s="61"/>
      <c r="M144" s="207" t="s">
        <v>1898</v>
      </c>
      <c r="N144" s="208" t="s">
        <v>1922</v>
      </c>
      <c r="O144" s="42"/>
      <c r="P144" s="209">
        <f>O144*H144</f>
        <v>0</v>
      </c>
      <c r="Q144" s="209">
        <v>0.00159964</v>
      </c>
      <c r="R144" s="209">
        <f>Q144*H144</f>
        <v>0.022394960000000002</v>
      </c>
      <c r="S144" s="209">
        <v>0</v>
      </c>
      <c r="T144" s="210">
        <f>S144*H144</f>
        <v>0</v>
      </c>
      <c r="AR144" s="24" t="s">
        <v>2042</v>
      </c>
      <c r="AT144" s="24" t="s">
        <v>2092</v>
      </c>
      <c r="AU144" s="24" t="s">
        <v>1961</v>
      </c>
      <c r="AY144" s="24" t="s">
        <v>2090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24" t="s">
        <v>1900</v>
      </c>
      <c r="BK144" s="211">
        <f>ROUND(I144*H144,2)</f>
        <v>0</v>
      </c>
      <c r="BL144" s="24" t="s">
        <v>2042</v>
      </c>
      <c r="BM144" s="24" t="s">
        <v>2887</v>
      </c>
    </row>
    <row r="145" spans="2:51" s="12" customFormat="1" ht="13.5">
      <c r="B145" s="212"/>
      <c r="C145" s="213"/>
      <c r="D145" s="214" t="s">
        <v>2098</v>
      </c>
      <c r="E145" s="215" t="s">
        <v>1898</v>
      </c>
      <c r="F145" s="216" t="s">
        <v>2888</v>
      </c>
      <c r="G145" s="213"/>
      <c r="H145" s="217">
        <v>14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2098</v>
      </c>
      <c r="AU145" s="223" t="s">
        <v>1961</v>
      </c>
      <c r="AV145" s="12" t="s">
        <v>1961</v>
      </c>
      <c r="AW145" s="12" t="s">
        <v>1916</v>
      </c>
      <c r="AX145" s="12" t="s">
        <v>1951</v>
      </c>
      <c r="AY145" s="223" t="s">
        <v>2090</v>
      </c>
    </row>
    <row r="146" spans="2:65" s="1" customFormat="1" ht="22.5" customHeight="1">
      <c r="B146" s="41"/>
      <c r="C146" s="228" t="s">
        <v>2249</v>
      </c>
      <c r="D146" s="228" t="s">
        <v>2136</v>
      </c>
      <c r="E146" s="229" t="s">
        <v>2634</v>
      </c>
      <c r="F146" s="230" t="s">
        <v>2635</v>
      </c>
      <c r="G146" s="231" t="s">
        <v>2263</v>
      </c>
      <c r="H146" s="232">
        <v>14</v>
      </c>
      <c r="I146" s="233"/>
      <c r="J146" s="234">
        <f>ROUND(I146*H146,2)</f>
        <v>0</v>
      </c>
      <c r="K146" s="230" t="s">
        <v>2096</v>
      </c>
      <c r="L146" s="235"/>
      <c r="M146" s="236" t="s">
        <v>1898</v>
      </c>
      <c r="N146" s="237" t="s">
        <v>1922</v>
      </c>
      <c r="O146" s="42"/>
      <c r="P146" s="209">
        <f>O146*H146</f>
        <v>0</v>
      </c>
      <c r="Q146" s="209">
        <v>0.02444</v>
      </c>
      <c r="R146" s="209">
        <f>Q146*H146</f>
        <v>0.34216</v>
      </c>
      <c r="S146" s="209">
        <v>0</v>
      </c>
      <c r="T146" s="210">
        <f>S146*H146</f>
        <v>0</v>
      </c>
      <c r="AR146" s="24" t="s">
        <v>2129</v>
      </c>
      <c r="AT146" s="24" t="s">
        <v>2136</v>
      </c>
      <c r="AU146" s="24" t="s">
        <v>1961</v>
      </c>
      <c r="AY146" s="24" t="s">
        <v>2090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24" t="s">
        <v>1900</v>
      </c>
      <c r="BK146" s="211">
        <f>ROUND(I146*H146,2)</f>
        <v>0</v>
      </c>
      <c r="BL146" s="24" t="s">
        <v>2042</v>
      </c>
      <c r="BM146" s="24" t="s">
        <v>2889</v>
      </c>
    </row>
    <row r="147" spans="2:65" s="1" customFormat="1" ht="22.5" customHeight="1">
      <c r="B147" s="41"/>
      <c r="C147" s="228" t="s">
        <v>2254</v>
      </c>
      <c r="D147" s="228" t="s">
        <v>2136</v>
      </c>
      <c r="E147" s="229" t="s">
        <v>2568</v>
      </c>
      <c r="F147" s="230" t="s">
        <v>2569</v>
      </c>
      <c r="G147" s="231" t="s">
        <v>2263</v>
      </c>
      <c r="H147" s="232">
        <v>14</v>
      </c>
      <c r="I147" s="233"/>
      <c r="J147" s="234">
        <f>ROUND(I147*H147,2)</f>
        <v>0</v>
      </c>
      <c r="K147" s="230" t="s">
        <v>1898</v>
      </c>
      <c r="L147" s="235"/>
      <c r="M147" s="236" t="s">
        <v>1898</v>
      </c>
      <c r="N147" s="237" t="s">
        <v>1922</v>
      </c>
      <c r="O147" s="42"/>
      <c r="P147" s="209">
        <f>O147*H147</f>
        <v>0</v>
      </c>
      <c r="Q147" s="209">
        <v>0.0042</v>
      </c>
      <c r="R147" s="209">
        <f>Q147*H147</f>
        <v>0.0588</v>
      </c>
      <c r="S147" s="209">
        <v>0</v>
      </c>
      <c r="T147" s="210">
        <f>S147*H147</f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1900</v>
      </c>
      <c r="BK147" s="211">
        <f>ROUND(I147*H147,2)</f>
        <v>0</v>
      </c>
      <c r="BL147" s="24" t="s">
        <v>2042</v>
      </c>
      <c r="BM147" s="24" t="s">
        <v>2890</v>
      </c>
    </row>
    <row r="148" spans="2:65" s="1" customFormat="1" ht="22.5" customHeight="1">
      <c r="B148" s="41"/>
      <c r="C148" s="200" t="s">
        <v>2260</v>
      </c>
      <c r="D148" s="200" t="s">
        <v>2092</v>
      </c>
      <c r="E148" s="201" t="s">
        <v>2629</v>
      </c>
      <c r="F148" s="202" t="s">
        <v>2630</v>
      </c>
      <c r="G148" s="203" t="s">
        <v>2263</v>
      </c>
      <c r="H148" s="204">
        <v>2</v>
      </c>
      <c r="I148" s="205"/>
      <c r="J148" s="206">
        <f>ROUND(I148*H148,2)</f>
        <v>0</v>
      </c>
      <c r="K148" s="202" t="s">
        <v>2096</v>
      </c>
      <c r="L148" s="61"/>
      <c r="M148" s="207" t="s">
        <v>1898</v>
      </c>
      <c r="N148" s="208" t="s">
        <v>1922</v>
      </c>
      <c r="O148" s="42"/>
      <c r="P148" s="209">
        <f>O148*H148</f>
        <v>0</v>
      </c>
      <c r="Q148" s="209">
        <v>0.00159964</v>
      </c>
      <c r="R148" s="209">
        <f>Q148*H148</f>
        <v>0.00319928</v>
      </c>
      <c r="S148" s="209">
        <v>0</v>
      </c>
      <c r="T148" s="210">
        <f>S148*H148</f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4" t="s">
        <v>1900</v>
      </c>
      <c r="BK148" s="211">
        <f>ROUND(I148*H148,2)</f>
        <v>0</v>
      </c>
      <c r="BL148" s="24" t="s">
        <v>2042</v>
      </c>
      <c r="BM148" s="24" t="s">
        <v>2891</v>
      </c>
    </row>
    <row r="149" spans="2:51" s="12" customFormat="1" ht="13.5">
      <c r="B149" s="212"/>
      <c r="C149" s="213"/>
      <c r="D149" s="214" t="s">
        <v>2098</v>
      </c>
      <c r="E149" s="215" t="s">
        <v>1898</v>
      </c>
      <c r="F149" s="216" t="s">
        <v>2870</v>
      </c>
      <c r="G149" s="213"/>
      <c r="H149" s="217">
        <v>2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2098</v>
      </c>
      <c r="AU149" s="223" t="s">
        <v>1961</v>
      </c>
      <c r="AV149" s="12" t="s">
        <v>1961</v>
      </c>
      <c r="AW149" s="12" t="s">
        <v>1916</v>
      </c>
      <c r="AX149" s="12" t="s">
        <v>1951</v>
      </c>
      <c r="AY149" s="223" t="s">
        <v>2090</v>
      </c>
    </row>
    <row r="150" spans="2:65" s="1" customFormat="1" ht="22.5" customHeight="1">
      <c r="B150" s="41"/>
      <c r="C150" s="228" t="s">
        <v>2266</v>
      </c>
      <c r="D150" s="228" t="s">
        <v>2136</v>
      </c>
      <c r="E150" s="229" t="s">
        <v>2634</v>
      </c>
      <c r="F150" s="230" t="s">
        <v>2635</v>
      </c>
      <c r="G150" s="231" t="s">
        <v>2263</v>
      </c>
      <c r="H150" s="232">
        <v>2</v>
      </c>
      <c r="I150" s="233"/>
      <c r="J150" s="234">
        <f>ROUND(I150*H150,2)</f>
        <v>0</v>
      </c>
      <c r="K150" s="230" t="s">
        <v>2096</v>
      </c>
      <c r="L150" s="235"/>
      <c r="M150" s="236" t="s">
        <v>1898</v>
      </c>
      <c r="N150" s="237" t="s">
        <v>1922</v>
      </c>
      <c r="O150" s="42"/>
      <c r="P150" s="209">
        <f>O150*H150</f>
        <v>0</v>
      </c>
      <c r="Q150" s="209">
        <v>0.02444</v>
      </c>
      <c r="R150" s="209">
        <f>Q150*H150</f>
        <v>0.04888</v>
      </c>
      <c r="S150" s="209">
        <v>0</v>
      </c>
      <c r="T150" s="210">
        <f>S150*H150</f>
        <v>0</v>
      </c>
      <c r="AR150" s="24" t="s">
        <v>2129</v>
      </c>
      <c r="AT150" s="24" t="s">
        <v>2136</v>
      </c>
      <c r="AU150" s="24" t="s">
        <v>1961</v>
      </c>
      <c r="AY150" s="24" t="s">
        <v>2090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4" t="s">
        <v>1900</v>
      </c>
      <c r="BK150" s="211">
        <f>ROUND(I150*H150,2)</f>
        <v>0</v>
      </c>
      <c r="BL150" s="24" t="s">
        <v>2042</v>
      </c>
      <c r="BM150" s="24" t="s">
        <v>2892</v>
      </c>
    </row>
    <row r="151" spans="2:65" s="1" customFormat="1" ht="22.5" customHeight="1">
      <c r="B151" s="41"/>
      <c r="C151" s="228" t="s">
        <v>2271</v>
      </c>
      <c r="D151" s="228" t="s">
        <v>2136</v>
      </c>
      <c r="E151" s="229" t="s">
        <v>2638</v>
      </c>
      <c r="F151" s="230" t="s">
        <v>2893</v>
      </c>
      <c r="G151" s="231" t="s">
        <v>2263</v>
      </c>
      <c r="H151" s="232">
        <v>2</v>
      </c>
      <c r="I151" s="233"/>
      <c r="J151" s="234">
        <f>ROUND(I151*H151,2)</f>
        <v>0</v>
      </c>
      <c r="K151" s="230" t="s">
        <v>1898</v>
      </c>
      <c r="L151" s="235"/>
      <c r="M151" s="236" t="s">
        <v>1898</v>
      </c>
      <c r="N151" s="237" t="s">
        <v>1922</v>
      </c>
      <c r="O151" s="42"/>
      <c r="P151" s="209">
        <f>O151*H151</f>
        <v>0</v>
      </c>
      <c r="Q151" s="209">
        <v>0.00145</v>
      </c>
      <c r="R151" s="209">
        <f>Q151*H151</f>
        <v>0.0029</v>
      </c>
      <c r="S151" s="209">
        <v>0</v>
      </c>
      <c r="T151" s="210">
        <f>S151*H151</f>
        <v>0</v>
      </c>
      <c r="AR151" s="24" t="s">
        <v>2129</v>
      </c>
      <c r="AT151" s="24" t="s">
        <v>2136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2894</v>
      </c>
    </row>
    <row r="152" spans="2:65" s="1" customFormat="1" ht="22.5" customHeight="1">
      <c r="B152" s="41"/>
      <c r="C152" s="200" t="s">
        <v>2275</v>
      </c>
      <c r="D152" s="200" t="s">
        <v>2092</v>
      </c>
      <c r="E152" s="201" t="s">
        <v>2895</v>
      </c>
      <c r="F152" s="202" t="s">
        <v>2896</v>
      </c>
      <c r="G152" s="203" t="s">
        <v>2263</v>
      </c>
      <c r="H152" s="204">
        <v>1</v>
      </c>
      <c r="I152" s="205"/>
      <c r="J152" s="206">
        <f>ROUND(I152*H152,2)</f>
        <v>0</v>
      </c>
      <c r="K152" s="202" t="s">
        <v>2096</v>
      </c>
      <c r="L152" s="61"/>
      <c r="M152" s="207" t="s">
        <v>1898</v>
      </c>
      <c r="N152" s="208" t="s">
        <v>1922</v>
      </c>
      <c r="O152" s="42"/>
      <c r="P152" s="209">
        <f>O152*H152</f>
        <v>0</v>
      </c>
      <c r="Q152" s="209">
        <v>0.00159964</v>
      </c>
      <c r="R152" s="209">
        <f>Q152*H152</f>
        <v>0.00159964</v>
      </c>
      <c r="S152" s="209">
        <v>0</v>
      </c>
      <c r="T152" s="210">
        <f>S152*H152</f>
        <v>0</v>
      </c>
      <c r="AR152" s="24" t="s">
        <v>2042</v>
      </c>
      <c r="AT152" s="24" t="s">
        <v>2092</v>
      </c>
      <c r="AU152" s="24" t="s">
        <v>1961</v>
      </c>
      <c r="AY152" s="24" t="s">
        <v>2090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24" t="s">
        <v>1900</v>
      </c>
      <c r="BK152" s="211">
        <f>ROUND(I152*H152,2)</f>
        <v>0</v>
      </c>
      <c r="BL152" s="24" t="s">
        <v>2042</v>
      </c>
      <c r="BM152" s="24" t="s">
        <v>2897</v>
      </c>
    </row>
    <row r="153" spans="2:51" s="12" customFormat="1" ht="13.5">
      <c r="B153" s="212"/>
      <c r="C153" s="213"/>
      <c r="D153" s="214" t="s">
        <v>2098</v>
      </c>
      <c r="E153" s="215" t="s">
        <v>1898</v>
      </c>
      <c r="F153" s="216" t="s">
        <v>2866</v>
      </c>
      <c r="G153" s="213"/>
      <c r="H153" s="217">
        <v>1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2098</v>
      </c>
      <c r="AU153" s="223" t="s">
        <v>1961</v>
      </c>
      <c r="AV153" s="12" t="s">
        <v>1961</v>
      </c>
      <c r="AW153" s="12" t="s">
        <v>1916</v>
      </c>
      <c r="AX153" s="12" t="s">
        <v>1951</v>
      </c>
      <c r="AY153" s="223" t="s">
        <v>2090</v>
      </c>
    </row>
    <row r="154" spans="2:65" s="1" customFormat="1" ht="22.5" customHeight="1">
      <c r="B154" s="41"/>
      <c r="C154" s="228" t="s">
        <v>2279</v>
      </c>
      <c r="D154" s="228" t="s">
        <v>2136</v>
      </c>
      <c r="E154" s="229" t="s">
        <v>2898</v>
      </c>
      <c r="F154" s="230" t="s">
        <v>2899</v>
      </c>
      <c r="G154" s="231" t="s">
        <v>2263</v>
      </c>
      <c r="H154" s="232">
        <v>1</v>
      </c>
      <c r="I154" s="233"/>
      <c r="J154" s="234">
        <f>ROUND(I154*H154,2)</f>
        <v>0</v>
      </c>
      <c r="K154" s="230" t="s">
        <v>2096</v>
      </c>
      <c r="L154" s="235"/>
      <c r="M154" s="236" t="s">
        <v>1898</v>
      </c>
      <c r="N154" s="237" t="s">
        <v>1922</v>
      </c>
      <c r="O154" s="42"/>
      <c r="P154" s="209">
        <f>O154*H154</f>
        <v>0</v>
      </c>
      <c r="Q154" s="209">
        <v>0.035</v>
      </c>
      <c r="R154" s="209">
        <f>Q154*H154</f>
        <v>0.035</v>
      </c>
      <c r="S154" s="209">
        <v>0</v>
      </c>
      <c r="T154" s="210">
        <f>S154*H154</f>
        <v>0</v>
      </c>
      <c r="AR154" s="24" t="s">
        <v>2129</v>
      </c>
      <c r="AT154" s="24" t="s">
        <v>2136</v>
      </c>
      <c r="AU154" s="24" t="s">
        <v>1961</v>
      </c>
      <c r="AY154" s="24" t="s">
        <v>2090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24" t="s">
        <v>1900</v>
      </c>
      <c r="BK154" s="211">
        <f>ROUND(I154*H154,2)</f>
        <v>0</v>
      </c>
      <c r="BL154" s="24" t="s">
        <v>2042</v>
      </c>
      <c r="BM154" s="24" t="s">
        <v>2900</v>
      </c>
    </row>
    <row r="155" spans="2:65" s="1" customFormat="1" ht="22.5" customHeight="1">
      <c r="B155" s="41"/>
      <c r="C155" s="200" t="s">
        <v>2283</v>
      </c>
      <c r="D155" s="200" t="s">
        <v>2092</v>
      </c>
      <c r="E155" s="201" t="s">
        <v>2901</v>
      </c>
      <c r="F155" s="202" t="s">
        <v>2902</v>
      </c>
      <c r="G155" s="203" t="s">
        <v>2106</v>
      </c>
      <c r="H155" s="204">
        <v>1918</v>
      </c>
      <c r="I155" s="205"/>
      <c r="J155" s="206">
        <f>ROUND(I155*H155,2)</f>
        <v>0</v>
      </c>
      <c r="K155" s="202" t="s">
        <v>2096</v>
      </c>
      <c r="L155" s="61"/>
      <c r="M155" s="207" t="s">
        <v>1898</v>
      </c>
      <c r="N155" s="208" t="s">
        <v>1922</v>
      </c>
      <c r="O155" s="42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4" t="s">
        <v>2042</v>
      </c>
      <c r="AT155" s="24" t="s">
        <v>2092</v>
      </c>
      <c r="AU155" s="24" t="s">
        <v>1961</v>
      </c>
      <c r="AY155" s="24" t="s">
        <v>2090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1900</v>
      </c>
      <c r="BK155" s="211">
        <f>ROUND(I155*H155,2)</f>
        <v>0</v>
      </c>
      <c r="BL155" s="24" t="s">
        <v>2042</v>
      </c>
      <c r="BM155" s="24" t="s">
        <v>2903</v>
      </c>
    </row>
    <row r="156" spans="2:65" s="1" customFormat="1" ht="22.5" customHeight="1">
      <c r="B156" s="41"/>
      <c r="C156" s="200" t="s">
        <v>2287</v>
      </c>
      <c r="D156" s="200" t="s">
        <v>2092</v>
      </c>
      <c r="E156" s="201" t="s">
        <v>2680</v>
      </c>
      <c r="F156" s="202" t="s">
        <v>2681</v>
      </c>
      <c r="G156" s="203" t="s">
        <v>2263</v>
      </c>
      <c r="H156" s="204">
        <v>7</v>
      </c>
      <c r="I156" s="205"/>
      <c r="J156" s="206">
        <f>ROUND(I156*H156,2)</f>
        <v>0</v>
      </c>
      <c r="K156" s="202" t="s">
        <v>1898</v>
      </c>
      <c r="L156" s="61"/>
      <c r="M156" s="207" t="s">
        <v>1898</v>
      </c>
      <c r="N156" s="208" t="s">
        <v>1922</v>
      </c>
      <c r="O156" s="42"/>
      <c r="P156" s="209">
        <f>O156*H156</f>
        <v>0</v>
      </c>
      <c r="Q156" s="209">
        <v>2.27104</v>
      </c>
      <c r="R156" s="209">
        <f>Q156*H156</f>
        <v>15.897280000000002</v>
      </c>
      <c r="S156" s="209">
        <v>0</v>
      </c>
      <c r="T156" s="210">
        <f>S156*H156</f>
        <v>0</v>
      </c>
      <c r="AR156" s="24" t="s">
        <v>2042</v>
      </c>
      <c r="AT156" s="24" t="s">
        <v>2092</v>
      </c>
      <c r="AU156" s="24" t="s">
        <v>1961</v>
      </c>
      <c r="AY156" s="24" t="s">
        <v>2090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24" t="s">
        <v>1900</v>
      </c>
      <c r="BK156" s="211">
        <f>ROUND(I156*H156,2)</f>
        <v>0</v>
      </c>
      <c r="BL156" s="24" t="s">
        <v>2042</v>
      </c>
      <c r="BM156" s="24" t="s">
        <v>2682</v>
      </c>
    </row>
    <row r="157" spans="2:51" s="12" customFormat="1" ht="13.5">
      <c r="B157" s="212"/>
      <c r="C157" s="213"/>
      <c r="D157" s="214" t="s">
        <v>2098</v>
      </c>
      <c r="E157" s="215" t="s">
        <v>1898</v>
      </c>
      <c r="F157" s="216" t="s">
        <v>2904</v>
      </c>
      <c r="G157" s="213"/>
      <c r="H157" s="217">
        <v>7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2098</v>
      </c>
      <c r="AU157" s="223" t="s">
        <v>1961</v>
      </c>
      <c r="AV157" s="12" t="s">
        <v>1961</v>
      </c>
      <c r="AW157" s="12" t="s">
        <v>1916</v>
      </c>
      <c r="AX157" s="12" t="s">
        <v>1951</v>
      </c>
      <c r="AY157" s="223" t="s">
        <v>2090</v>
      </c>
    </row>
    <row r="158" spans="2:65" s="1" customFormat="1" ht="22.5" customHeight="1">
      <c r="B158" s="41"/>
      <c r="C158" s="228" t="s">
        <v>2291</v>
      </c>
      <c r="D158" s="228" t="s">
        <v>2136</v>
      </c>
      <c r="E158" s="229" t="s">
        <v>2685</v>
      </c>
      <c r="F158" s="230" t="s">
        <v>2686</v>
      </c>
      <c r="G158" s="231" t="s">
        <v>2263</v>
      </c>
      <c r="H158" s="232">
        <v>7</v>
      </c>
      <c r="I158" s="233"/>
      <c r="J158" s="234">
        <f>ROUND(I158*H158,2)</f>
        <v>0</v>
      </c>
      <c r="K158" s="230" t="s">
        <v>1898</v>
      </c>
      <c r="L158" s="235"/>
      <c r="M158" s="236" t="s">
        <v>1898</v>
      </c>
      <c r="N158" s="237" t="s">
        <v>1922</v>
      </c>
      <c r="O158" s="42"/>
      <c r="P158" s="209">
        <f>O158*H158</f>
        <v>0</v>
      </c>
      <c r="Q158" s="209">
        <v>2.3</v>
      </c>
      <c r="R158" s="209">
        <f>Q158*H158</f>
        <v>16.099999999999998</v>
      </c>
      <c r="S158" s="209">
        <v>0</v>
      </c>
      <c r="T158" s="210">
        <f>S158*H158</f>
        <v>0</v>
      </c>
      <c r="AR158" s="24" t="s">
        <v>2129</v>
      </c>
      <c r="AT158" s="24" t="s">
        <v>2136</v>
      </c>
      <c r="AU158" s="24" t="s">
        <v>1961</v>
      </c>
      <c r="AY158" s="24" t="s">
        <v>2090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24" t="s">
        <v>1900</v>
      </c>
      <c r="BK158" s="211">
        <f>ROUND(I158*H158,2)</f>
        <v>0</v>
      </c>
      <c r="BL158" s="24" t="s">
        <v>2042</v>
      </c>
      <c r="BM158" s="24" t="s">
        <v>2687</v>
      </c>
    </row>
    <row r="159" spans="2:65" s="1" customFormat="1" ht="22.5" customHeight="1">
      <c r="B159" s="41"/>
      <c r="C159" s="200" t="s">
        <v>2296</v>
      </c>
      <c r="D159" s="200" t="s">
        <v>2092</v>
      </c>
      <c r="E159" s="201" t="s">
        <v>2695</v>
      </c>
      <c r="F159" s="202" t="s">
        <v>2696</v>
      </c>
      <c r="G159" s="203" t="s">
        <v>2263</v>
      </c>
      <c r="H159" s="204">
        <v>12</v>
      </c>
      <c r="I159" s="205"/>
      <c r="J159" s="206">
        <f>ROUND(I159*H159,2)</f>
        <v>0</v>
      </c>
      <c r="K159" s="202" t="s">
        <v>2096</v>
      </c>
      <c r="L159" s="61"/>
      <c r="M159" s="207" t="s">
        <v>1898</v>
      </c>
      <c r="N159" s="208" t="s">
        <v>1922</v>
      </c>
      <c r="O159" s="42"/>
      <c r="P159" s="209">
        <f>O159*H159</f>
        <v>0</v>
      </c>
      <c r="Q159" s="209">
        <v>0.1230316</v>
      </c>
      <c r="R159" s="209">
        <f>Q159*H159</f>
        <v>1.4763792</v>
      </c>
      <c r="S159" s="209">
        <v>0</v>
      </c>
      <c r="T159" s="210">
        <f>S159*H159</f>
        <v>0</v>
      </c>
      <c r="AR159" s="24" t="s">
        <v>2042</v>
      </c>
      <c r="AT159" s="24" t="s">
        <v>2092</v>
      </c>
      <c r="AU159" s="24" t="s">
        <v>1961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2697</v>
      </c>
    </row>
    <row r="160" spans="2:51" s="12" customFormat="1" ht="13.5">
      <c r="B160" s="212"/>
      <c r="C160" s="213"/>
      <c r="D160" s="214" t="s">
        <v>2098</v>
      </c>
      <c r="E160" s="215" t="s">
        <v>1898</v>
      </c>
      <c r="F160" s="216" t="s">
        <v>2846</v>
      </c>
      <c r="G160" s="213"/>
      <c r="H160" s="217">
        <v>12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2098</v>
      </c>
      <c r="AU160" s="223" t="s">
        <v>1961</v>
      </c>
      <c r="AV160" s="12" t="s">
        <v>1961</v>
      </c>
      <c r="AW160" s="12" t="s">
        <v>1916</v>
      </c>
      <c r="AX160" s="12" t="s">
        <v>1951</v>
      </c>
      <c r="AY160" s="223" t="s">
        <v>2090</v>
      </c>
    </row>
    <row r="161" spans="2:65" s="1" customFormat="1" ht="22.5" customHeight="1">
      <c r="B161" s="41"/>
      <c r="C161" s="228" t="s">
        <v>2301</v>
      </c>
      <c r="D161" s="228" t="s">
        <v>2136</v>
      </c>
      <c r="E161" s="229" t="s">
        <v>2699</v>
      </c>
      <c r="F161" s="230" t="s">
        <v>2700</v>
      </c>
      <c r="G161" s="231" t="s">
        <v>2263</v>
      </c>
      <c r="H161" s="232">
        <v>12</v>
      </c>
      <c r="I161" s="233"/>
      <c r="J161" s="234">
        <f>ROUND(I161*H161,2)</f>
        <v>0</v>
      </c>
      <c r="K161" s="230" t="s">
        <v>2096</v>
      </c>
      <c r="L161" s="235"/>
      <c r="M161" s="236" t="s">
        <v>1898</v>
      </c>
      <c r="N161" s="237" t="s">
        <v>1922</v>
      </c>
      <c r="O161" s="42"/>
      <c r="P161" s="209">
        <f>O161*H161</f>
        <v>0</v>
      </c>
      <c r="Q161" s="209">
        <v>0.0133</v>
      </c>
      <c r="R161" s="209">
        <f>Q161*H161</f>
        <v>0.1596</v>
      </c>
      <c r="S161" s="209">
        <v>0</v>
      </c>
      <c r="T161" s="210">
        <f>S161*H161</f>
        <v>0</v>
      </c>
      <c r="AR161" s="24" t="s">
        <v>2129</v>
      </c>
      <c r="AT161" s="24" t="s">
        <v>2136</v>
      </c>
      <c r="AU161" s="24" t="s">
        <v>1961</v>
      </c>
      <c r="AY161" s="24" t="s">
        <v>2090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24" t="s">
        <v>1900</v>
      </c>
      <c r="BK161" s="211">
        <f>ROUND(I161*H161,2)</f>
        <v>0</v>
      </c>
      <c r="BL161" s="24" t="s">
        <v>2042</v>
      </c>
      <c r="BM161" s="24" t="s">
        <v>2701</v>
      </c>
    </row>
    <row r="162" spans="2:65" s="1" customFormat="1" ht="22.5" customHeight="1">
      <c r="B162" s="41"/>
      <c r="C162" s="200" t="s">
        <v>2305</v>
      </c>
      <c r="D162" s="200" t="s">
        <v>2092</v>
      </c>
      <c r="E162" s="201" t="s">
        <v>2703</v>
      </c>
      <c r="F162" s="202" t="s">
        <v>2704</v>
      </c>
      <c r="G162" s="203" t="s">
        <v>2263</v>
      </c>
      <c r="H162" s="204">
        <v>6</v>
      </c>
      <c r="I162" s="205"/>
      <c r="J162" s="206">
        <f>ROUND(I162*H162,2)</f>
        <v>0</v>
      </c>
      <c r="K162" s="202" t="s">
        <v>2096</v>
      </c>
      <c r="L162" s="61"/>
      <c r="M162" s="207" t="s">
        <v>1898</v>
      </c>
      <c r="N162" s="208" t="s">
        <v>1922</v>
      </c>
      <c r="O162" s="42"/>
      <c r="P162" s="209">
        <f>O162*H162</f>
        <v>0</v>
      </c>
      <c r="Q162" s="209">
        <v>0.3290568</v>
      </c>
      <c r="R162" s="209">
        <f>Q162*H162</f>
        <v>1.9743407999999998</v>
      </c>
      <c r="S162" s="209">
        <v>0</v>
      </c>
      <c r="T162" s="210">
        <f>S162*H162</f>
        <v>0</v>
      </c>
      <c r="AR162" s="24" t="s">
        <v>2042</v>
      </c>
      <c r="AT162" s="24" t="s">
        <v>2092</v>
      </c>
      <c r="AU162" s="24" t="s">
        <v>1961</v>
      </c>
      <c r="AY162" s="24" t="s">
        <v>2090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24" t="s">
        <v>1900</v>
      </c>
      <c r="BK162" s="211">
        <f>ROUND(I162*H162,2)</f>
        <v>0</v>
      </c>
      <c r="BL162" s="24" t="s">
        <v>2042</v>
      </c>
      <c r="BM162" s="24" t="s">
        <v>2705</v>
      </c>
    </row>
    <row r="163" spans="2:51" s="12" customFormat="1" ht="13.5">
      <c r="B163" s="212"/>
      <c r="C163" s="213"/>
      <c r="D163" s="214" t="s">
        <v>2098</v>
      </c>
      <c r="E163" s="215" t="s">
        <v>1898</v>
      </c>
      <c r="F163" s="216" t="s">
        <v>2875</v>
      </c>
      <c r="G163" s="213"/>
      <c r="H163" s="217">
        <v>6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2098</v>
      </c>
      <c r="AU163" s="223" t="s">
        <v>1961</v>
      </c>
      <c r="AV163" s="12" t="s">
        <v>1961</v>
      </c>
      <c r="AW163" s="12" t="s">
        <v>1916</v>
      </c>
      <c r="AX163" s="12" t="s">
        <v>1951</v>
      </c>
      <c r="AY163" s="223" t="s">
        <v>2090</v>
      </c>
    </row>
    <row r="164" spans="2:65" s="1" customFormat="1" ht="22.5" customHeight="1">
      <c r="B164" s="41"/>
      <c r="C164" s="228" t="s">
        <v>2310</v>
      </c>
      <c r="D164" s="228" t="s">
        <v>2136</v>
      </c>
      <c r="E164" s="229" t="s">
        <v>2708</v>
      </c>
      <c r="F164" s="230" t="s">
        <v>2709</v>
      </c>
      <c r="G164" s="231" t="s">
        <v>2263</v>
      </c>
      <c r="H164" s="232">
        <v>6</v>
      </c>
      <c r="I164" s="233"/>
      <c r="J164" s="234">
        <f>ROUND(I164*H164,2)</f>
        <v>0</v>
      </c>
      <c r="K164" s="230" t="s">
        <v>2096</v>
      </c>
      <c r="L164" s="235"/>
      <c r="M164" s="236" t="s">
        <v>1898</v>
      </c>
      <c r="N164" s="237" t="s">
        <v>1922</v>
      </c>
      <c r="O164" s="42"/>
      <c r="P164" s="209">
        <f>O164*H164</f>
        <v>0</v>
      </c>
      <c r="Q164" s="209">
        <v>0.0295</v>
      </c>
      <c r="R164" s="209">
        <f>Q164*H164</f>
        <v>0.177</v>
      </c>
      <c r="S164" s="209">
        <v>0</v>
      </c>
      <c r="T164" s="210">
        <f>S164*H164</f>
        <v>0</v>
      </c>
      <c r="AR164" s="24" t="s">
        <v>2129</v>
      </c>
      <c r="AT164" s="24" t="s">
        <v>2136</v>
      </c>
      <c r="AU164" s="24" t="s">
        <v>1961</v>
      </c>
      <c r="AY164" s="24" t="s">
        <v>2090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24" t="s">
        <v>1900</v>
      </c>
      <c r="BK164" s="211">
        <f>ROUND(I164*H164,2)</f>
        <v>0</v>
      </c>
      <c r="BL164" s="24" t="s">
        <v>2042</v>
      </c>
      <c r="BM164" s="24" t="s">
        <v>2905</v>
      </c>
    </row>
    <row r="165" spans="2:65" s="1" customFormat="1" ht="22.5" customHeight="1">
      <c r="B165" s="41"/>
      <c r="C165" s="200" t="s">
        <v>2314</v>
      </c>
      <c r="D165" s="200" t="s">
        <v>2092</v>
      </c>
      <c r="E165" s="201" t="s">
        <v>2712</v>
      </c>
      <c r="F165" s="202" t="s">
        <v>2713</v>
      </c>
      <c r="G165" s="203" t="s">
        <v>2263</v>
      </c>
      <c r="H165" s="204">
        <v>24</v>
      </c>
      <c r="I165" s="205"/>
      <c r="J165" s="206">
        <f>ROUND(I165*H165,2)</f>
        <v>0</v>
      </c>
      <c r="K165" s="202" t="s">
        <v>1898</v>
      </c>
      <c r="L165" s="61"/>
      <c r="M165" s="207" t="s">
        <v>1898</v>
      </c>
      <c r="N165" s="208" t="s">
        <v>1922</v>
      </c>
      <c r="O165" s="42"/>
      <c r="P165" s="209">
        <f>O165*H165</f>
        <v>0</v>
      </c>
      <c r="Q165" s="209">
        <v>0.00034</v>
      </c>
      <c r="R165" s="209">
        <f>Q165*H165</f>
        <v>0.00816</v>
      </c>
      <c r="S165" s="209">
        <v>0</v>
      </c>
      <c r="T165" s="210">
        <f>S165*H165</f>
        <v>0</v>
      </c>
      <c r="AR165" s="24" t="s">
        <v>2042</v>
      </c>
      <c r="AT165" s="24" t="s">
        <v>2092</v>
      </c>
      <c r="AU165" s="24" t="s">
        <v>1961</v>
      </c>
      <c r="AY165" s="24" t="s">
        <v>2090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4" t="s">
        <v>1900</v>
      </c>
      <c r="BK165" s="211">
        <f>ROUND(I165*H165,2)</f>
        <v>0</v>
      </c>
      <c r="BL165" s="24" t="s">
        <v>2042</v>
      </c>
      <c r="BM165" s="24" t="s">
        <v>2714</v>
      </c>
    </row>
    <row r="166" spans="2:65" s="1" customFormat="1" ht="22.5" customHeight="1">
      <c r="B166" s="41"/>
      <c r="C166" s="228" t="s">
        <v>2319</v>
      </c>
      <c r="D166" s="228" t="s">
        <v>2136</v>
      </c>
      <c r="E166" s="229" t="s">
        <v>2717</v>
      </c>
      <c r="F166" s="230" t="s">
        <v>2718</v>
      </c>
      <c r="G166" s="231" t="s">
        <v>2263</v>
      </c>
      <c r="H166" s="232">
        <v>3</v>
      </c>
      <c r="I166" s="233"/>
      <c r="J166" s="234">
        <f>ROUND(I166*H166,2)</f>
        <v>0</v>
      </c>
      <c r="K166" s="230" t="s">
        <v>2096</v>
      </c>
      <c r="L166" s="235"/>
      <c r="M166" s="236" t="s">
        <v>1898</v>
      </c>
      <c r="N166" s="237" t="s">
        <v>1922</v>
      </c>
      <c r="O166" s="42"/>
      <c r="P166" s="209">
        <f>O166*H166</f>
        <v>0</v>
      </c>
      <c r="Q166" s="209">
        <v>1</v>
      </c>
      <c r="R166" s="209">
        <f>Q166*H166</f>
        <v>3</v>
      </c>
      <c r="S166" s="209">
        <v>0</v>
      </c>
      <c r="T166" s="210">
        <f>S166*H166</f>
        <v>0</v>
      </c>
      <c r="AR166" s="24" t="s">
        <v>2129</v>
      </c>
      <c r="AT166" s="24" t="s">
        <v>2136</v>
      </c>
      <c r="AU166" s="24" t="s">
        <v>1961</v>
      </c>
      <c r="AY166" s="24" t="s">
        <v>2090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4" t="s">
        <v>1900</v>
      </c>
      <c r="BK166" s="211">
        <f>ROUND(I166*H166,2)</f>
        <v>0</v>
      </c>
      <c r="BL166" s="24" t="s">
        <v>2042</v>
      </c>
      <c r="BM166" s="24" t="s">
        <v>2719</v>
      </c>
    </row>
    <row r="167" spans="2:65" s="1" customFormat="1" ht="22.5" customHeight="1">
      <c r="B167" s="41"/>
      <c r="C167" s="200" t="s">
        <v>2324</v>
      </c>
      <c r="D167" s="200" t="s">
        <v>2092</v>
      </c>
      <c r="E167" s="201" t="s">
        <v>2721</v>
      </c>
      <c r="F167" s="202" t="s">
        <v>2722</v>
      </c>
      <c r="G167" s="203" t="s">
        <v>2106</v>
      </c>
      <c r="H167" s="204">
        <v>1918</v>
      </c>
      <c r="I167" s="205"/>
      <c r="J167" s="206">
        <f>ROUND(I167*H167,2)</f>
        <v>0</v>
      </c>
      <c r="K167" s="202" t="s">
        <v>2096</v>
      </c>
      <c r="L167" s="61"/>
      <c r="M167" s="207" t="s">
        <v>1898</v>
      </c>
      <c r="N167" s="208" t="s">
        <v>1922</v>
      </c>
      <c r="O167" s="42"/>
      <c r="P167" s="209">
        <f>O167*H167</f>
        <v>0</v>
      </c>
      <c r="Q167" s="209">
        <v>0.000195514</v>
      </c>
      <c r="R167" s="209">
        <f>Q167*H167</f>
        <v>0.374995852</v>
      </c>
      <c r="S167" s="209">
        <v>0</v>
      </c>
      <c r="T167" s="210">
        <f>S167*H167</f>
        <v>0</v>
      </c>
      <c r="AR167" s="24" t="s">
        <v>2042</v>
      </c>
      <c r="AT167" s="24" t="s">
        <v>2092</v>
      </c>
      <c r="AU167" s="24" t="s">
        <v>1961</v>
      </c>
      <c r="AY167" s="24" t="s">
        <v>2090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24" t="s">
        <v>1900</v>
      </c>
      <c r="BK167" s="211">
        <f>ROUND(I167*H167,2)</f>
        <v>0</v>
      </c>
      <c r="BL167" s="24" t="s">
        <v>2042</v>
      </c>
      <c r="BM167" s="24" t="s">
        <v>2906</v>
      </c>
    </row>
    <row r="168" spans="2:63" s="11" customFormat="1" ht="29.85" customHeight="1">
      <c r="B168" s="183"/>
      <c r="C168" s="184"/>
      <c r="D168" s="185" t="s">
        <v>1950</v>
      </c>
      <c r="E168" s="261" t="s">
        <v>2135</v>
      </c>
      <c r="F168" s="261" t="s">
        <v>2295</v>
      </c>
      <c r="G168" s="184"/>
      <c r="H168" s="184"/>
      <c r="I168" s="187"/>
      <c r="J168" s="262">
        <f>BK168</f>
        <v>0</v>
      </c>
      <c r="K168" s="184"/>
      <c r="L168" s="189"/>
      <c r="M168" s="190"/>
      <c r="N168" s="191"/>
      <c r="O168" s="191"/>
      <c r="P168" s="192">
        <f>P169</f>
        <v>0</v>
      </c>
      <c r="Q168" s="191"/>
      <c r="R168" s="192">
        <f>R169</f>
        <v>0</v>
      </c>
      <c r="S168" s="191"/>
      <c r="T168" s="193">
        <f>T169</f>
        <v>0</v>
      </c>
      <c r="AR168" s="194" t="s">
        <v>1900</v>
      </c>
      <c r="AT168" s="195" t="s">
        <v>1950</v>
      </c>
      <c r="AU168" s="195" t="s">
        <v>1900</v>
      </c>
      <c r="AY168" s="194" t="s">
        <v>2090</v>
      </c>
      <c r="BK168" s="196">
        <f>BK169</f>
        <v>0</v>
      </c>
    </row>
    <row r="169" spans="2:63" s="11" customFormat="1" ht="14.85" customHeight="1">
      <c r="B169" s="183"/>
      <c r="C169" s="184"/>
      <c r="D169" s="197" t="s">
        <v>1950</v>
      </c>
      <c r="E169" s="198" t="s">
        <v>2344</v>
      </c>
      <c r="F169" s="198" t="s">
        <v>2345</v>
      </c>
      <c r="G169" s="184"/>
      <c r="H169" s="184"/>
      <c r="I169" s="187"/>
      <c r="J169" s="199">
        <f>BK169</f>
        <v>0</v>
      </c>
      <c r="K169" s="184"/>
      <c r="L169" s="189"/>
      <c r="M169" s="190"/>
      <c r="N169" s="191"/>
      <c r="O169" s="191"/>
      <c r="P169" s="192">
        <f>P170</f>
        <v>0</v>
      </c>
      <c r="Q169" s="191"/>
      <c r="R169" s="192">
        <f>R170</f>
        <v>0</v>
      </c>
      <c r="S169" s="191"/>
      <c r="T169" s="193">
        <f>T170</f>
        <v>0</v>
      </c>
      <c r="AR169" s="194" t="s">
        <v>1900</v>
      </c>
      <c r="AT169" s="195" t="s">
        <v>1950</v>
      </c>
      <c r="AU169" s="195" t="s">
        <v>1961</v>
      </c>
      <c r="AY169" s="194" t="s">
        <v>2090</v>
      </c>
      <c r="BK169" s="196">
        <f>BK170</f>
        <v>0</v>
      </c>
    </row>
    <row r="170" spans="2:65" s="1" customFormat="1" ht="22.5" customHeight="1">
      <c r="B170" s="41"/>
      <c r="C170" s="200" t="s">
        <v>2329</v>
      </c>
      <c r="D170" s="200" t="s">
        <v>2092</v>
      </c>
      <c r="E170" s="201" t="s">
        <v>2725</v>
      </c>
      <c r="F170" s="202" t="s">
        <v>2726</v>
      </c>
      <c r="G170" s="203" t="s">
        <v>2125</v>
      </c>
      <c r="H170" s="204">
        <v>1073.326</v>
      </c>
      <c r="I170" s="205"/>
      <c r="J170" s="206">
        <f>ROUND(I170*H170,2)</f>
        <v>0</v>
      </c>
      <c r="K170" s="202" t="s">
        <v>2096</v>
      </c>
      <c r="L170" s="61"/>
      <c r="M170" s="207" t="s">
        <v>1898</v>
      </c>
      <c r="N170" s="208" t="s">
        <v>1922</v>
      </c>
      <c r="O170" s="42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AR170" s="24" t="s">
        <v>2042</v>
      </c>
      <c r="AT170" s="24" t="s">
        <v>2092</v>
      </c>
      <c r="AU170" s="24" t="s">
        <v>2039</v>
      </c>
      <c r="AY170" s="24" t="s">
        <v>2090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4" t="s">
        <v>1900</v>
      </c>
      <c r="BK170" s="211">
        <f>ROUND(I170*H170,2)</f>
        <v>0</v>
      </c>
      <c r="BL170" s="24" t="s">
        <v>2042</v>
      </c>
      <c r="BM170" s="24" t="s">
        <v>2727</v>
      </c>
    </row>
    <row r="171" spans="2:63" s="11" customFormat="1" ht="37.35" customHeight="1">
      <c r="B171" s="183"/>
      <c r="C171" s="184"/>
      <c r="D171" s="185" t="s">
        <v>1950</v>
      </c>
      <c r="E171" s="186" t="s">
        <v>2136</v>
      </c>
      <c r="F171" s="186" t="s">
        <v>2907</v>
      </c>
      <c r="G171" s="184"/>
      <c r="H171" s="184"/>
      <c r="I171" s="187"/>
      <c r="J171" s="188">
        <f>BK171</f>
        <v>0</v>
      </c>
      <c r="K171" s="184"/>
      <c r="L171" s="189"/>
      <c r="M171" s="190"/>
      <c r="N171" s="191"/>
      <c r="O171" s="191"/>
      <c r="P171" s="192">
        <f>P172</f>
        <v>0</v>
      </c>
      <c r="Q171" s="191"/>
      <c r="R171" s="192">
        <f>R172</f>
        <v>3.784996021</v>
      </c>
      <c r="S171" s="191"/>
      <c r="T171" s="193">
        <f>T172</f>
        <v>0</v>
      </c>
      <c r="AR171" s="194" t="s">
        <v>2039</v>
      </c>
      <c r="AT171" s="195" t="s">
        <v>1950</v>
      </c>
      <c r="AU171" s="195" t="s">
        <v>1951</v>
      </c>
      <c r="AY171" s="194" t="s">
        <v>2090</v>
      </c>
      <c r="BK171" s="196">
        <f>BK172</f>
        <v>0</v>
      </c>
    </row>
    <row r="172" spans="2:63" s="11" customFormat="1" ht="19.9" customHeight="1">
      <c r="B172" s="183"/>
      <c r="C172" s="184"/>
      <c r="D172" s="197" t="s">
        <v>1950</v>
      </c>
      <c r="E172" s="198" t="s">
        <v>2908</v>
      </c>
      <c r="F172" s="198" t="s">
        <v>2909</v>
      </c>
      <c r="G172" s="184"/>
      <c r="H172" s="184"/>
      <c r="I172" s="187"/>
      <c r="J172" s="199">
        <f>BK172</f>
        <v>0</v>
      </c>
      <c r="K172" s="184"/>
      <c r="L172" s="189"/>
      <c r="M172" s="190"/>
      <c r="N172" s="191"/>
      <c r="O172" s="191"/>
      <c r="P172" s="192">
        <f>SUM(P173:P184)</f>
        <v>0</v>
      </c>
      <c r="Q172" s="191"/>
      <c r="R172" s="192">
        <f>SUM(R173:R184)</f>
        <v>3.784996021</v>
      </c>
      <c r="S172" s="191"/>
      <c r="T172" s="193">
        <f>SUM(T173:T184)</f>
        <v>0</v>
      </c>
      <c r="AR172" s="194" t="s">
        <v>2039</v>
      </c>
      <c r="AT172" s="195" t="s">
        <v>1950</v>
      </c>
      <c r="AU172" s="195" t="s">
        <v>1900</v>
      </c>
      <c r="AY172" s="194" t="s">
        <v>2090</v>
      </c>
      <c r="BK172" s="196">
        <f>SUM(BK173:BK184)</f>
        <v>0</v>
      </c>
    </row>
    <row r="173" spans="2:65" s="1" customFormat="1" ht="22.5" customHeight="1">
      <c r="B173" s="41"/>
      <c r="C173" s="200" t="s">
        <v>2334</v>
      </c>
      <c r="D173" s="200" t="s">
        <v>2092</v>
      </c>
      <c r="E173" s="201" t="s">
        <v>2910</v>
      </c>
      <c r="F173" s="202" t="s">
        <v>2911</v>
      </c>
      <c r="G173" s="203" t="s">
        <v>2106</v>
      </c>
      <c r="H173" s="204">
        <v>60</v>
      </c>
      <c r="I173" s="205"/>
      <c r="J173" s="206">
        <f>ROUND(I173*H173,2)</f>
        <v>0</v>
      </c>
      <c r="K173" s="202" t="s">
        <v>2096</v>
      </c>
      <c r="L173" s="61"/>
      <c r="M173" s="207" t="s">
        <v>1898</v>
      </c>
      <c r="N173" s="208" t="s">
        <v>1922</v>
      </c>
      <c r="O173" s="42"/>
      <c r="P173" s="209">
        <f>O173*H173</f>
        <v>0</v>
      </c>
      <c r="Q173" s="209">
        <v>6.7194E-05</v>
      </c>
      <c r="R173" s="209">
        <f>Q173*H173</f>
        <v>0.0040316399999999995</v>
      </c>
      <c r="S173" s="209">
        <v>0</v>
      </c>
      <c r="T173" s="210">
        <f>S173*H173</f>
        <v>0</v>
      </c>
      <c r="AR173" s="24" t="s">
        <v>2653</v>
      </c>
      <c r="AT173" s="24" t="s">
        <v>2092</v>
      </c>
      <c r="AU173" s="24" t="s">
        <v>1961</v>
      </c>
      <c r="AY173" s="24" t="s">
        <v>2090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24" t="s">
        <v>1900</v>
      </c>
      <c r="BK173" s="211">
        <f>ROUND(I173*H173,2)</f>
        <v>0</v>
      </c>
      <c r="BL173" s="24" t="s">
        <v>2653</v>
      </c>
      <c r="BM173" s="24" t="s">
        <v>2912</v>
      </c>
    </row>
    <row r="174" spans="2:51" s="12" customFormat="1" ht="13.5">
      <c r="B174" s="212"/>
      <c r="C174" s="213"/>
      <c r="D174" s="214" t="s">
        <v>2098</v>
      </c>
      <c r="E174" s="215" t="s">
        <v>1898</v>
      </c>
      <c r="F174" s="216" t="s">
        <v>2913</v>
      </c>
      <c r="G174" s="213"/>
      <c r="H174" s="217">
        <v>60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2098</v>
      </c>
      <c r="AU174" s="223" t="s">
        <v>1961</v>
      </c>
      <c r="AV174" s="12" t="s">
        <v>1961</v>
      </c>
      <c r="AW174" s="12" t="s">
        <v>1916</v>
      </c>
      <c r="AX174" s="12" t="s">
        <v>1900</v>
      </c>
      <c r="AY174" s="223" t="s">
        <v>2090</v>
      </c>
    </row>
    <row r="175" spans="2:65" s="1" customFormat="1" ht="22.5" customHeight="1">
      <c r="B175" s="41"/>
      <c r="C175" s="228" t="s">
        <v>2339</v>
      </c>
      <c r="D175" s="228" t="s">
        <v>2136</v>
      </c>
      <c r="E175" s="229" t="s">
        <v>2914</v>
      </c>
      <c r="F175" s="230" t="s">
        <v>2915</v>
      </c>
      <c r="G175" s="231" t="s">
        <v>2106</v>
      </c>
      <c r="H175" s="232">
        <v>60</v>
      </c>
      <c r="I175" s="233"/>
      <c r="J175" s="234">
        <f>ROUND(I175*H175,2)</f>
        <v>0</v>
      </c>
      <c r="K175" s="230" t="s">
        <v>1898</v>
      </c>
      <c r="L175" s="235"/>
      <c r="M175" s="236" t="s">
        <v>1898</v>
      </c>
      <c r="N175" s="237" t="s">
        <v>1922</v>
      </c>
      <c r="O175" s="42"/>
      <c r="P175" s="209">
        <f>O175*H175</f>
        <v>0</v>
      </c>
      <c r="Q175" s="209">
        <v>0.0158</v>
      </c>
      <c r="R175" s="209">
        <f>Q175*H175</f>
        <v>0.9480000000000001</v>
      </c>
      <c r="S175" s="209">
        <v>0</v>
      </c>
      <c r="T175" s="210">
        <f>S175*H175</f>
        <v>0</v>
      </c>
      <c r="AR175" s="24" t="s">
        <v>2859</v>
      </c>
      <c r="AT175" s="24" t="s">
        <v>2136</v>
      </c>
      <c r="AU175" s="24" t="s">
        <v>1961</v>
      </c>
      <c r="AY175" s="24" t="s">
        <v>2090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24" t="s">
        <v>1900</v>
      </c>
      <c r="BK175" s="211">
        <f>ROUND(I175*H175,2)</f>
        <v>0</v>
      </c>
      <c r="BL175" s="24" t="s">
        <v>2859</v>
      </c>
      <c r="BM175" s="24" t="s">
        <v>2916</v>
      </c>
    </row>
    <row r="176" spans="2:47" s="1" customFormat="1" ht="27">
      <c r="B176" s="41"/>
      <c r="C176" s="63"/>
      <c r="D176" s="224" t="s">
        <v>2431</v>
      </c>
      <c r="E176" s="63"/>
      <c r="F176" s="256" t="s">
        <v>2917</v>
      </c>
      <c r="G176" s="63"/>
      <c r="H176" s="63"/>
      <c r="I176" s="170"/>
      <c r="J176" s="63"/>
      <c r="K176" s="63"/>
      <c r="L176" s="61"/>
      <c r="M176" s="257"/>
      <c r="N176" s="42"/>
      <c r="O176" s="42"/>
      <c r="P176" s="42"/>
      <c r="Q176" s="42"/>
      <c r="R176" s="42"/>
      <c r="S176" s="42"/>
      <c r="T176" s="78"/>
      <c r="AT176" s="24" t="s">
        <v>2431</v>
      </c>
      <c r="AU176" s="24" t="s">
        <v>1961</v>
      </c>
    </row>
    <row r="177" spans="2:51" s="12" customFormat="1" ht="13.5">
      <c r="B177" s="212"/>
      <c r="C177" s="213"/>
      <c r="D177" s="214" t="s">
        <v>2098</v>
      </c>
      <c r="E177" s="215" t="s">
        <v>1898</v>
      </c>
      <c r="F177" s="216" t="s">
        <v>2918</v>
      </c>
      <c r="G177" s="213"/>
      <c r="H177" s="217">
        <v>60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2098</v>
      </c>
      <c r="AU177" s="223" t="s">
        <v>1961</v>
      </c>
      <c r="AV177" s="12" t="s">
        <v>1961</v>
      </c>
      <c r="AW177" s="12" t="s">
        <v>1916</v>
      </c>
      <c r="AX177" s="12" t="s">
        <v>1900</v>
      </c>
      <c r="AY177" s="223" t="s">
        <v>2090</v>
      </c>
    </row>
    <row r="178" spans="2:65" s="1" customFormat="1" ht="22.5" customHeight="1">
      <c r="B178" s="41"/>
      <c r="C178" s="200" t="s">
        <v>2346</v>
      </c>
      <c r="D178" s="200" t="s">
        <v>2092</v>
      </c>
      <c r="E178" s="201" t="s">
        <v>2919</v>
      </c>
      <c r="F178" s="202" t="s">
        <v>2920</v>
      </c>
      <c r="G178" s="203" t="s">
        <v>2106</v>
      </c>
      <c r="H178" s="204">
        <v>40</v>
      </c>
      <c r="I178" s="205"/>
      <c r="J178" s="206">
        <f>ROUND(I178*H178,2)</f>
        <v>0</v>
      </c>
      <c r="K178" s="202" t="s">
        <v>2096</v>
      </c>
      <c r="L178" s="61"/>
      <c r="M178" s="207" t="s">
        <v>1898</v>
      </c>
      <c r="N178" s="208" t="s">
        <v>1922</v>
      </c>
      <c r="O178" s="42"/>
      <c r="P178" s="209">
        <f>O178*H178</f>
        <v>0</v>
      </c>
      <c r="Q178" s="209">
        <v>0.000242984</v>
      </c>
      <c r="R178" s="209">
        <f>Q178*H178</f>
        <v>0.00971936</v>
      </c>
      <c r="S178" s="209">
        <v>0</v>
      </c>
      <c r="T178" s="210">
        <f>S178*H178</f>
        <v>0</v>
      </c>
      <c r="AR178" s="24" t="s">
        <v>2653</v>
      </c>
      <c r="AT178" s="24" t="s">
        <v>2092</v>
      </c>
      <c r="AU178" s="24" t="s">
        <v>1961</v>
      </c>
      <c r="AY178" s="24" t="s">
        <v>2090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24" t="s">
        <v>1900</v>
      </c>
      <c r="BK178" s="211">
        <f>ROUND(I178*H178,2)</f>
        <v>0</v>
      </c>
      <c r="BL178" s="24" t="s">
        <v>2653</v>
      </c>
      <c r="BM178" s="24" t="s">
        <v>2921</v>
      </c>
    </row>
    <row r="179" spans="2:51" s="12" customFormat="1" ht="13.5">
      <c r="B179" s="212"/>
      <c r="C179" s="213"/>
      <c r="D179" s="214" t="s">
        <v>2098</v>
      </c>
      <c r="E179" s="215" t="s">
        <v>1898</v>
      </c>
      <c r="F179" s="216" t="s">
        <v>2922</v>
      </c>
      <c r="G179" s="213"/>
      <c r="H179" s="217">
        <v>40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AT179" s="223" t="s">
        <v>2098</v>
      </c>
      <c r="AU179" s="223" t="s">
        <v>1961</v>
      </c>
      <c r="AV179" s="12" t="s">
        <v>1961</v>
      </c>
      <c r="AW179" s="12" t="s">
        <v>1916</v>
      </c>
      <c r="AX179" s="12" t="s">
        <v>1900</v>
      </c>
      <c r="AY179" s="223" t="s">
        <v>2090</v>
      </c>
    </row>
    <row r="180" spans="2:65" s="1" customFormat="1" ht="22.5" customHeight="1">
      <c r="B180" s="41"/>
      <c r="C180" s="228" t="s">
        <v>2611</v>
      </c>
      <c r="D180" s="228" t="s">
        <v>2136</v>
      </c>
      <c r="E180" s="229" t="s">
        <v>2923</v>
      </c>
      <c r="F180" s="230" t="s">
        <v>2924</v>
      </c>
      <c r="G180" s="231" t="s">
        <v>2106</v>
      </c>
      <c r="H180" s="232">
        <v>40</v>
      </c>
      <c r="I180" s="233"/>
      <c r="J180" s="234">
        <f>ROUND(I180*H180,2)</f>
        <v>0</v>
      </c>
      <c r="K180" s="230" t="s">
        <v>1898</v>
      </c>
      <c r="L180" s="235"/>
      <c r="M180" s="236" t="s">
        <v>1898</v>
      </c>
      <c r="N180" s="237" t="s">
        <v>1922</v>
      </c>
      <c r="O180" s="42"/>
      <c r="P180" s="209">
        <f>O180*H180</f>
        <v>0</v>
      </c>
      <c r="Q180" s="209">
        <v>0.0515</v>
      </c>
      <c r="R180" s="209">
        <f>Q180*H180</f>
        <v>2.06</v>
      </c>
      <c r="S180" s="209">
        <v>0</v>
      </c>
      <c r="T180" s="210">
        <f>S180*H180</f>
        <v>0</v>
      </c>
      <c r="AR180" s="24" t="s">
        <v>2859</v>
      </c>
      <c r="AT180" s="24" t="s">
        <v>2136</v>
      </c>
      <c r="AU180" s="24" t="s">
        <v>1961</v>
      </c>
      <c r="AY180" s="24" t="s">
        <v>2090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24" t="s">
        <v>1900</v>
      </c>
      <c r="BK180" s="211">
        <f>ROUND(I180*H180,2)</f>
        <v>0</v>
      </c>
      <c r="BL180" s="24" t="s">
        <v>2859</v>
      </c>
      <c r="BM180" s="24" t="s">
        <v>2925</v>
      </c>
    </row>
    <row r="181" spans="2:47" s="1" customFormat="1" ht="27">
      <c r="B181" s="41"/>
      <c r="C181" s="63"/>
      <c r="D181" s="224" t="s">
        <v>2431</v>
      </c>
      <c r="E181" s="63"/>
      <c r="F181" s="256" t="s">
        <v>2926</v>
      </c>
      <c r="G181" s="63"/>
      <c r="H181" s="63"/>
      <c r="I181" s="170"/>
      <c r="J181" s="63"/>
      <c r="K181" s="63"/>
      <c r="L181" s="61"/>
      <c r="M181" s="257"/>
      <c r="N181" s="42"/>
      <c r="O181" s="42"/>
      <c r="P181" s="42"/>
      <c r="Q181" s="42"/>
      <c r="R181" s="42"/>
      <c r="S181" s="42"/>
      <c r="T181" s="78"/>
      <c r="AT181" s="24" t="s">
        <v>2431</v>
      </c>
      <c r="AU181" s="24" t="s">
        <v>1961</v>
      </c>
    </row>
    <row r="182" spans="2:51" s="12" customFormat="1" ht="13.5">
      <c r="B182" s="212"/>
      <c r="C182" s="213"/>
      <c r="D182" s="214" t="s">
        <v>2098</v>
      </c>
      <c r="E182" s="215" t="s">
        <v>1898</v>
      </c>
      <c r="F182" s="216" t="s">
        <v>2927</v>
      </c>
      <c r="G182" s="213"/>
      <c r="H182" s="217">
        <v>40</v>
      </c>
      <c r="I182" s="218"/>
      <c r="J182" s="213"/>
      <c r="K182" s="213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2098</v>
      </c>
      <c r="AU182" s="223" t="s">
        <v>1961</v>
      </c>
      <c r="AV182" s="12" t="s">
        <v>1961</v>
      </c>
      <c r="AW182" s="12" t="s">
        <v>1916</v>
      </c>
      <c r="AX182" s="12" t="s">
        <v>1900</v>
      </c>
      <c r="AY182" s="223" t="s">
        <v>2090</v>
      </c>
    </row>
    <row r="183" spans="2:65" s="1" customFormat="1" ht="22.5" customHeight="1">
      <c r="B183" s="41"/>
      <c r="C183" s="200" t="s">
        <v>2616</v>
      </c>
      <c r="D183" s="200" t="s">
        <v>2092</v>
      </c>
      <c r="E183" s="201" t="s">
        <v>2928</v>
      </c>
      <c r="F183" s="202" t="s">
        <v>2929</v>
      </c>
      <c r="G183" s="203" t="s">
        <v>2106</v>
      </c>
      <c r="H183" s="204">
        <v>154</v>
      </c>
      <c r="I183" s="205"/>
      <c r="J183" s="206">
        <f>ROUND(I183*H183,2)</f>
        <v>0</v>
      </c>
      <c r="K183" s="202" t="s">
        <v>2096</v>
      </c>
      <c r="L183" s="61"/>
      <c r="M183" s="207" t="s">
        <v>1898</v>
      </c>
      <c r="N183" s="208" t="s">
        <v>1922</v>
      </c>
      <c r="O183" s="42"/>
      <c r="P183" s="209">
        <f>O183*H183</f>
        <v>0</v>
      </c>
      <c r="Q183" s="209">
        <v>0.0049561365</v>
      </c>
      <c r="R183" s="209">
        <f>Q183*H183</f>
        <v>0.7632450209999999</v>
      </c>
      <c r="S183" s="209">
        <v>0</v>
      </c>
      <c r="T183" s="210">
        <f>S183*H183</f>
        <v>0</v>
      </c>
      <c r="AR183" s="24" t="s">
        <v>2653</v>
      </c>
      <c r="AT183" s="24" t="s">
        <v>2092</v>
      </c>
      <c r="AU183" s="24" t="s">
        <v>1961</v>
      </c>
      <c r="AY183" s="24" t="s">
        <v>2090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24" t="s">
        <v>1900</v>
      </c>
      <c r="BK183" s="211">
        <f>ROUND(I183*H183,2)</f>
        <v>0</v>
      </c>
      <c r="BL183" s="24" t="s">
        <v>2653</v>
      </c>
      <c r="BM183" s="24" t="s">
        <v>2930</v>
      </c>
    </row>
    <row r="184" spans="2:51" s="12" customFormat="1" ht="13.5">
      <c r="B184" s="212"/>
      <c r="C184" s="213"/>
      <c r="D184" s="224" t="s">
        <v>2098</v>
      </c>
      <c r="E184" s="225" t="s">
        <v>1898</v>
      </c>
      <c r="F184" s="226" t="s">
        <v>2931</v>
      </c>
      <c r="G184" s="213"/>
      <c r="H184" s="227">
        <v>154</v>
      </c>
      <c r="I184" s="218"/>
      <c r="J184" s="213"/>
      <c r="K184" s="213"/>
      <c r="L184" s="219"/>
      <c r="M184" s="258"/>
      <c r="N184" s="259"/>
      <c r="O184" s="259"/>
      <c r="P184" s="259"/>
      <c r="Q184" s="259"/>
      <c r="R184" s="259"/>
      <c r="S184" s="259"/>
      <c r="T184" s="260"/>
      <c r="AT184" s="223" t="s">
        <v>2098</v>
      </c>
      <c r="AU184" s="223" t="s">
        <v>1961</v>
      </c>
      <c r="AV184" s="12" t="s">
        <v>1961</v>
      </c>
      <c r="AW184" s="12" t="s">
        <v>1916</v>
      </c>
      <c r="AX184" s="12" t="s">
        <v>1900</v>
      </c>
      <c r="AY184" s="223" t="s">
        <v>2090</v>
      </c>
    </row>
    <row r="185" spans="2:12" s="1" customFormat="1" ht="6.95" customHeight="1">
      <c r="B185" s="56"/>
      <c r="C185" s="57"/>
      <c r="D185" s="57"/>
      <c r="E185" s="57"/>
      <c r="F185" s="57"/>
      <c r="G185" s="57"/>
      <c r="H185" s="57"/>
      <c r="I185" s="145"/>
      <c r="J185" s="57"/>
      <c r="K185" s="57"/>
      <c r="L185" s="61"/>
    </row>
  </sheetData>
  <sheetProtection sheet="1" objects="1" scenarios="1" formatCells="0" formatColumns="0" formatRows="0" sort="0" autoFilter="0"/>
  <autoFilter ref="C84:K1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ht="15">
      <c r="B8" s="28"/>
      <c r="C8" s="29"/>
      <c r="D8" s="37" t="s">
        <v>2058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6" t="s">
        <v>2819</v>
      </c>
      <c r="F9" s="409"/>
      <c r="G9" s="409"/>
      <c r="H9" s="409"/>
      <c r="I9" s="126"/>
      <c r="J9" s="42"/>
      <c r="K9" s="45"/>
    </row>
    <row r="10" spans="2:11" s="1" customFormat="1" ht="15">
      <c r="B10" s="41"/>
      <c r="C10" s="42"/>
      <c r="D10" s="37" t="s">
        <v>2932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8" t="s">
        <v>2933</v>
      </c>
      <c r="F11" s="409"/>
      <c r="G11" s="409"/>
      <c r="H11" s="409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1897</v>
      </c>
      <c r="E13" s="42"/>
      <c r="F13" s="35" t="s">
        <v>1898</v>
      </c>
      <c r="G13" s="42"/>
      <c r="H13" s="42"/>
      <c r="I13" s="127" t="s">
        <v>1899</v>
      </c>
      <c r="J13" s="35" t="s">
        <v>1898</v>
      </c>
      <c r="K13" s="45"/>
    </row>
    <row r="14" spans="2:11" s="1" customFormat="1" ht="14.45" customHeight="1">
      <c r="B14" s="41"/>
      <c r="C14" s="42"/>
      <c r="D14" s="37" t="s">
        <v>1901</v>
      </c>
      <c r="E14" s="42"/>
      <c r="F14" s="35" t="s">
        <v>1902</v>
      </c>
      <c r="G14" s="42"/>
      <c r="H14" s="42"/>
      <c r="I14" s="127" t="s">
        <v>1903</v>
      </c>
      <c r="J14" s="128" t="str">
        <f ca="1">'Rekapitulace stavby'!AN8</f>
        <v>28. 11. 2016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1906</v>
      </c>
      <c r="E16" s="42"/>
      <c r="F16" s="42"/>
      <c r="G16" s="42"/>
      <c r="H16" s="42"/>
      <c r="I16" s="127" t="s">
        <v>1907</v>
      </c>
      <c r="J16" s="35" t="s">
        <v>1898</v>
      </c>
      <c r="K16" s="45"/>
    </row>
    <row r="17" spans="2:11" s="1" customFormat="1" ht="18" customHeight="1">
      <c r="B17" s="41"/>
      <c r="C17" s="42"/>
      <c r="D17" s="42"/>
      <c r="E17" s="35" t="s">
        <v>1908</v>
      </c>
      <c r="F17" s="42"/>
      <c r="G17" s="42"/>
      <c r="H17" s="42"/>
      <c r="I17" s="127" t="s">
        <v>1909</v>
      </c>
      <c r="J17" s="35" t="s">
        <v>1898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1910</v>
      </c>
      <c r="E19" s="42"/>
      <c r="F19" s="42"/>
      <c r="G19" s="42"/>
      <c r="H19" s="42"/>
      <c r="I19" s="127" t="s">
        <v>1907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1909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1912</v>
      </c>
      <c r="E22" s="42"/>
      <c r="F22" s="42"/>
      <c r="G22" s="42"/>
      <c r="H22" s="42"/>
      <c r="I22" s="127" t="s">
        <v>1907</v>
      </c>
      <c r="J22" s="35" t="s">
        <v>1898</v>
      </c>
      <c r="K22" s="45"/>
    </row>
    <row r="23" spans="2:11" s="1" customFormat="1" ht="18" customHeight="1">
      <c r="B23" s="41"/>
      <c r="C23" s="42"/>
      <c r="D23" s="42"/>
      <c r="E23" s="35" t="s">
        <v>1913</v>
      </c>
      <c r="F23" s="42"/>
      <c r="G23" s="42"/>
      <c r="H23" s="42"/>
      <c r="I23" s="127" t="s">
        <v>1909</v>
      </c>
      <c r="J23" s="35" t="s">
        <v>1898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1914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30"/>
      <c r="C26" s="131"/>
      <c r="D26" s="131"/>
      <c r="E26" s="398" t="s">
        <v>1898</v>
      </c>
      <c r="F26" s="398"/>
      <c r="G26" s="398"/>
      <c r="H26" s="398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25.35" customHeight="1">
      <c r="B29" s="41"/>
      <c r="C29" s="42"/>
      <c r="D29" s="136" t="s">
        <v>1917</v>
      </c>
      <c r="E29" s="42"/>
      <c r="F29" s="42"/>
      <c r="G29" s="42"/>
      <c r="H29" s="42"/>
      <c r="I29" s="126"/>
      <c r="J29" s="137">
        <f>ROUNDUP(J99,2)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4"/>
      <c r="J30" s="84"/>
      <c r="K30" s="135"/>
    </row>
    <row r="31" spans="2:11" s="1" customFormat="1" ht="14.45" customHeight="1">
      <c r="B31" s="41"/>
      <c r="C31" s="42"/>
      <c r="D31" s="42"/>
      <c r="E31" s="42"/>
      <c r="F31" s="46" t="s">
        <v>1919</v>
      </c>
      <c r="G31" s="42"/>
      <c r="H31" s="42"/>
      <c r="I31" s="138" t="s">
        <v>1918</v>
      </c>
      <c r="J31" s="46" t="s">
        <v>1920</v>
      </c>
      <c r="K31" s="45"/>
    </row>
    <row r="32" spans="2:11" s="1" customFormat="1" ht="14.45" customHeight="1">
      <c r="B32" s="41"/>
      <c r="C32" s="42"/>
      <c r="D32" s="49" t="s">
        <v>1921</v>
      </c>
      <c r="E32" s="49" t="s">
        <v>1922</v>
      </c>
      <c r="F32" s="139">
        <f>ROUNDUP(SUM(BE99:BE431),2)</f>
        <v>0</v>
      </c>
      <c r="G32" s="42"/>
      <c r="H32" s="42"/>
      <c r="I32" s="140">
        <v>0.21</v>
      </c>
      <c r="J32" s="139">
        <f>ROUNDUP(ROUNDUP((SUM(BE99:BE431)),2)*I32,1)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1923</v>
      </c>
      <c r="F33" s="139">
        <f>ROUNDUP(SUM(BF99:BF431),2)</f>
        <v>0</v>
      </c>
      <c r="G33" s="42"/>
      <c r="H33" s="42"/>
      <c r="I33" s="140">
        <v>0.15</v>
      </c>
      <c r="J33" s="139">
        <f>ROUNDUP(ROUNDUP((SUM(BF99:BF431)),2)*I33,1)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1924</v>
      </c>
      <c r="F34" s="139">
        <f>ROUNDUP(SUM(BG99:BG431),2)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1925</v>
      </c>
      <c r="F35" s="139">
        <f>ROUNDUP(SUM(BH99:BH431),2)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1926</v>
      </c>
      <c r="F36" s="139">
        <f>ROUNDUP(SUM(BI99:BI431),2)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1927</v>
      </c>
      <c r="E38" s="53"/>
      <c r="F38" s="53"/>
      <c r="G38" s="141" t="s">
        <v>1928</v>
      </c>
      <c r="H38" s="54" t="s">
        <v>1929</v>
      </c>
      <c r="I38" s="142"/>
      <c r="J38" s="143">
        <f>SUM(J29:J36)</f>
        <v>0</v>
      </c>
      <c r="K38" s="144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5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5" customHeight="1">
      <c r="B44" s="41"/>
      <c r="C44" s="30" t="s">
        <v>2062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1894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6" t="str">
        <f>E7</f>
        <v>Jezero Most-napojení na komunikace a IS - část I</v>
      </c>
      <c r="F47" s="407"/>
      <c r="G47" s="407"/>
      <c r="H47" s="407"/>
      <c r="I47" s="126"/>
      <c r="J47" s="42"/>
      <c r="K47" s="45"/>
    </row>
    <row r="48" spans="2:11" ht="15">
      <c r="B48" s="28"/>
      <c r="C48" s="37" t="s">
        <v>2058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6" t="s">
        <v>2819</v>
      </c>
      <c r="F49" s="409"/>
      <c r="G49" s="409"/>
      <c r="H49" s="409"/>
      <c r="I49" s="126"/>
      <c r="J49" s="42"/>
      <c r="K49" s="45"/>
    </row>
    <row r="50" spans="2:11" s="1" customFormat="1" ht="14.45" customHeight="1">
      <c r="B50" s="41"/>
      <c r="C50" s="37" t="s">
        <v>2932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8" t="str">
        <f>E11</f>
        <v>SO 303a - Splašková kanalizace - Čerp. stanice</v>
      </c>
      <c r="F51" s="409"/>
      <c r="G51" s="409"/>
      <c r="H51" s="409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1901</v>
      </c>
      <c r="D53" s="42"/>
      <c r="E53" s="42"/>
      <c r="F53" s="35" t="str">
        <f>F14</f>
        <v xml:space="preserve"> </v>
      </c>
      <c r="G53" s="42"/>
      <c r="H53" s="42"/>
      <c r="I53" s="127" t="s">
        <v>1903</v>
      </c>
      <c r="J53" s="128" t="str">
        <f>IF(J14="","",J14)</f>
        <v>28. 11. 2016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1906</v>
      </c>
      <c r="D55" s="42"/>
      <c r="E55" s="42"/>
      <c r="F55" s="35" t="str">
        <f>E17</f>
        <v>ČR - Ministerstvo financí</v>
      </c>
      <c r="G55" s="42"/>
      <c r="H55" s="42"/>
      <c r="I55" s="127" t="s">
        <v>1912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1910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50" t="s">
        <v>2063</v>
      </c>
      <c r="D58" s="51"/>
      <c r="E58" s="51"/>
      <c r="F58" s="51"/>
      <c r="G58" s="51"/>
      <c r="H58" s="51"/>
      <c r="I58" s="151"/>
      <c r="J58" s="152" t="s">
        <v>2064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3" t="s">
        <v>2065</v>
      </c>
      <c r="D60" s="42"/>
      <c r="E60" s="42"/>
      <c r="F60" s="42"/>
      <c r="G60" s="42"/>
      <c r="H60" s="42"/>
      <c r="I60" s="126"/>
      <c r="J60" s="137">
        <f>J99</f>
        <v>0</v>
      </c>
      <c r="K60" s="45"/>
      <c r="AU60" s="24" t="s">
        <v>2066</v>
      </c>
    </row>
    <row r="61" spans="2:11" s="8" customFormat="1" ht="24.95" customHeight="1">
      <c r="B61" s="154"/>
      <c r="C61" s="155"/>
      <c r="D61" s="156" t="s">
        <v>2067</v>
      </c>
      <c r="E61" s="157"/>
      <c r="F61" s="157"/>
      <c r="G61" s="157"/>
      <c r="H61" s="157"/>
      <c r="I61" s="160"/>
      <c r="J61" s="161">
        <f>J100</f>
        <v>0</v>
      </c>
      <c r="K61" s="162"/>
    </row>
    <row r="62" spans="2:11" s="9" customFormat="1" ht="19.9" customHeight="1">
      <c r="B62" s="163"/>
      <c r="C62" s="164"/>
      <c r="D62" s="165" t="s">
        <v>2068</v>
      </c>
      <c r="E62" s="166"/>
      <c r="F62" s="166"/>
      <c r="G62" s="166"/>
      <c r="H62" s="166"/>
      <c r="I62" s="167"/>
      <c r="J62" s="168">
        <f>J101</f>
        <v>0</v>
      </c>
      <c r="K62" s="169"/>
    </row>
    <row r="63" spans="2:11" s="9" customFormat="1" ht="19.9" customHeight="1">
      <c r="B63" s="163"/>
      <c r="C63" s="164"/>
      <c r="D63" s="165" t="s">
        <v>2934</v>
      </c>
      <c r="E63" s="166"/>
      <c r="F63" s="166"/>
      <c r="G63" s="166"/>
      <c r="H63" s="166"/>
      <c r="I63" s="167"/>
      <c r="J63" s="168">
        <f>J141</f>
        <v>0</v>
      </c>
      <c r="K63" s="169"/>
    </row>
    <row r="64" spans="2:11" s="9" customFormat="1" ht="19.9" customHeight="1">
      <c r="B64" s="163"/>
      <c r="C64" s="164"/>
      <c r="D64" s="165" t="s">
        <v>2442</v>
      </c>
      <c r="E64" s="166"/>
      <c r="F64" s="166"/>
      <c r="G64" s="166"/>
      <c r="H64" s="166"/>
      <c r="I64" s="167"/>
      <c r="J64" s="168">
        <f>J154</f>
        <v>0</v>
      </c>
      <c r="K64" s="169"/>
    </row>
    <row r="65" spans="2:11" s="9" customFormat="1" ht="19.9" customHeight="1">
      <c r="B65" s="163"/>
      <c r="C65" s="164"/>
      <c r="D65" s="165" t="s">
        <v>2935</v>
      </c>
      <c r="E65" s="166"/>
      <c r="F65" s="166"/>
      <c r="G65" s="166"/>
      <c r="H65" s="166"/>
      <c r="I65" s="167"/>
      <c r="J65" s="168">
        <f>J165</f>
        <v>0</v>
      </c>
      <c r="K65" s="169"/>
    </row>
    <row r="66" spans="2:11" s="9" customFormat="1" ht="19.9" customHeight="1">
      <c r="B66" s="163"/>
      <c r="C66" s="164"/>
      <c r="D66" s="165" t="s">
        <v>2071</v>
      </c>
      <c r="E66" s="166"/>
      <c r="F66" s="166"/>
      <c r="G66" s="166"/>
      <c r="H66" s="166"/>
      <c r="I66" s="167"/>
      <c r="J66" s="168">
        <f>J171</f>
        <v>0</v>
      </c>
      <c r="K66" s="169"/>
    </row>
    <row r="67" spans="2:11" s="9" customFormat="1" ht="19.9" customHeight="1">
      <c r="B67" s="163"/>
      <c r="C67" s="164"/>
      <c r="D67" s="165" t="s">
        <v>2936</v>
      </c>
      <c r="E67" s="166"/>
      <c r="F67" s="166"/>
      <c r="G67" s="166"/>
      <c r="H67" s="166"/>
      <c r="I67" s="167"/>
      <c r="J67" s="168">
        <f>J274</f>
        <v>0</v>
      </c>
      <c r="K67" s="169"/>
    </row>
    <row r="68" spans="2:11" s="9" customFormat="1" ht="19.9" customHeight="1">
      <c r="B68" s="163"/>
      <c r="C68" s="164"/>
      <c r="D68" s="165" t="s">
        <v>2937</v>
      </c>
      <c r="E68" s="166"/>
      <c r="F68" s="166"/>
      <c r="G68" s="166"/>
      <c r="H68" s="166"/>
      <c r="I68" s="167"/>
      <c r="J68" s="168">
        <f>J296</f>
        <v>0</v>
      </c>
      <c r="K68" s="169"/>
    </row>
    <row r="69" spans="2:11" s="8" customFormat="1" ht="24.95" customHeight="1">
      <c r="B69" s="154"/>
      <c r="C69" s="155"/>
      <c r="D69" s="156" t="s">
        <v>2443</v>
      </c>
      <c r="E69" s="157"/>
      <c r="F69" s="157"/>
      <c r="G69" s="157"/>
      <c r="H69" s="157"/>
      <c r="I69" s="160"/>
      <c r="J69" s="161">
        <f>J298</f>
        <v>0</v>
      </c>
      <c r="K69" s="162"/>
    </row>
    <row r="70" spans="2:11" s="9" customFormat="1" ht="19.9" customHeight="1">
      <c r="B70" s="163"/>
      <c r="C70" s="164"/>
      <c r="D70" s="165" t="s">
        <v>2938</v>
      </c>
      <c r="E70" s="166"/>
      <c r="F70" s="166"/>
      <c r="G70" s="166"/>
      <c r="H70" s="166"/>
      <c r="I70" s="167"/>
      <c r="J70" s="168">
        <f>J299</f>
        <v>0</v>
      </c>
      <c r="K70" s="169"/>
    </row>
    <row r="71" spans="2:11" s="9" customFormat="1" ht="19.9" customHeight="1">
      <c r="B71" s="163"/>
      <c r="C71" s="164"/>
      <c r="D71" s="165" t="s">
        <v>2939</v>
      </c>
      <c r="E71" s="166"/>
      <c r="F71" s="166"/>
      <c r="G71" s="166"/>
      <c r="H71" s="166"/>
      <c r="I71" s="167"/>
      <c r="J71" s="168">
        <f>J316</f>
        <v>0</v>
      </c>
      <c r="K71" s="169"/>
    </row>
    <row r="72" spans="2:11" s="9" customFormat="1" ht="19.9" customHeight="1">
      <c r="B72" s="163"/>
      <c r="C72" s="164"/>
      <c r="D72" s="165" t="s">
        <v>2940</v>
      </c>
      <c r="E72" s="166"/>
      <c r="F72" s="166"/>
      <c r="G72" s="166"/>
      <c r="H72" s="166"/>
      <c r="I72" s="167"/>
      <c r="J72" s="168">
        <f>J342</f>
        <v>0</v>
      </c>
      <c r="K72" s="169"/>
    </row>
    <row r="73" spans="2:11" s="8" customFormat="1" ht="24.95" customHeight="1">
      <c r="B73" s="154"/>
      <c r="C73" s="155"/>
      <c r="D73" s="156" t="s">
        <v>2820</v>
      </c>
      <c r="E73" s="157"/>
      <c r="F73" s="157"/>
      <c r="G73" s="157"/>
      <c r="H73" s="157"/>
      <c r="I73" s="160"/>
      <c r="J73" s="161">
        <f>J348</f>
        <v>0</v>
      </c>
      <c r="K73" s="162"/>
    </row>
    <row r="74" spans="2:11" s="9" customFormat="1" ht="19.9" customHeight="1">
      <c r="B74" s="163"/>
      <c r="C74" s="164"/>
      <c r="D74" s="165" t="s">
        <v>2941</v>
      </c>
      <c r="E74" s="166"/>
      <c r="F74" s="166"/>
      <c r="G74" s="166"/>
      <c r="H74" s="166"/>
      <c r="I74" s="167"/>
      <c r="J74" s="168">
        <f>J349</f>
        <v>0</v>
      </c>
      <c r="K74" s="169"/>
    </row>
    <row r="75" spans="2:11" s="9" customFormat="1" ht="19.9" customHeight="1">
      <c r="B75" s="163"/>
      <c r="C75" s="164"/>
      <c r="D75" s="165" t="s">
        <v>2821</v>
      </c>
      <c r="E75" s="166"/>
      <c r="F75" s="166"/>
      <c r="G75" s="166"/>
      <c r="H75" s="166"/>
      <c r="I75" s="167"/>
      <c r="J75" s="168">
        <f>J409</f>
        <v>0</v>
      </c>
      <c r="K75" s="169"/>
    </row>
    <row r="76" spans="2:11" s="9" customFormat="1" ht="19.9" customHeight="1">
      <c r="B76" s="163"/>
      <c r="C76" s="164"/>
      <c r="D76" s="165" t="s">
        <v>2942</v>
      </c>
      <c r="E76" s="166"/>
      <c r="F76" s="166"/>
      <c r="G76" s="166"/>
      <c r="H76" s="166"/>
      <c r="I76" s="167"/>
      <c r="J76" s="168">
        <f>J423</f>
        <v>0</v>
      </c>
      <c r="K76" s="169"/>
    </row>
    <row r="77" spans="2:11" s="8" customFormat="1" ht="24.95" customHeight="1">
      <c r="B77" s="154"/>
      <c r="C77" s="155"/>
      <c r="D77" s="156" t="s">
        <v>2943</v>
      </c>
      <c r="E77" s="157"/>
      <c r="F77" s="157"/>
      <c r="G77" s="157"/>
      <c r="H77" s="157"/>
      <c r="I77" s="160"/>
      <c r="J77" s="161">
        <f>J428</f>
        <v>0</v>
      </c>
      <c r="K77" s="162"/>
    </row>
    <row r="78" spans="2:11" s="1" customFormat="1" ht="21.75" customHeight="1">
      <c r="B78" s="41"/>
      <c r="C78" s="42"/>
      <c r="D78" s="42"/>
      <c r="E78" s="42"/>
      <c r="F78" s="42"/>
      <c r="G78" s="42"/>
      <c r="H78" s="42"/>
      <c r="I78" s="126"/>
      <c r="J78" s="42"/>
      <c r="K78" s="45"/>
    </row>
    <row r="79" spans="2:11" s="1" customFormat="1" ht="6.95" customHeight="1">
      <c r="B79" s="56"/>
      <c r="C79" s="57"/>
      <c r="D79" s="57"/>
      <c r="E79" s="57"/>
      <c r="F79" s="57"/>
      <c r="G79" s="57"/>
      <c r="H79" s="57"/>
      <c r="I79" s="145"/>
      <c r="J79" s="57"/>
      <c r="K79" s="58"/>
    </row>
    <row r="83" spans="2:12" s="1" customFormat="1" ht="6.95" customHeight="1">
      <c r="B83" s="59"/>
      <c r="C83" s="60"/>
      <c r="D83" s="60"/>
      <c r="E83" s="60"/>
      <c r="F83" s="60"/>
      <c r="G83" s="60"/>
      <c r="H83" s="60"/>
      <c r="I83" s="148"/>
      <c r="J83" s="60"/>
      <c r="K83" s="60"/>
      <c r="L83" s="61"/>
    </row>
    <row r="84" spans="2:12" s="1" customFormat="1" ht="36.95" customHeight="1">
      <c r="B84" s="41"/>
      <c r="C84" s="62" t="s">
        <v>2074</v>
      </c>
      <c r="D84" s="63"/>
      <c r="E84" s="63"/>
      <c r="F84" s="63"/>
      <c r="G84" s="63"/>
      <c r="H84" s="63"/>
      <c r="I84" s="170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70"/>
      <c r="J85" s="63"/>
      <c r="K85" s="63"/>
      <c r="L85" s="61"/>
    </row>
    <row r="86" spans="2:12" s="1" customFormat="1" ht="14.45" customHeight="1">
      <c r="B86" s="41"/>
      <c r="C86" s="65" t="s">
        <v>1894</v>
      </c>
      <c r="D86" s="63"/>
      <c r="E86" s="63"/>
      <c r="F86" s="63"/>
      <c r="G86" s="63"/>
      <c r="H86" s="63"/>
      <c r="I86" s="170"/>
      <c r="J86" s="63"/>
      <c r="K86" s="63"/>
      <c r="L86" s="61"/>
    </row>
    <row r="87" spans="2:12" s="1" customFormat="1" ht="22.5" customHeight="1">
      <c r="B87" s="41"/>
      <c r="C87" s="63"/>
      <c r="D87" s="63"/>
      <c r="E87" s="402" t="str">
        <f>E7</f>
        <v>Jezero Most-napojení na komunikace a IS - část I</v>
      </c>
      <c r="F87" s="403"/>
      <c r="G87" s="403"/>
      <c r="H87" s="403"/>
      <c r="I87" s="170"/>
      <c r="J87" s="63"/>
      <c r="K87" s="63"/>
      <c r="L87" s="61"/>
    </row>
    <row r="88" spans="2:12" ht="15">
      <c r="B88" s="28"/>
      <c r="C88" s="65" t="s">
        <v>2058</v>
      </c>
      <c r="D88" s="263"/>
      <c r="E88" s="263"/>
      <c r="F88" s="263"/>
      <c r="G88" s="263"/>
      <c r="H88" s="263"/>
      <c r="J88" s="263"/>
      <c r="K88" s="263"/>
      <c r="L88" s="264"/>
    </row>
    <row r="89" spans="2:12" s="1" customFormat="1" ht="22.5" customHeight="1">
      <c r="B89" s="41"/>
      <c r="C89" s="63"/>
      <c r="D89" s="63"/>
      <c r="E89" s="402" t="s">
        <v>2819</v>
      </c>
      <c r="F89" s="404"/>
      <c r="G89" s="404"/>
      <c r="H89" s="404"/>
      <c r="I89" s="170"/>
      <c r="J89" s="63"/>
      <c r="K89" s="63"/>
      <c r="L89" s="61"/>
    </row>
    <row r="90" spans="2:12" s="1" customFormat="1" ht="14.45" customHeight="1">
      <c r="B90" s="41"/>
      <c r="C90" s="65" t="s">
        <v>2932</v>
      </c>
      <c r="D90" s="63"/>
      <c r="E90" s="63"/>
      <c r="F90" s="63"/>
      <c r="G90" s="63"/>
      <c r="H90" s="63"/>
      <c r="I90" s="170"/>
      <c r="J90" s="63"/>
      <c r="K90" s="63"/>
      <c r="L90" s="61"/>
    </row>
    <row r="91" spans="2:12" s="1" customFormat="1" ht="23.25" customHeight="1">
      <c r="B91" s="41"/>
      <c r="C91" s="63"/>
      <c r="D91" s="63"/>
      <c r="E91" s="374" t="str">
        <f>E11</f>
        <v>SO 303a - Splašková kanalizace - Čerp. stanice</v>
      </c>
      <c r="F91" s="404"/>
      <c r="G91" s="404"/>
      <c r="H91" s="404"/>
      <c r="I91" s="170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0"/>
      <c r="J92" s="63"/>
      <c r="K92" s="63"/>
      <c r="L92" s="61"/>
    </row>
    <row r="93" spans="2:12" s="1" customFormat="1" ht="18" customHeight="1">
      <c r="B93" s="41"/>
      <c r="C93" s="65" t="s">
        <v>1901</v>
      </c>
      <c r="D93" s="63"/>
      <c r="E93" s="63"/>
      <c r="F93" s="171" t="str">
        <f>F14</f>
        <v xml:space="preserve"> </v>
      </c>
      <c r="G93" s="63"/>
      <c r="H93" s="63"/>
      <c r="I93" s="172" t="s">
        <v>1903</v>
      </c>
      <c r="J93" s="73" t="str">
        <f>IF(J14="","",J14)</f>
        <v>28. 11. 2016</v>
      </c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70"/>
      <c r="J94" s="63"/>
      <c r="K94" s="63"/>
      <c r="L94" s="61"/>
    </row>
    <row r="95" spans="2:12" s="1" customFormat="1" ht="15">
      <c r="B95" s="41"/>
      <c r="C95" s="65" t="s">
        <v>1906</v>
      </c>
      <c r="D95" s="63"/>
      <c r="E95" s="63"/>
      <c r="F95" s="171" t="str">
        <f>E17</f>
        <v>ČR - Ministerstvo financí</v>
      </c>
      <c r="G95" s="63"/>
      <c r="H95" s="63"/>
      <c r="I95" s="172" t="s">
        <v>1912</v>
      </c>
      <c r="J95" s="171" t="str">
        <f>E23</f>
        <v>Báňské projekty Teplice a.s.</v>
      </c>
      <c r="K95" s="63"/>
      <c r="L95" s="61"/>
    </row>
    <row r="96" spans="2:12" s="1" customFormat="1" ht="14.45" customHeight="1">
      <c r="B96" s="41"/>
      <c r="C96" s="65" t="s">
        <v>1910</v>
      </c>
      <c r="D96" s="63"/>
      <c r="E96" s="63"/>
      <c r="F96" s="171" t="str">
        <f>IF(E20="","",E20)</f>
        <v/>
      </c>
      <c r="G96" s="63"/>
      <c r="H96" s="63"/>
      <c r="I96" s="170"/>
      <c r="J96" s="63"/>
      <c r="K96" s="63"/>
      <c r="L96" s="61"/>
    </row>
    <row r="97" spans="2:12" s="1" customFormat="1" ht="10.35" customHeight="1">
      <c r="B97" s="41"/>
      <c r="C97" s="63"/>
      <c r="D97" s="63"/>
      <c r="E97" s="63"/>
      <c r="F97" s="63"/>
      <c r="G97" s="63"/>
      <c r="H97" s="63"/>
      <c r="I97" s="170"/>
      <c r="J97" s="63"/>
      <c r="K97" s="63"/>
      <c r="L97" s="61"/>
    </row>
    <row r="98" spans="2:20" s="10" customFormat="1" ht="29.25" customHeight="1">
      <c r="B98" s="173"/>
      <c r="C98" s="174" t="s">
        <v>2075</v>
      </c>
      <c r="D98" s="175" t="s">
        <v>1936</v>
      </c>
      <c r="E98" s="175" t="s">
        <v>1932</v>
      </c>
      <c r="F98" s="175" t="s">
        <v>2076</v>
      </c>
      <c r="G98" s="175" t="s">
        <v>2077</v>
      </c>
      <c r="H98" s="175" t="s">
        <v>2078</v>
      </c>
      <c r="I98" s="176" t="s">
        <v>2079</v>
      </c>
      <c r="J98" s="175" t="s">
        <v>2064</v>
      </c>
      <c r="K98" s="177" t="s">
        <v>2080</v>
      </c>
      <c r="L98" s="178"/>
      <c r="M98" s="80" t="s">
        <v>2081</v>
      </c>
      <c r="N98" s="81" t="s">
        <v>1921</v>
      </c>
      <c r="O98" s="81" t="s">
        <v>2082</v>
      </c>
      <c r="P98" s="81" t="s">
        <v>2083</v>
      </c>
      <c r="Q98" s="81" t="s">
        <v>2084</v>
      </c>
      <c r="R98" s="81" t="s">
        <v>2085</v>
      </c>
      <c r="S98" s="81" t="s">
        <v>2086</v>
      </c>
      <c r="T98" s="82" t="s">
        <v>2087</v>
      </c>
    </row>
    <row r="99" spans="2:63" s="1" customFormat="1" ht="29.25" customHeight="1">
      <c r="B99" s="41"/>
      <c r="C99" s="86" t="s">
        <v>2065</v>
      </c>
      <c r="D99" s="63"/>
      <c r="E99" s="63"/>
      <c r="F99" s="63"/>
      <c r="G99" s="63"/>
      <c r="H99" s="63"/>
      <c r="I99" s="170"/>
      <c r="J99" s="179">
        <f>BK99</f>
        <v>0</v>
      </c>
      <c r="K99" s="63"/>
      <c r="L99" s="61"/>
      <c r="M99" s="83"/>
      <c r="N99" s="84"/>
      <c r="O99" s="84"/>
      <c r="P99" s="180">
        <f>P100+P298+P348+P428</f>
        <v>0</v>
      </c>
      <c r="Q99" s="84"/>
      <c r="R99" s="180">
        <f>R100+R298+R348+R428</f>
        <v>26.717734917679998</v>
      </c>
      <c r="S99" s="84"/>
      <c r="T99" s="181">
        <f>T100+T298+T348+T428</f>
        <v>0.25512</v>
      </c>
      <c r="AT99" s="24" t="s">
        <v>1950</v>
      </c>
      <c r="AU99" s="24" t="s">
        <v>2066</v>
      </c>
      <c r="BK99" s="182">
        <f>BK100+BK298+BK348+BK428</f>
        <v>0</v>
      </c>
    </row>
    <row r="100" spans="2:63" s="11" customFormat="1" ht="37.35" customHeight="1">
      <c r="B100" s="183"/>
      <c r="C100" s="184"/>
      <c r="D100" s="185" t="s">
        <v>1950</v>
      </c>
      <c r="E100" s="186" t="s">
        <v>2088</v>
      </c>
      <c r="F100" s="186" t="s">
        <v>2089</v>
      </c>
      <c r="G100" s="184"/>
      <c r="H100" s="184"/>
      <c r="I100" s="187"/>
      <c r="J100" s="188">
        <f>BK100</f>
        <v>0</v>
      </c>
      <c r="K100" s="184"/>
      <c r="L100" s="189"/>
      <c r="M100" s="190"/>
      <c r="N100" s="191"/>
      <c r="O100" s="191"/>
      <c r="P100" s="192">
        <f>P101+P141+P154+P165+P171+P274+P296</f>
        <v>0</v>
      </c>
      <c r="Q100" s="191"/>
      <c r="R100" s="192">
        <f>R101+R141+R154+R165+R171+R274+R296</f>
        <v>7.57084218</v>
      </c>
      <c r="S100" s="191"/>
      <c r="T100" s="193">
        <f>T101+T141+T154+T165+T171+T274+T296</f>
        <v>0.25512</v>
      </c>
      <c r="AR100" s="194" t="s">
        <v>1900</v>
      </c>
      <c r="AT100" s="195" t="s">
        <v>1950</v>
      </c>
      <c r="AU100" s="195" t="s">
        <v>1951</v>
      </c>
      <c r="AY100" s="194" t="s">
        <v>2090</v>
      </c>
      <c r="BK100" s="196">
        <f>BK101+BK141+BK154+BK165+BK171+BK274+BK296</f>
        <v>0</v>
      </c>
    </row>
    <row r="101" spans="2:63" s="11" customFormat="1" ht="19.9" customHeight="1">
      <c r="B101" s="183"/>
      <c r="C101" s="184"/>
      <c r="D101" s="197" t="s">
        <v>1950</v>
      </c>
      <c r="E101" s="198" t="s">
        <v>1900</v>
      </c>
      <c r="F101" s="198" t="s">
        <v>2091</v>
      </c>
      <c r="G101" s="184"/>
      <c r="H101" s="184"/>
      <c r="I101" s="187"/>
      <c r="J101" s="199">
        <f>BK101</f>
        <v>0</v>
      </c>
      <c r="K101" s="184"/>
      <c r="L101" s="189"/>
      <c r="M101" s="190"/>
      <c r="N101" s="191"/>
      <c r="O101" s="191"/>
      <c r="P101" s="192">
        <f>SUM(P102:P140)</f>
        <v>0</v>
      </c>
      <c r="Q101" s="191"/>
      <c r="R101" s="192">
        <f>SUM(R102:R140)</f>
        <v>0</v>
      </c>
      <c r="S101" s="191"/>
      <c r="T101" s="193">
        <f>SUM(T102:T140)</f>
        <v>0</v>
      </c>
      <c r="AR101" s="194" t="s">
        <v>1900</v>
      </c>
      <c r="AT101" s="195" t="s">
        <v>1950</v>
      </c>
      <c r="AU101" s="195" t="s">
        <v>1900</v>
      </c>
      <c r="AY101" s="194" t="s">
        <v>2090</v>
      </c>
      <c r="BK101" s="196">
        <f>SUM(BK102:BK140)</f>
        <v>0</v>
      </c>
    </row>
    <row r="102" spans="2:65" s="1" customFormat="1" ht="22.5" customHeight="1">
      <c r="B102" s="41"/>
      <c r="C102" s="200" t="s">
        <v>1900</v>
      </c>
      <c r="D102" s="200" t="s">
        <v>2092</v>
      </c>
      <c r="E102" s="201" t="s">
        <v>2944</v>
      </c>
      <c r="F102" s="202" t="s">
        <v>2945</v>
      </c>
      <c r="G102" s="203" t="s">
        <v>2095</v>
      </c>
      <c r="H102" s="204">
        <v>48.853</v>
      </c>
      <c r="I102" s="205"/>
      <c r="J102" s="206">
        <f>ROUND(I102*H102,2)</f>
        <v>0</v>
      </c>
      <c r="K102" s="202" t="s">
        <v>2096</v>
      </c>
      <c r="L102" s="61"/>
      <c r="M102" s="207" t="s">
        <v>1898</v>
      </c>
      <c r="N102" s="208" t="s">
        <v>1922</v>
      </c>
      <c r="O102" s="42"/>
      <c r="P102" s="209">
        <f>O102*H102</f>
        <v>0</v>
      </c>
      <c r="Q102" s="209">
        <v>0</v>
      </c>
      <c r="R102" s="209">
        <f>Q102*H102</f>
        <v>0</v>
      </c>
      <c r="S102" s="209">
        <v>0</v>
      </c>
      <c r="T102" s="210">
        <f>S102*H102</f>
        <v>0</v>
      </c>
      <c r="AR102" s="24" t="s">
        <v>2042</v>
      </c>
      <c r="AT102" s="24" t="s">
        <v>2092</v>
      </c>
      <c r="AU102" s="24" t="s">
        <v>1961</v>
      </c>
      <c r="AY102" s="24" t="s">
        <v>2090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4" t="s">
        <v>1900</v>
      </c>
      <c r="BK102" s="211">
        <f>ROUND(I102*H102,2)</f>
        <v>0</v>
      </c>
      <c r="BL102" s="24" t="s">
        <v>2042</v>
      </c>
      <c r="BM102" s="24" t="s">
        <v>2946</v>
      </c>
    </row>
    <row r="103" spans="2:51" s="12" customFormat="1" ht="13.5">
      <c r="B103" s="212"/>
      <c r="C103" s="213"/>
      <c r="D103" s="224" t="s">
        <v>2098</v>
      </c>
      <c r="E103" s="225" t="s">
        <v>1898</v>
      </c>
      <c r="F103" s="226" t="s">
        <v>2947</v>
      </c>
      <c r="G103" s="213"/>
      <c r="H103" s="227">
        <v>48.853125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2098</v>
      </c>
      <c r="AU103" s="223" t="s">
        <v>1961</v>
      </c>
      <c r="AV103" s="12" t="s">
        <v>1961</v>
      </c>
      <c r="AW103" s="12" t="s">
        <v>1916</v>
      </c>
      <c r="AX103" s="12" t="s">
        <v>1951</v>
      </c>
      <c r="AY103" s="223" t="s">
        <v>2090</v>
      </c>
    </row>
    <row r="104" spans="2:51" s="13" customFormat="1" ht="13.5">
      <c r="B104" s="242"/>
      <c r="C104" s="243"/>
      <c r="D104" s="214" t="s">
        <v>2098</v>
      </c>
      <c r="E104" s="253" t="s">
        <v>1898</v>
      </c>
      <c r="F104" s="254" t="s">
        <v>2392</v>
      </c>
      <c r="G104" s="243"/>
      <c r="H104" s="255">
        <v>48.853125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2098</v>
      </c>
      <c r="AU104" s="252" t="s">
        <v>1961</v>
      </c>
      <c r="AV104" s="13" t="s">
        <v>2042</v>
      </c>
      <c r="AW104" s="13" t="s">
        <v>1882</v>
      </c>
      <c r="AX104" s="13" t="s">
        <v>1900</v>
      </c>
      <c r="AY104" s="252" t="s">
        <v>2090</v>
      </c>
    </row>
    <row r="105" spans="2:65" s="1" customFormat="1" ht="22.5" customHeight="1">
      <c r="B105" s="41"/>
      <c r="C105" s="200" t="s">
        <v>1961</v>
      </c>
      <c r="D105" s="200" t="s">
        <v>2092</v>
      </c>
      <c r="E105" s="201" t="s">
        <v>2948</v>
      </c>
      <c r="F105" s="202" t="s">
        <v>2949</v>
      </c>
      <c r="G105" s="203" t="s">
        <v>2095</v>
      </c>
      <c r="H105" s="204">
        <v>1029.741</v>
      </c>
      <c r="I105" s="205"/>
      <c r="J105" s="206">
        <f>ROUND(I105*H105,2)</f>
        <v>0</v>
      </c>
      <c r="K105" s="202" t="s">
        <v>2096</v>
      </c>
      <c r="L105" s="61"/>
      <c r="M105" s="207" t="s">
        <v>1898</v>
      </c>
      <c r="N105" s="208" t="s">
        <v>1922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2042</v>
      </c>
      <c r="AT105" s="24" t="s">
        <v>2092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2950</v>
      </c>
    </row>
    <row r="106" spans="2:51" s="12" customFormat="1" ht="13.5">
      <c r="B106" s="212"/>
      <c r="C106" s="213"/>
      <c r="D106" s="224" t="s">
        <v>2098</v>
      </c>
      <c r="E106" s="225" t="s">
        <v>1898</v>
      </c>
      <c r="F106" s="226" t="s">
        <v>2951</v>
      </c>
      <c r="G106" s="213"/>
      <c r="H106" s="227">
        <v>1029.741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1916</v>
      </c>
      <c r="AX106" s="12" t="s">
        <v>1951</v>
      </c>
      <c r="AY106" s="223" t="s">
        <v>2090</v>
      </c>
    </row>
    <row r="107" spans="2:51" s="13" customFormat="1" ht="13.5">
      <c r="B107" s="242"/>
      <c r="C107" s="243"/>
      <c r="D107" s="214" t="s">
        <v>2098</v>
      </c>
      <c r="E107" s="253" t="s">
        <v>1898</v>
      </c>
      <c r="F107" s="254" t="s">
        <v>2392</v>
      </c>
      <c r="G107" s="243"/>
      <c r="H107" s="255">
        <v>1029.741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2098</v>
      </c>
      <c r="AU107" s="252" t="s">
        <v>1961</v>
      </c>
      <c r="AV107" s="13" t="s">
        <v>2042</v>
      </c>
      <c r="AW107" s="13" t="s">
        <v>1882</v>
      </c>
      <c r="AX107" s="13" t="s">
        <v>1900</v>
      </c>
      <c r="AY107" s="252" t="s">
        <v>2090</v>
      </c>
    </row>
    <row r="108" spans="2:65" s="1" customFormat="1" ht="22.5" customHeight="1">
      <c r="B108" s="41"/>
      <c r="C108" s="200" t="s">
        <v>2039</v>
      </c>
      <c r="D108" s="200" t="s">
        <v>2092</v>
      </c>
      <c r="E108" s="201" t="s">
        <v>2952</v>
      </c>
      <c r="F108" s="202" t="s">
        <v>2953</v>
      </c>
      <c r="G108" s="203" t="s">
        <v>2095</v>
      </c>
      <c r="H108" s="204">
        <v>539.297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2954</v>
      </c>
    </row>
    <row r="109" spans="2:51" s="12" customFormat="1" ht="13.5">
      <c r="B109" s="212"/>
      <c r="C109" s="213"/>
      <c r="D109" s="224" t="s">
        <v>2098</v>
      </c>
      <c r="E109" s="225" t="s">
        <v>1898</v>
      </c>
      <c r="F109" s="226" t="s">
        <v>2955</v>
      </c>
      <c r="G109" s="213"/>
      <c r="H109" s="227">
        <v>539.297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2098</v>
      </c>
      <c r="AU109" s="223" t="s">
        <v>1961</v>
      </c>
      <c r="AV109" s="12" t="s">
        <v>1961</v>
      </c>
      <c r="AW109" s="12" t="s">
        <v>1916</v>
      </c>
      <c r="AX109" s="12" t="s">
        <v>1951</v>
      </c>
      <c r="AY109" s="223" t="s">
        <v>2090</v>
      </c>
    </row>
    <row r="110" spans="2:51" s="13" customFormat="1" ht="13.5">
      <c r="B110" s="242"/>
      <c r="C110" s="243"/>
      <c r="D110" s="214" t="s">
        <v>2098</v>
      </c>
      <c r="E110" s="253" t="s">
        <v>1898</v>
      </c>
      <c r="F110" s="254" t="s">
        <v>2392</v>
      </c>
      <c r="G110" s="243"/>
      <c r="H110" s="255">
        <v>539.297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2098</v>
      </c>
      <c r="AU110" s="252" t="s">
        <v>1961</v>
      </c>
      <c r="AV110" s="13" t="s">
        <v>2042</v>
      </c>
      <c r="AW110" s="13" t="s">
        <v>1882</v>
      </c>
      <c r="AX110" s="13" t="s">
        <v>1900</v>
      </c>
      <c r="AY110" s="252" t="s">
        <v>2090</v>
      </c>
    </row>
    <row r="111" spans="2:65" s="1" customFormat="1" ht="22.5" customHeight="1">
      <c r="B111" s="41"/>
      <c r="C111" s="200" t="s">
        <v>2042</v>
      </c>
      <c r="D111" s="200" t="s">
        <v>2092</v>
      </c>
      <c r="E111" s="201" t="s">
        <v>2434</v>
      </c>
      <c r="F111" s="202" t="s">
        <v>2435</v>
      </c>
      <c r="G111" s="203" t="s">
        <v>2095</v>
      </c>
      <c r="H111" s="204">
        <v>48.853</v>
      </c>
      <c r="I111" s="205"/>
      <c r="J111" s="206">
        <f>ROUND(I111*H111,2)</f>
        <v>0</v>
      </c>
      <c r="K111" s="202" t="s">
        <v>2096</v>
      </c>
      <c r="L111" s="61"/>
      <c r="M111" s="207" t="s">
        <v>1898</v>
      </c>
      <c r="N111" s="208" t="s">
        <v>1922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2042</v>
      </c>
      <c r="AT111" s="24" t="s">
        <v>2092</v>
      </c>
      <c r="AU111" s="24" t="s">
        <v>1961</v>
      </c>
      <c r="AY111" s="24" t="s">
        <v>2090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1900</v>
      </c>
      <c r="BK111" s="211">
        <f>ROUND(I111*H111,2)</f>
        <v>0</v>
      </c>
      <c r="BL111" s="24" t="s">
        <v>2042</v>
      </c>
      <c r="BM111" s="24" t="s">
        <v>2956</v>
      </c>
    </row>
    <row r="112" spans="2:51" s="12" customFormat="1" ht="13.5">
      <c r="B112" s="212"/>
      <c r="C112" s="213"/>
      <c r="D112" s="224" t="s">
        <v>2098</v>
      </c>
      <c r="E112" s="225" t="s">
        <v>1898</v>
      </c>
      <c r="F112" s="226" t="s">
        <v>2957</v>
      </c>
      <c r="G112" s="213"/>
      <c r="H112" s="227">
        <v>48.853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2098</v>
      </c>
      <c r="AU112" s="223" t="s">
        <v>1961</v>
      </c>
      <c r="AV112" s="12" t="s">
        <v>1961</v>
      </c>
      <c r="AW112" s="12" t="s">
        <v>1916</v>
      </c>
      <c r="AX112" s="12" t="s">
        <v>1951</v>
      </c>
      <c r="AY112" s="223" t="s">
        <v>2090</v>
      </c>
    </row>
    <row r="113" spans="2:51" s="13" customFormat="1" ht="13.5">
      <c r="B113" s="242"/>
      <c r="C113" s="243"/>
      <c r="D113" s="214" t="s">
        <v>2098</v>
      </c>
      <c r="E113" s="253" t="s">
        <v>1898</v>
      </c>
      <c r="F113" s="254" t="s">
        <v>2392</v>
      </c>
      <c r="G113" s="243"/>
      <c r="H113" s="255">
        <v>48.853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2098</v>
      </c>
      <c r="AU113" s="252" t="s">
        <v>1961</v>
      </c>
      <c r="AV113" s="13" t="s">
        <v>2042</v>
      </c>
      <c r="AW113" s="13" t="s">
        <v>1882</v>
      </c>
      <c r="AX113" s="13" t="s">
        <v>1900</v>
      </c>
      <c r="AY113" s="252" t="s">
        <v>2090</v>
      </c>
    </row>
    <row r="114" spans="2:65" s="1" customFormat="1" ht="22.5" customHeight="1">
      <c r="B114" s="41"/>
      <c r="C114" s="200" t="s">
        <v>2045</v>
      </c>
      <c r="D114" s="200" t="s">
        <v>2092</v>
      </c>
      <c r="E114" s="201" t="s">
        <v>2958</v>
      </c>
      <c r="F114" s="202" t="s">
        <v>2959</v>
      </c>
      <c r="G114" s="203" t="s">
        <v>2095</v>
      </c>
      <c r="H114" s="204">
        <v>123.569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2960</v>
      </c>
    </row>
    <row r="115" spans="2:51" s="12" customFormat="1" ht="13.5">
      <c r="B115" s="212"/>
      <c r="C115" s="213"/>
      <c r="D115" s="224" t="s">
        <v>2098</v>
      </c>
      <c r="E115" s="225" t="s">
        <v>1898</v>
      </c>
      <c r="F115" s="226" t="s">
        <v>2961</v>
      </c>
      <c r="G115" s="213"/>
      <c r="H115" s="227">
        <v>123.56892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1916</v>
      </c>
      <c r="AX115" s="12" t="s">
        <v>1951</v>
      </c>
      <c r="AY115" s="223" t="s">
        <v>2090</v>
      </c>
    </row>
    <row r="116" spans="2:51" s="13" customFormat="1" ht="13.5">
      <c r="B116" s="242"/>
      <c r="C116" s="243"/>
      <c r="D116" s="214" t="s">
        <v>2098</v>
      </c>
      <c r="E116" s="253" t="s">
        <v>1898</v>
      </c>
      <c r="F116" s="254" t="s">
        <v>2392</v>
      </c>
      <c r="G116" s="243"/>
      <c r="H116" s="255">
        <v>123.56892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2098</v>
      </c>
      <c r="AU116" s="252" t="s">
        <v>1961</v>
      </c>
      <c r="AV116" s="13" t="s">
        <v>2042</v>
      </c>
      <c r="AW116" s="13" t="s">
        <v>1882</v>
      </c>
      <c r="AX116" s="13" t="s">
        <v>1900</v>
      </c>
      <c r="AY116" s="252" t="s">
        <v>2090</v>
      </c>
    </row>
    <row r="117" spans="2:65" s="1" customFormat="1" ht="22.5" customHeight="1">
      <c r="B117" s="41"/>
      <c r="C117" s="200" t="s">
        <v>2117</v>
      </c>
      <c r="D117" s="200" t="s">
        <v>2092</v>
      </c>
      <c r="E117" s="201" t="s">
        <v>2962</v>
      </c>
      <c r="F117" s="202" t="s">
        <v>2963</v>
      </c>
      <c r="G117" s="203" t="s">
        <v>2095</v>
      </c>
      <c r="H117" s="204">
        <v>1886.662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2964</v>
      </c>
    </row>
    <row r="118" spans="2:51" s="12" customFormat="1" ht="13.5">
      <c r="B118" s="212"/>
      <c r="C118" s="213"/>
      <c r="D118" s="224" t="s">
        <v>2098</v>
      </c>
      <c r="E118" s="225" t="s">
        <v>1898</v>
      </c>
      <c r="F118" s="226" t="s">
        <v>2965</v>
      </c>
      <c r="G118" s="213"/>
      <c r="H118" s="227">
        <v>1078.594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1916</v>
      </c>
      <c r="AX118" s="12" t="s">
        <v>1951</v>
      </c>
      <c r="AY118" s="223" t="s">
        <v>2090</v>
      </c>
    </row>
    <row r="119" spans="2:51" s="12" customFormat="1" ht="13.5">
      <c r="B119" s="212"/>
      <c r="C119" s="213"/>
      <c r="D119" s="224" t="s">
        <v>2098</v>
      </c>
      <c r="E119" s="225" t="s">
        <v>1898</v>
      </c>
      <c r="F119" s="226" t="s">
        <v>2966</v>
      </c>
      <c r="G119" s="213"/>
      <c r="H119" s="227">
        <v>808.068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2098</v>
      </c>
      <c r="AU119" s="223" t="s">
        <v>1961</v>
      </c>
      <c r="AV119" s="12" t="s">
        <v>1961</v>
      </c>
      <c r="AW119" s="12" t="s">
        <v>1916</v>
      </c>
      <c r="AX119" s="12" t="s">
        <v>1951</v>
      </c>
      <c r="AY119" s="223" t="s">
        <v>2090</v>
      </c>
    </row>
    <row r="120" spans="2:51" s="13" customFormat="1" ht="13.5">
      <c r="B120" s="242"/>
      <c r="C120" s="243"/>
      <c r="D120" s="214" t="s">
        <v>2098</v>
      </c>
      <c r="E120" s="253" t="s">
        <v>1898</v>
      </c>
      <c r="F120" s="254" t="s">
        <v>2392</v>
      </c>
      <c r="G120" s="243"/>
      <c r="H120" s="255">
        <v>1886.662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2098</v>
      </c>
      <c r="AU120" s="252" t="s">
        <v>1961</v>
      </c>
      <c r="AV120" s="13" t="s">
        <v>2042</v>
      </c>
      <c r="AW120" s="13" t="s">
        <v>1882</v>
      </c>
      <c r="AX120" s="13" t="s">
        <v>1900</v>
      </c>
      <c r="AY120" s="252" t="s">
        <v>2090</v>
      </c>
    </row>
    <row r="121" spans="2:65" s="1" customFormat="1" ht="22.5" customHeight="1">
      <c r="B121" s="41"/>
      <c r="C121" s="200" t="s">
        <v>2122</v>
      </c>
      <c r="D121" s="200" t="s">
        <v>2092</v>
      </c>
      <c r="E121" s="201" t="s">
        <v>2109</v>
      </c>
      <c r="F121" s="202" t="s">
        <v>2110</v>
      </c>
      <c r="G121" s="203" t="s">
        <v>2095</v>
      </c>
      <c r="H121" s="204">
        <v>270.526</v>
      </c>
      <c r="I121" s="205"/>
      <c r="J121" s="206">
        <f>ROUND(I121*H121,2)</f>
        <v>0</v>
      </c>
      <c r="K121" s="202" t="s">
        <v>2096</v>
      </c>
      <c r="L121" s="61"/>
      <c r="M121" s="207" t="s">
        <v>1898</v>
      </c>
      <c r="N121" s="208" t="s">
        <v>1922</v>
      </c>
      <c r="O121" s="42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AR121" s="24" t="s">
        <v>2042</v>
      </c>
      <c r="AT121" s="24" t="s">
        <v>2092</v>
      </c>
      <c r="AU121" s="24" t="s">
        <v>1961</v>
      </c>
      <c r="AY121" s="24" t="s">
        <v>2090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24" t="s">
        <v>1900</v>
      </c>
      <c r="BK121" s="211">
        <f>ROUND(I121*H121,2)</f>
        <v>0</v>
      </c>
      <c r="BL121" s="24" t="s">
        <v>2042</v>
      </c>
      <c r="BM121" s="24" t="s">
        <v>2967</v>
      </c>
    </row>
    <row r="122" spans="2:51" s="14" customFormat="1" ht="13.5">
      <c r="B122" s="265"/>
      <c r="C122" s="266"/>
      <c r="D122" s="224" t="s">
        <v>2098</v>
      </c>
      <c r="E122" s="267" t="s">
        <v>1898</v>
      </c>
      <c r="F122" s="268" t="s">
        <v>2968</v>
      </c>
      <c r="G122" s="266"/>
      <c r="H122" s="269" t="s">
        <v>1898</v>
      </c>
      <c r="I122" s="270"/>
      <c r="J122" s="266"/>
      <c r="K122" s="266"/>
      <c r="L122" s="271"/>
      <c r="M122" s="272"/>
      <c r="N122" s="273"/>
      <c r="O122" s="273"/>
      <c r="P122" s="273"/>
      <c r="Q122" s="273"/>
      <c r="R122" s="273"/>
      <c r="S122" s="273"/>
      <c r="T122" s="274"/>
      <c r="AT122" s="275" t="s">
        <v>2098</v>
      </c>
      <c r="AU122" s="275" t="s">
        <v>1961</v>
      </c>
      <c r="AV122" s="14" t="s">
        <v>1900</v>
      </c>
      <c r="AW122" s="14" t="s">
        <v>1916</v>
      </c>
      <c r="AX122" s="14" t="s">
        <v>1951</v>
      </c>
      <c r="AY122" s="275" t="s">
        <v>2090</v>
      </c>
    </row>
    <row r="123" spans="2:51" s="12" customFormat="1" ht="13.5">
      <c r="B123" s="212"/>
      <c r="C123" s="213"/>
      <c r="D123" s="224" t="s">
        <v>2098</v>
      </c>
      <c r="E123" s="225" t="s">
        <v>1898</v>
      </c>
      <c r="F123" s="226" t="s">
        <v>2969</v>
      </c>
      <c r="G123" s="213"/>
      <c r="H123" s="227">
        <v>21.279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51" s="12" customFormat="1" ht="13.5">
      <c r="B124" s="212"/>
      <c r="C124" s="213"/>
      <c r="D124" s="224" t="s">
        <v>2098</v>
      </c>
      <c r="E124" s="225" t="s">
        <v>1898</v>
      </c>
      <c r="F124" s="226" t="s">
        <v>2970</v>
      </c>
      <c r="G124" s="213"/>
      <c r="H124" s="227">
        <v>0.444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2098</v>
      </c>
      <c r="AU124" s="223" t="s">
        <v>1961</v>
      </c>
      <c r="AV124" s="12" t="s">
        <v>1961</v>
      </c>
      <c r="AW124" s="12" t="s">
        <v>1916</v>
      </c>
      <c r="AX124" s="12" t="s">
        <v>1951</v>
      </c>
      <c r="AY124" s="223" t="s">
        <v>2090</v>
      </c>
    </row>
    <row r="125" spans="2:51" s="12" customFormat="1" ht="27">
      <c r="B125" s="212"/>
      <c r="C125" s="213"/>
      <c r="D125" s="224" t="s">
        <v>2098</v>
      </c>
      <c r="E125" s="225" t="s">
        <v>1898</v>
      </c>
      <c r="F125" s="226" t="s">
        <v>2971</v>
      </c>
      <c r="G125" s="213"/>
      <c r="H125" s="227">
        <v>216.5803696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2098</v>
      </c>
      <c r="AU125" s="223" t="s">
        <v>1961</v>
      </c>
      <c r="AV125" s="12" t="s">
        <v>1961</v>
      </c>
      <c r="AW125" s="12" t="s">
        <v>1916</v>
      </c>
      <c r="AX125" s="12" t="s">
        <v>1951</v>
      </c>
      <c r="AY125" s="223" t="s">
        <v>2090</v>
      </c>
    </row>
    <row r="126" spans="2:51" s="12" customFormat="1" ht="13.5">
      <c r="B126" s="212"/>
      <c r="C126" s="213"/>
      <c r="D126" s="224" t="s">
        <v>2098</v>
      </c>
      <c r="E126" s="225" t="s">
        <v>1898</v>
      </c>
      <c r="F126" s="226" t="s">
        <v>2972</v>
      </c>
      <c r="G126" s="213"/>
      <c r="H126" s="227">
        <v>15.472512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1916</v>
      </c>
      <c r="AX126" s="12" t="s">
        <v>1951</v>
      </c>
      <c r="AY126" s="223" t="s">
        <v>2090</v>
      </c>
    </row>
    <row r="127" spans="2:51" s="12" customFormat="1" ht="13.5">
      <c r="B127" s="212"/>
      <c r="C127" s="213"/>
      <c r="D127" s="224" t="s">
        <v>2098</v>
      </c>
      <c r="E127" s="225" t="s">
        <v>1898</v>
      </c>
      <c r="F127" s="226" t="s">
        <v>2973</v>
      </c>
      <c r="G127" s="213"/>
      <c r="H127" s="227">
        <v>16.75001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2098</v>
      </c>
      <c r="AU127" s="223" t="s">
        <v>1961</v>
      </c>
      <c r="AV127" s="12" t="s">
        <v>1961</v>
      </c>
      <c r="AW127" s="12" t="s">
        <v>1916</v>
      </c>
      <c r="AX127" s="12" t="s">
        <v>1951</v>
      </c>
      <c r="AY127" s="223" t="s">
        <v>2090</v>
      </c>
    </row>
    <row r="128" spans="2:51" s="13" customFormat="1" ht="13.5">
      <c r="B128" s="242"/>
      <c r="C128" s="243"/>
      <c r="D128" s="214" t="s">
        <v>2098</v>
      </c>
      <c r="E128" s="253" t="s">
        <v>1898</v>
      </c>
      <c r="F128" s="254" t="s">
        <v>2392</v>
      </c>
      <c r="G128" s="243"/>
      <c r="H128" s="255">
        <v>270.5258916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2098</v>
      </c>
      <c r="AU128" s="252" t="s">
        <v>1961</v>
      </c>
      <c r="AV128" s="13" t="s">
        <v>2042</v>
      </c>
      <c r="AW128" s="13" t="s">
        <v>1882</v>
      </c>
      <c r="AX128" s="13" t="s">
        <v>1900</v>
      </c>
      <c r="AY128" s="252" t="s">
        <v>2090</v>
      </c>
    </row>
    <row r="129" spans="2:65" s="1" customFormat="1" ht="22.5" customHeight="1">
      <c r="B129" s="41"/>
      <c r="C129" s="200" t="s">
        <v>2129</v>
      </c>
      <c r="D129" s="200" t="s">
        <v>2092</v>
      </c>
      <c r="E129" s="201" t="s">
        <v>2974</v>
      </c>
      <c r="F129" s="202" t="s">
        <v>2975</v>
      </c>
      <c r="G129" s="203" t="s">
        <v>2095</v>
      </c>
      <c r="H129" s="204">
        <v>1078.594</v>
      </c>
      <c r="I129" s="205"/>
      <c r="J129" s="206">
        <f>ROUND(I129*H129,2)</f>
        <v>0</v>
      </c>
      <c r="K129" s="202" t="s">
        <v>2096</v>
      </c>
      <c r="L129" s="61"/>
      <c r="M129" s="207" t="s">
        <v>1898</v>
      </c>
      <c r="N129" s="208" t="s">
        <v>1922</v>
      </c>
      <c r="O129" s="42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AR129" s="24" t="s">
        <v>2042</v>
      </c>
      <c r="AT129" s="24" t="s">
        <v>2092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2976</v>
      </c>
    </row>
    <row r="130" spans="2:51" s="12" customFormat="1" ht="13.5">
      <c r="B130" s="212"/>
      <c r="C130" s="213"/>
      <c r="D130" s="224" t="s">
        <v>2098</v>
      </c>
      <c r="E130" s="225" t="s">
        <v>1898</v>
      </c>
      <c r="F130" s="226" t="s">
        <v>2977</v>
      </c>
      <c r="G130" s="213"/>
      <c r="H130" s="227">
        <v>1078.594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1951</v>
      </c>
      <c r="AY130" s="223" t="s">
        <v>2090</v>
      </c>
    </row>
    <row r="131" spans="2:51" s="13" customFormat="1" ht="13.5">
      <c r="B131" s="242"/>
      <c r="C131" s="243"/>
      <c r="D131" s="214" t="s">
        <v>2098</v>
      </c>
      <c r="E131" s="253" t="s">
        <v>1898</v>
      </c>
      <c r="F131" s="254" t="s">
        <v>2392</v>
      </c>
      <c r="G131" s="243"/>
      <c r="H131" s="255">
        <v>1078.594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2098</v>
      </c>
      <c r="AU131" s="252" t="s">
        <v>1961</v>
      </c>
      <c r="AV131" s="13" t="s">
        <v>2042</v>
      </c>
      <c r="AW131" s="13" t="s">
        <v>1882</v>
      </c>
      <c r="AX131" s="13" t="s">
        <v>1900</v>
      </c>
      <c r="AY131" s="252" t="s">
        <v>2090</v>
      </c>
    </row>
    <row r="132" spans="2:65" s="1" customFormat="1" ht="22.5" customHeight="1">
      <c r="B132" s="41"/>
      <c r="C132" s="200" t="s">
        <v>2135</v>
      </c>
      <c r="D132" s="200" t="s">
        <v>2092</v>
      </c>
      <c r="E132" s="201" t="s">
        <v>2123</v>
      </c>
      <c r="F132" s="202" t="s">
        <v>2124</v>
      </c>
      <c r="G132" s="203" t="s">
        <v>2125</v>
      </c>
      <c r="H132" s="204">
        <v>446.368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2978</v>
      </c>
    </row>
    <row r="133" spans="2:51" s="12" customFormat="1" ht="13.5">
      <c r="B133" s="212"/>
      <c r="C133" s="213"/>
      <c r="D133" s="214" t="s">
        <v>2098</v>
      </c>
      <c r="E133" s="215" t="s">
        <v>1898</v>
      </c>
      <c r="F133" s="216" t="s">
        <v>2979</v>
      </c>
      <c r="G133" s="213"/>
      <c r="H133" s="217">
        <v>446.3679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2098</v>
      </c>
      <c r="AU133" s="223" t="s">
        <v>1961</v>
      </c>
      <c r="AV133" s="12" t="s">
        <v>1961</v>
      </c>
      <c r="AW133" s="12" t="s">
        <v>1916</v>
      </c>
      <c r="AX133" s="12" t="s">
        <v>1900</v>
      </c>
      <c r="AY133" s="223" t="s">
        <v>2090</v>
      </c>
    </row>
    <row r="134" spans="2:65" s="1" customFormat="1" ht="22.5" customHeight="1">
      <c r="B134" s="41"/>
      <c r="C134" s="200" t="s">
        <v>1905</v>
      </c>
      <c r="D134" s="200" t="s">
        <v>2092</v>
      </c>
      <c r="E134" s="201" t="s">
        <v>2437</v>
      </c>
      <c r="F134" s="202" t="s">
        <v>2438</v>
      </c>
      <c r="G134" s="203" t="s">
        <v>2095</v>
      </c>
      <c r="H134" s="204">
        <v>808.068</v>
      </c>
      <c r="I134" s="205"/>
      <c r="J134" s="206">
        <f>ROUND(I134*H134,2)</f>
        <v>0</v>
      </c>
      <c r="K134" s="202" t="s">
        <v>2096</v>
      </c>
      <c r="L134" s="61"/>
      <c r="M134" s="207" t="s">
        <v>1898</v>
      </c>
      <c r="N134" s="208" t="s">
        <v>1922</v>
      </c>
      <c r="O134" s="42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24" t="s">
        <v>2042</v>
      </c>
      <c r="AT134" s="24" t="s">
        <v>2092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2980</v>
      </c>
    </row>
    <row r="135" spans="2:51" s="12" customFormat="1" ht="13.5">
      <c r="B135" s="212"/>
      <c r="C135" s="213"/>
      <c r="D135" s="224" t="s">
        <v>2098</v>
      </c>
      <c r="E135" s="225" t="s">
        <v>1898</v>
      </c>
      <c r="F135" s="226" t="s">
        <v>2981</v>
      </c>
      <c r="G135" s="213"/>
      <c r="H135" s="227">
        <v>808.068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1916</v>
      </c>
      <c r="AX135" s="12" t="s">
        <v>1951</v>
      </c>
      <c r="AY135" s="223" t="s">
        <v>2090</v>
      </c>
    </row>
    <row r="136" spans="2:51" s="13" customFormat="1" ht="13.5">
      <c r="B136" s="242"/>
      <c r="C136" s="243"/>
      <c r="D136" s="214" t="s">
        <v>2098</v>
      </c>
      <c r="E136" s="253" t="s">
        <v>1898</v>
      </c>
      <c r="F136" s="254" t="s">
        <v>2392</v>
      </c>
      <c r="G136" s="243"/>
      <c r="H136" s="255">
        <v>808.068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2098</v>
      </c>
      <c r="AU136" s="252" t="s">
        <v>1961</v>
      </c>
      <c r="AV136" s="13" t="s">
        <v>2042</v>
      </c>
      <c r="AW136" s="13" t="s">
        <v>1882</v>
      </c>
      <c r="AX136" s="13" t="s">
        <v>1900</v>
      </c>
      <c r="AY136" s="252" t="s">
        <v>2090</v>
      </c>
    </row>
    <row r="137" spans="2:65" s="1" customFormat="1" ht="31.5" customHeight="1">
      <c r="B137" s="41"/>
      <c r="C137" s="200" t="s">
        <v>2146</v>
      </c>
      <c r="D137" s="200" t="s">
        <v>2092</v>
      </c>
      <c r="E137" s="201" t="s">
        <v>2982</v>
      </c>
      <c r="F137" s="202" t="s">
        <v>2983</v>
      </c>
      <c r="G137" s="203" t="s">
        <v>2095</v>
      </c>
      <c r="H137" s="204">
        <v>23.119</v>
      </c>
      <c r="I137" s="205"/>
      <c r="J137" s="206">
        <f>ROUND(I137*H137,2)</f>
        <v>0</v>
      </c>
      <c r="K137" s="202" t="s">
        <v>2096</v>
      </c>
      <c r="L137" s="61"/>
      <c r="M137" s="207" t="s">
        <v>1898</v>
      </c>
      <c r="N137" s="208" t="s">
        <v>1922</v>
      </c>
      <c r="O137" s="42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24" t="s">
        <v>2042</v>
      </c>
      <c r="AT137" s="24" t="s">
        <v>2092</v>
      </c>
      <c r="AU137" s="24" t="s">
        <v>1961</v>
      </c>
      <c r="AY137" s="24" t="s">
        <v>2090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1900</v>
      </c>
      <c r="BK137" s="211">
        <f>ROUND(I137*H137,2)</f>
        <v>0</v>
      </c>
      <c r="BL137" s="24" t="s">
        <v>2042</v>
      </c>
      <c r="BM137" s="24" t="s">
        <v>2984</v>
      </c>
    </row>
    <row r="138" spans="2:51" s="12" customFormat="1" ht="27">
      <c r="B138" s="212"/>
      <c r="C138" s="213"/>
      <c r="D138" s="224" t="s">
        <v>2098</v>
      </c>
      <c r="E138" s="225" t="s">
        <v>1898</v>
      </c>
      <c r="F138" s="226" t="s">
        <v>2985</v>
      </c>
      <c r="G138" s="213"/>
      <c r="H138" s="227">
        <v>23.119271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2098</v>
      </c>
      <c r="AU138" s="223" t="s">
        <v>1961</v>
      </c>
      <c r="AV138" s="12" t="s">
        <v>1961</v>
      </c>
      <c r="AW138" s="12" t="s">
        <v>1916</v>
      </c>
      <c r="AX138" s="12" t="s">
        <v>1951</v>
      </c>
      <c r="AY138" s="223" t="s">
        <v>2090</v>
      </c>
    </row>
    <row r="139" spans="2:51" s="13" customFormat="1" ht="13.5">
      <c r="B139" s="242"/>
      <c r="C139" s="243"/>
      <c r="D139" s="214" t="s">
        <v>2098</v>
      </c>
      <c r="E139" s="253" t="s">
        <v>1898</v>
      </c>
      <c r="F139" s="254" t="s">
        <v>2392</v>
      </c>
      <c r="G139" s="243"/>
      <c r="H139" s="255">
        <v>23.119271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2098</v>
      </c>
      <c r="AU139" s="252" t="s">
        <v>1961</v>
      </c>
      <c r="AV139" s="13" t="s">
        <v>2042</v>
      </c>
      <c r="AW139" s="13" t="s">
        <v>1882</v>
      </c>
      <c r="AX139" s="13" t="s">
        <v>1900</v>
      </c>
      <c r="AY139" s="252" t="s">
        <v>2090</v>
      </c>
    </row>
    <row r="140" spans="2:65" s="1" customFormat="1" ht="22.5" customHeight="1">
      <c r="B140" s="41"/>
      <c r="C140" s="200" t="s">
        <v>2151</v>
      </c>
      <c r="D140" s="200" t="s">
        <v>2092</v>
      </c>
      <c r="E140" s="201" t="s">
        <v>2986</v>
      </c>
      <c r="F140" s="202" t="s">
        <v>2987</v>
      </c>
      <c r="G140" s="203" t="s">
        <v>2095</v>
      </c>
      <c r="H140" s="204">
        <v>23.119</v>
      </c>
      <c r="I140" s="205"/>
      <c r="J140" s="206">
        <f>ROUND(I140*H140,2)</f>
        <v>0</v>
      </c>
      <c r="K140" s="202" t="s">
        <v>2096</v>
      </c>
      <c r="L140" s="61"/>
      <c r="M140" s="207" t="s">
        <v>1898</v>
      </c>
      <c r="N140" s="208" t="s">
        <v>1922</v>
      </c>
      <c r="O140" s="4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24" t="s">
        <v>2042</v>
      </c>
      <c r="AT140" s="24" t="s">
        <v>2092</v>
      </c>
      <c r="AU140" s="24" t="s">
        <v>1961</v>
      </c>
      <c r="AY140" s="24" t="s">
        <v>2090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1900</v>
      </c>
      <c r="BK140" s="211">
        <f>ROUND(I140*H140,2)</f>
        <v>0</v>
      </c>
      <c r="BL140" s="24" t="s">
        <v>2042</v>
      </c>
      <c r="BM140" s="24" t="s">
        <v>2988</v>
      </c>
    </row>
    <row r="141" spans="2:63" s="11" customFormat="1" ht="29.85" customHeight="1">
      <c r="B141" s="183"/>
      <c r="C141" s="184"/>
      <c r="D141" s="197" t="s">
        <v>1950</v>
      </c>
      <c r="E141" s="198" t="s">
        <v>2275</v>
      </c>
      <c r="F141" s="198" t="s">
        <v>2989</v>
      </c>
      <c r="G141" s="184"/>
      <c r="H141" s="184"/>
      <c r="I141" s="187"/>
      <c r="J141" s="199">
        <f>BK141</f>
        <v>0</v>
      </c>
      <c r="K141" s="184"/>
      <c r="L141" s="189"/>
      <c r="M141" s="190"/>
      <c r="N141" s="191"/>
      <c r="O141" s="191"/>
      <c r="P141" s="192">
        <f>SUM(P142:P153)</f>
        <v>0</v>
      </c>
      <c r="Q141" s="191"/>
      <c r="R141" s="192">
        <f>SUM(R142:R153)</f>
        <v>0</v>
      </c>
      <c r="S141" s="191"/>
      <c r="T141" s="193">
        <f>SUM(T142:T153)</f>
        <v>0</v>
      </c>
      <c r="AR141" s="194" t="s">
        <v>1900</v>
      </c>
      <c r="AT141" s="195" t="s">
        <v>1950</v>
      </c>
      <c r="AU141" s="195" t="s">
        <v>1900</v>
      </c>
      <c r="AY141" s="194" t="s">
        <v>2090</v>
      </c>
      <c r="BK141" s="196">
        <f>SUM(BK142:BK153)</f>
        <v>0</v>
      </c>
    </row>
    <row r="142" spans="2:65" s="1" customFormat="1" ht="31.5" customHeight="1">
      <c r="B142" s="41"/>
      <c r="C142" s="200" t="s">
        <v>2156</v>
      </c>
      <c r="D142" s="200" t="s">
        <v>2092</v>
      </c>
      <c r="E142" s="201" t="s">
        <v>2990</v>
      </c>
      <c r="F142" s="202" t="s">
        <v>2991</v>
      </c>
      <c r="G142" s="203" t="s">
        <v>2263</v>
      </c>
      <c r="H142" s="204">
        <v>1</v>
      </c>
      <c r="I142" s="205"/>
      <c r="J142" s="206">
        <f>ROUND(I142*H142,2)</f>
        <v>0</v>
      </c>
      <c r="K142" s="202" t="s">
        <v>1898</v>
      </c>
      <c r="L142" s="61"/>
      <c r="M142" s="207" t="s">
        <v>1898</v>
      </c>
      <c r="N142" s="208" t="s">
        <v>1922</v>
      </c>
      <c r="O142" s="42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AR142" s="24" t="s">
        <v>2042</v>
      </c>
      <c r="AT142" s="24" t="s">
        <v>2092</v>
      </c>
      <c r="AU142" s="24" t="s">
        <v>1961</v>
      </c>
      <c r="AY142" s="24" t="s">
        <v>2090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24" t="s">
        <v>1900</v>
      </c>
      <c r="BK142" s="211">
        <f>ROUND(I142*H142,2)</f>
        <v>0</v>
      </c>
      <c r="BL142" s="24" t="s">
        <v>2042</v>
      </c>
      <c r="BM142" s="24" t="s">
        <v>2992</v>
      </c>
    </row>
    <row r="143" spans="2:51" s="12" customFormat="1" ht="13.5">
      <c r="B143" s="212"/>
      <c r="C143" s="213"/>
      <c r="D143" s="224" t="s">
        <v>2098</v>
      </c>
      <c r="E143" s="225" t="s">
        <v>1898</v>
      </c>
      <c r="F143" s="226" t="s">
        <v>2993</v>
      </c>
      <c r="G143" s="213"/>
      <c r="H143" s="227">
        <v>1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2098</v>
      </c>
      <c r="AU143" s="223" t="s">
        <v>1961</v>
      </c>
      <c r="AV143" s="12" t="s">
        <v>1961</v>
      </c>
      <c r="AW143" s="12" t="s">
        <v>1916</v>
      </c>
      <c r="AX143" s="12" t="s">
        <v>1951</v>
      </c>
      <c r="AY143" s="223" t="s">
        <v>2090</v>
      </c>
    </row>
    <row r="144" spans="2:51" s="13" customFormat="1" ht="13.5">
      <c r="B144" s="242"/>
      <c r="C144" s="243"/>
      <c r="D144" s="214" t="s">
        <v>2098</v>
      </c>
      <c r="E144" s="253" t="s">
        <v>1898</v>
      </c>
      <c r="F144" s="254" t="s">
        <v>2392</v>
      </c>
      <c r="G144" s="243"/>
      <c r="H144" s="255">
        <v>1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2098</v>
      </c>
      <c r="AU144" s="252" t="s">
        <v>1961</v>
      </c>
      <c r="AV144" s="13" t="s">
        <v>2042</v>
      </c>
      <c r="AW144" s="13" t="s">
        <v>1882</v>
      </c>
      <c r="AX144" s="13" t="s">
        <v>1900</v>
      </c>
      <c r="AY144" s="252" t="s">
        <v>2090</v>
      </c>
    </row>
    <row r="145" spans="2:65" s="1" customFormat="1" ht="31.5" customHeight="1">
      <c r="B145" s="41"/>
      <c r="C145" s="200" t="s">
        <v>2161</v>
      </c>
      <c r="D145" s="200" t="s">
        <v>2092</v>
      </c>
      <c r="E145" s="201" t="s">
        <v>2994</v>
      </c>
      <c r="F145" s="202" t="s">
        <v>2995</v>
      </c>
      <c r="G145" s="203" t="s">
        <v>2263</v>
      </c>
      <c r="H145" s="204">
        <v>1</v>
      </c>
      <c r="I145" s="205"/>
      <c r="J145" s="206">
        <f>ROUND(I145*H145,2)</f>
        <v>0</v>
      </c>
      <c r="K145" s="202" t="s">
        <v>1898</v>
      </c>
      <c r="L145" s="61"/>
      <c r="M145" s="207" t="s">
        <v>1898</v>
      </c>
      <c r="N145" s="208" t="s">
        <v>1922</v>
      </c>
      <c r="O145" s="42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AR145" s="24" t="s">
        <v>2042</v>
      </c>
      <c r="AT145" s="24" t="s">
        <v>2092</v>
      </c>
      <c r="AU145" s="24" t="s">
        <v>1961</v>
      </c>
      <c r="AY145" s="24" t="s">
        <v>2090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24" t="s">
        <v>1900</v>
      </c>
      <c r="BK145" s="211">
        <f>ROUND(I145*H145,2)</f>
        <v>0</v>
      </c>
      <c r="BL145" s="24" t="s">
        <v>2042</v>
      </c>
      <c r="BM145" s="24" t="s">
        <v>2996</v>
      </c>
    </row>
    <row r="146" spans="2:51" s="12" customFormat="1" ht="13.5">
      <c r="B146" s="212"/>
      <c r="C146" s="213"/>
      <c r="D146" s="224" t="s">
        <v>2098</v>
      </c>
      <c r="E146" s="225" t="s">
        <v>1898</v>
      </c>
      <c r="F146" s="226" t="s">
        <v>2993</v>
      </c>
      <c r="G146" s="213"/>
      <c r="H146" s="227">
        <v>1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2098</v>
      </c>
      <c r="AU146" s="223" t="s">
        <v>1961</v>
      </c>
      <c r="AV146" s="12" t="s">
        <v>1961</v>
      </c>
      <c r="AW146" s="12" t="s">
        <v>1916</v>
      </c>
      <c r="AX146" s="12" t="s">
        <v>1951</v>
      </c>
      <c r="AY146" s="223" t="s">
        <v>2090</v>
      </c>
    </row>
    <row r="147" spans="2:51" s="13" customFormat="1" ht="13.5">
      <c r="B147" s="242"/>
      <c r="C147" s="243"/>
      <c r="D147" s="214" t="s">
        <v>2098</v>
      </c>
      <c r="E147" s="253" t="s">
        <v>1898</v>
      </c>
      <c r="F147" s="254" t="s">
        <v>2392</v>
      </c>
      <c r="G147" s="243"/>
      <c r="H147" s="255">
        <v>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2098</v>
      </c>
      <c r="AU147" s="252" t="s">
        <v>1961</v>
      </c>
      <c r="AV147" s="13" t="s">
        <v>2042</v>
      </c>
      <c r="AW147" s="13" t="s">
        <v>1882</v>
      </c>
      <c r="AX147" s="13" t="s">
        <v>1900</v>
      </c>
      <c r="AY147" s="252" t="s">
        <v>2090</v>
      </c>
    </row>
    <row r="148" spans="2:65" s="1" customFormat="1" ht="31.5" customHeight="1">
      <c r="B148" s="41"/>
      <c r="C148" s="200" t="s">
        <v>1886</v>
      </c>
      <c r="D148" s="200" t="s">
        <v>2092</v>
      </c>
      <c r="E148" s="201" t="s">
        <v>2997</v>
      </c>
      <c r="F148" s="202" t="s">
        <v>2998</v>
      </c>
      <c r="G148" s="203" t="s">
        <v>2263</v>
      </c>
      <c r="H148" s="204">
        <v>1</v>
      </c>
      <c r="I148" s="205"/>
      <c r="J148" s="206">
        <f>ROUND(I148*H148,2)</f>
        <v>0</v>
      </c>
      <c r="K148" s="202" t="s">
        <v>1898</v>
      </c>
      <c r="L148" s="61"/>
      <c r="M148" s="207" t="s">
        <v>1898</v>
      </c>
      <c r="N148" s="208" t="s">
        <v>1922</v>
      </c>
      <c r="O148" s="42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24" t="s">
        <v>1900</v>
      </c>
      <c r="BK148" s="211">
        <f>ROUND(I148*H148,2)</f>
        <v>0</v>
      </c>
      <c r="BL148" s="24" t="s">
        <v>2042</v>
      </c>
      <c r="BM148" s="24" t="s">
        <v>2999</v>
      </c>
    </row>
    <row r="149" spans="2:51" s="12" customFormat="1" ht="13.5">
      <c r="B149" s="212"/>
      <c r="C149" s="213"/>
      <c r="D149" s="224" t="s">
        <v>2098</v>
      </c>
      <c r="E149" s="225" t="s">
        <v>1898</v>
      </c>
      <c r="F149" s="226" t="s">
        <v>2993</v>
      </c>
      <c r="G149" s="213"/>
      <c r="H149" s="227">
        <v>1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2098</v>
      </c>
      <c r="AU149" s="223" t="s">
        <v>1961</v>
      </c>
      <c r="AV149" s="12" t="s">
        <v>1961</v>
      </c>
      <c r="AW149" s="12" t="s">
        <v>1916</v>
      </c>
      <c r="AX149" s="12" t="s">
        <v>1951</v>
      </c>
      <c r="AY149" s="223" t="s">
        <v>2090</v>
      </c>
    </row>
    <row r="150" spans="2:51" s="13" customFormat="1" ht="13.5">
      <c r="B150" s="242"/>
      <c r="C150" s="243"/>
      <c r="D150" s="214" t="s">
        <v>2098</v>
      </c>
      <c r="E150" s="253" t="s">
        <v>1898</v>
      </c>
      <c r="F150" s="254" t="s">
        <v>2392</v>
      </c>
      <c r="G150" s="243"/>
      <c r="H150" s="255">
        <v>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2098</v>
      </c>
      <c r="AU150" s="252" t="s">
        <v>1961</v>
      </c>
      <c r="AV150" s="13" t="s">
        <v>2042</v>
      </c>
      <c r="AW150" s="13" t="s">
        <v>1882</v>
      </c>
      <c r="AX150" s="13" t="s">
        <v>1900</v>
      </c>
      <c r="AY150" s="252" t="s">
        <v>2090</v>
      </c>
    </row>
    <row r="151" spans="2:65" s="1" customFormat="1" ht="31.5" customHeight="1">
      <c r="B151" s="41"/>
      <c r="C151" s="200" t="s">
        <v>2171</v>
      </c>
      <c r="D151" s="200" t="s">
        <v>2092</v>
      </c>
      <c r="E151" s="201" t="s">
        <v>3000</v>
      </c>
      <c r="F151" s="202" t="s">
        <v>3001</v>
      </c>
      <c r="G151" s="203" t="s">
        <v>2263</v>
      </c>
      <c r="H151" s="204">
        <v>1</v>
      </c>
      <c r="I151" s="205"/>
      <c r="J151" s="206">
        <f>ROUND(I151*H151,2)</f>
        <v>0</v>
      </c>
      <c r="K151" s="202" t="s">
        <v>1898</v>
      </c>
      <c r="L151" s="61"/>
      <c r="M151" s="207" t="s">
        <v>1898</v>
      </c>
      <c r="N151" s="208" t="s">
        <v>1922</v>
      </c>
      <c r="O151" s="42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4" t="s">
        <v>2042</v>
      </c>
      <c r="AT151" s="24" t="s">
        <v>2092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3002</v>
      </c>
    </row>
    <row r="152" spans="2:51" s="12" customFormat="1" ht="13.5">
      <c r="B152" s="212"/>
      <c r="C152" s="213"/>
      <c r="D152" s="224" t="s">
        <v>2098</v>
      </c>
      <c r="E152" s="225" t="s">
        <v>1898</v>
      </c>
      <c r="F152" s="226" t="s">
        <v>2993</v>
      </c>
      <c r="G152" s="213"/>
      <c r="H152" s="227">
        <v>1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2098</v>
      </c>
      <c r="AU152" s="223" t="s">
        <v>1961</v>
      </c>
      <c r="AV152" s="12" t="s">
        <v>1961</v>
      </c>
      <c r="AW152" s="12" t="s">
        <v>1916</v>
      </c>
      <c r="AX152" s="12" t="s">
        <v>1951</v>
      </c>
      <c r="AY152" s="223" t="s">
        <v>2090</v>
      </c>
    </row>
    <row r="153" spans="2:51" s="13" customFormat="1" ht="13.5">
      <c r="B153" s="242"/>
      <c r="C153" s="243"/>
      <c r="D153" s="224" t="s">
        <v>2098</v>
      </c>
      <c r="E153" s="244" t="s">
        <v>1898</v>
      </c>
      <c r="F153" s="245" t="s">
        <v>2392</v>
      </c>
      <c r="G153" s="243"/>
      <c r="H153" s="246">
        <v>1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2098</v>
      </c>
      <c r="AU153" s="252" t="s">
        <v>1961</v>
      </c>
      <c r="AV153" s="13" t="s">
        <v>2042</v>
      </c>
      <c r="AW153" s="13" t="s">
        <v>1882</v>
      </c>
      <c r="AX153" s="13" t="s">
        <v>1900</v>
      </c>
      <c r="AY153" s="252" t="s">
        <v>2090</v>
      </c>
    </row>
    <row r="154" spans="2:63" s="11" customFormat="1" ht="29.85" customHeight="1">
      <c r="B154" s="183"/>
      <c r="C154" s="184"/>
      <c r="D154" s="197" t="s">
        <v>1950</v>
      </c>
      <c r="E154" s="198" t="s">
        <v>2042</v>
      </c>
      <c r="F154" s="198" t="s">
        <v>2487</v>
      </c>
      <c r="G154" s="184"/>
      <c r="H154" s="184"/>
      <c r="I154" s="187"/>
      <c r="J154" s="199">
        <f>BK154</f>
        <v>0</v>
      </c>
      <c r="K154" s="184"/>
      <c r="L154" s="189"/>
      <c r="M154" s="190"/>
      <c r="N154" s="191"/>
      <c r="O154" s="191"/>
      <c r="P154" s="192">
        <f>SUM(P155:P164)</f>
        <v>0</v>
      </c>
      <c r="Q154" s="191"/>
      <c r="R154" s="192">
        <f>SUM(R155:R164)</f>
        <v>0.0174447</v>
      </c>
      <c r="S154" s="191"/>
      <c r="T154" s="193">
        <f>SUM(T155:T164)</f>
        <v>0</v>
      </c>
      <c r="AR154" s="194" t="s">
        <v>1900</v>
      </c>
      <c r="AT154" s="195" t="s">
        <v>1950</v>
      </c>
      <c r="AU154" s="195" t="s">
        <v>1900</v>
      </c>
      <c r="AY154" s="194" t="s">
        <v>2090</v>
      </c>
      <c r="BK154" s="196">
        <f>SUM(BK155:BK164)</f>
        <v>0</v>
      </c>
    </row>
    <row r="155" spans="2:65" s="1" customFormat="1" ht="22.5" customHeight="1">
      <c r="B155" s="41"/>
      <c r="C155" s="200" t="s">
        <v>2176</v>
      </c>
      <c r="D155" s="200" t="s">
        <v>2092</v>
      </c>
      <c r="E155" s="201" t="s">
        <v>2488</v>
      </c>
      <c r="F155" s="202" t="s">
        <v>2489</v>
      </c>
      <c r="G155" s="203" t="s">
        <v>2095</v>
      </c>
      <c r="H155" s="204">
        <v>21.279</v>
      </c>
      <c r="I155" s="205"/>
      <c r="J155" s="206">
        <f>ROUND(I155*H155,2)</f>
        <v>0</v>
      </c>
      <c r="K155" s="202" t="s">
        <v>2096</v>
      </c>
      <c r="L155" s="61"/>
      <c r="M155" s="207" t="s">
        <v>1898</v>
      </c>
      <c r="N155" s="208" t="s">
        <v>1922</v>
      </c>
      <c r="O155" s="42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4" t="s">
        <v>2042</v>
      </c>
      <c r="AT155" s="24" t="s">
        <v>2092</v>
      </c>
      <c r="AU155" s="24" t="s">
        <v>1961</v>
      </c>
      <c r="AY155" s="24" t="s">
        <v>2090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1900</v>
      </c>
      <c r="BK155" s="211">
        <f>ROUND(I155*H155,2)</f>
        <v>0</v>
      </c>
      <c r="BL155" s="24" t="s">
        <v>2042</v>
      </c>
      <c r="BM155" s="24" t="s">
        <v>3003</v>
      </c>
    </row>
    <row r="156" spans="2:51" s="12" customFormat="1" ht="13.5">
      <c r="B156" s="212"/>
      <c r="C156" s="213"/>
      <c r="D156" s="224" t="s">
        <v>2098</v>
      </c>
      <c r="E156" s="225" t="s">
        <v>1898</v>
      </c>
      <c r="F156" s="226" t="s">
        <v>3004</v>
      </c>
      <c r="G156" s="213"/>
      <c r="H156" s="227">
        <v>2.083725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2098</v>
      </c>
      <c r="AU156" s="223" t="s">
        <v>1961</v>
      </c>
      <c r="AV156" s="12" t="s">
        <v>1961</v>
      </c>
      <c r="AW156" s="12" t="s">
        <v>1916</v>
      </c>
      <c r="AX156" s="12" t="s">
        <v>1951</v>
      </c>
      <c r="AY156" s="223" t="s">
        <v>2090</v>
      </c>
    </row>
    <row r="157" spans="2:51" s="12" customFormat="1" ht="13.5">
      <c r="B157" s="212"/>
      <c r="C157" s="213"/>
      <c r="D157" s="224" t="s">
        <v>2098</v>
      </c>
      <c r="E157" s="225" t="s">
        <v>1898</v>
      </c>
      <c r="F157" s="226" t="s">
        <v>839</v>
      </c>
      <c r="G157" s="213"/>
      <c r="H157" s="227">
        <v>19.195</v>
      </c>
      <c r="I157" s="218"/>
      <c r="J157" s="213"/>
      <c r="K157" s="213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2098</v>
      </c>
      <c r="AU157" s="223" t="s">
        <v>1961</v>
      </c>
      <c r="AV157" s="12" t="s">
        <v>1961</v>
      </c>
      <c r="AW157" s="12" t="s">
        <v>1916</v>
      </c>
      <c r="AX157" s="12" t="s">
        <v>1951</v>
      </c>
      <c r="AY157" s="223" t="s">
        <v>2090</v>
      </c>
    </row>
    <row r="158" spans="2:51" s="13" customFormat="1" ht="13.5">
      <c r="B158" s="242"/>
      <c r="C158" s="243"/>
      <c r="D158" s="214" t="s">
        <v>2098</v>
      </c>
      <c r="E158" s="253" t="s">
        <v>1898</v>
      </c>
      <c r="F158" s="254" t="s">
        <v>2392</v>
      </c>
      <c r="G158" s="243"/>
      <c r="H158" s="255">
        <v>21.278725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2098</v>
      </c>
      <c r="AU158" s="252" t="s">
        <v>1961</v>
      </c>
      <c r="AV158" s="13" t="s">
        <v>2042</v>
      </c>
      <c r="AW158" s="13" t="s">
        <v>1882</v>
      </c>
      <c r="AX158" s="13" t="s">
        <v>1900</v>
      </c>
      <c r="AY158" s="252" t="s">
        <v>2090</v>
      </c>
    </row>
    <row r="159" spans="2:65" s="1" customFormat="1" ht="22.5" customHeight="1">
      <c r="B159" s="41"/>
      <c r="C159" s="200" t="s">
        <v>2181</v>
      </c>
      <c r="D159" s="200" t="s">
        <v>2092</v>
      </c>
      <c r="E159" s="201" t="s">
        <v>840</v>
      </c>
      <c r="F159" s="202" t="s">
        <v>841</v>
      </c>
      <c r="G159" s="203" t="s">
        <v>2095</v>
      </c>
      <c r="H159" s="204">
        <v>0.444</v>
      </c>
      <c r="I159" s="205"/>
      <c r="J159" s="206">
        <f>ROUND(I159*H159,2)</f>
        <v>0</v>
      </c>
      <c r="K159" s="202" t="s">
        <v>2096</v>
      </c>
      <c r="L159" s="61"/>
      <c r="M159" s="207" t="s">
        <v>1898</v>
      </c>
      <c r="N159" s="208" t="s">
        <v>1922</v>
      </c>
      <c r="O159" s="42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AR159" s="24" t="s">
        <v>2042</v>
      </c>
      <c r="AT159" s="24" t="s">
        <v>2092</v>
      </c>
      <c r="AU159" s="24" t="s">
        <v>1961</v>
      </c>
      <c r="AY159" s="24" t="s">
        <v>2090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24" t="s">
        <v>1900</v>
      </c>
      <c r="BK159" s="211">
        <f>ROUND(I159*H159,2)</f>
        <v>0</v>
      </c>
      <c r="BL159" s="24" t="s">
        <v>2042</v>
      </c>
      <c r="BM159" s="24" t="s">
        <v>842</v>
      </c>
    </row>
    <row r="160" spans="2:51" s="12" customFormat="1" ht="13.5">
      <c r="B160" s="212"/>
      <c r="C160" s="213"/>
      <c r="D160" s="224" t="s">
        <v>2098</v>
      </c>
      <c r="E160" s="225" t="s">
        <v>1898</v>
      </c>
      <c r="F160" s="226" t="s">
        <v>843</v>
      </c>
      <c r="G160" s="213"/>
      <c r="H160" s="227">
        <v>0.443625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2098</v>
      </c>
      <c r="AU160" s="223" t="s">
        <v>1961</v>
      </c>
      <c r="AV160" s="12" t="s">
        <v>1961</v>
      </c>
      <c r="AW160" s="12" t="s">
        <v>1916</v>
      </c>
      <c r="AX160" s="12" t="s">
        <v>1951</v>
      </c>
      <c r="AY160" s="223" t="s">
        <v>2090</v>
      </c>
    </row>
    <row r="161" spans="2:51" s="13" customFormat="1" ht="13.5">
      <c r="B161" s="242"/>
      <c r="C161" s="243"/>
      <c r="D161" s="214" t="s">
        <v>2098</v>
      </c>
      <c r="E161" s="253" t="s">
        <v>1898</v>
      </c>
      <c r="F161" s="254" t="s">
        <v>2392</v>
      </c>
      <c r="G161" s="243"/>
      <c r="H161" s="255">
        <v>0.443625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2098</v>
      </c>
      <c r="AU161" s="252" t="s">
        <v>1961</v>
      </c>
      <c r="AV161" s="13" t="s">
        <v>2042</v>
      </c>
      <c r="AW161" s="13" t="s">
        <v>1882</v>
      </c>
      <c r="AX161" s="13" t="s">
        <v>1900</v>
      </c>
      <c r="AY161" s="252" t="s">
        <v>2090</v>
      </c>
    </row>
    <row r="162" spans="2:65" s="1" customFormat="1" ht="22.5" customHeight="1">
      <c r="B162" s="41"/>
      <c r="C162" s="200" t="s">
        <v>2186</v>
      </c>
      <c r="D162" s="200" t="s">
        <v>2092</v>
      </c>
      <c r="E162" s="201" t="s">
        <v>844</v>
      </c>
      <c r="F162" s="202" t="s">
        <v>845</v>
      </c>
      <c r="G162" s="203" t="s">
        <v>2132</v>
      </c>
      <c r="H162" s="204">
        <v>2.73</v>
      </c>
      <c r="I162" s="205"/>
      <c r="J162" s="206">
        <f>ROUND(I162*H162,2)</f>
        <v>0</v>
      </c>
      <c r="K162" s="202" t="s">
        <v>2096</v>
      </c>
      <c r="L162" s="61"/>
      <c r="M162" s="207" t="s">
        <v>1898</v>
      </c>
      <c r="N162" s="208" t="s">
        <v>1922</v>
      </c>
      <c r="O162" s="42"/>
      <c r="P162" s="209">
        <f>O162*H162</f>
        <v>0</v>
      </c>
      <c r="Q162" s="209">
        <v>0.00639</v>
      </c>
      <c r="R162" s="209">
        <f>Q162*H162</f>
        <v>0.0174447</v>
      </c>
      <c r="S162" s="209">
        <v>0</v>
      </c>
      <c r="T162" s="210">
        <f>S162*H162</f>
        <v>0</v>
      </c>
      <c r="AR162" s="24" t="s">
        <v>2042</v>
      </c>
      <c r="AT162" s="24" t="s">
        <v>2092</v>
      </c>
      <c r="AU162" s="24" t="s">
        <v>1961</v>
      </c>
      <c r="AY162" s="24" t="s">
        <v>2090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24" t="s">
        <v>1900</v>
      </c>
      <c r="BK162" s="211">
        <f>ROUND(I162*H162,2)</f>
        <v>0</v>
      </c>
      <c r="BL162" s="24" t="s">
        <v>2042</v>
      </c>
      <c r="BM162" s="24" t="s">
        <v>846</v>
      </c>
    </row>
    <row r="163" spans="2:51" s="12" customFormat="1" ht="13.5">
      <c r="B163" s="212"/>
      <c r="C163" s="213"/>
      <c r="D163" s="224" t="s">
        <v>2098</v>
      </c>
      <c r="E163" s="225" t="s">
        <v>1898</v>
      </c>
      <c r="F163" s="226" t="s">
        <v>847</v>
      </c>
      <c r="G163" s="213"/>
      <c r="H163" s="227">
        <v>2.73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2098</v>
      </c>
      <c r="AU163" s="223" t="s">
        <v>1961</v>
      </c>
      <c r="AV163" s="12" t="s">
        <v>1961</v>
      </c>
      <c r="AW163" s="12" t="s">
        <v>1916</v>
      </c>
      <c r="AX163" s="12" t="s">
        <v>1951</v>
      </c>
      <c r="AY163" s="223" t="s">
        <v>2090</v>
      </c>
    </row>
    <row r="164" spans="2:51" s="13" customFormat="1" ht="13.5">
      <c r="B164" s="242"/>
      <c r="C164" s="243"/>
      <c r="D164" s="224" t="s">
        <v>2098</v>
      </c>
      <c r="E164" s="244" t="s">
        <v>1898</v>
      </c>
      <c r="F164" s="245" t="s">
        <v>2392</v>
      </c>
      <c r="G164" s="243"/>
      <c r="H164" s="246">
        <v>2.73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2098</v>
      </c>
      <c r="AU164" s="252" t="s">
        <v>1961</v>
      </c>
      <c r="AV164" s="13" t="s">
        <v>2042</v>
      </c>
      <c r="AW164" s="13" t="s">
        <v>1882</v>
      </c>
      <c r="AX164" s="13" t="s">
        <v>1900</v>
      </c>
      <c r="AY164" s="252" t="s">
        <v>2090</v>
      </c>
    </row>
    <row r="165" spans="2:63" s="11" customFormat="1" ht="29.85" customHeight="1">
      <c r="B165" s="183"/>
      <c r="C165" s="184"/>
      <c r="D165" s="197" t="s">
        <v>1950</v>
      </c>
      <c r="E165" s="198" t="s">
        <v>2117</v>
      </c>
      <c r="F165" s="198" t="s">
        <v>848</v>
      </c>
      <c r="G165" s="184"/>
      <c r="H165" s="184"/>
      <c r="I165" s="187"/>
      <c r="J165" s="199">
        <f>BK165</f>
        <v>0</v>
      </c>
      <c r="K165" s="184"/>
      <c r="L165" s="189"/>
      <c r="M165" s="190"/>
      <c r="N165" s="191"/>
      <c r="O165" s="191"/>
      <c r="P165" s="192">
        <f>SUM(P166:P170)</f>
        <v>0</v>
      </c>
      <c r="Q165" s="191"/>
      <c r="R165" s="192">
        <f>SUM(R166:R170)</f>
        <v>2.5440617299999997</v>
      </c>
      <c r="S165" s="191"/>
      <c r="T165" s="193">
        <f>SUM(T166:T170)</f>
        <v>0</v>
      </c>
      <c r="AR165" s="194" t="s">
        <v>1900</v>
      </c>
      <c r="AT165" s="195" t="s">
        <v>1950</v>
      </c>
      <c r="AU165" s="195" t="s">
        <v>1900</v>
      </c>
      <c r="AY165" s="194" t="s">
        <v>2090</v>
      </c>
      <c r="BK165" s="196">
        <f>SUM(BK166:BK170)</f>
        <v>0</v>
      </c>
    </row>
    <row r="166" spans="2:65" s="1" customFormat="1" ht="31.5" customHeight="1">
      <c r="B166" s="41"/>
      <c r="C166" s="200" t="s">
        <v>2189</v>
      </c>
      <c r="D166" s="200" t="s">
        <v>2092</v>
      </c>
      <c r="E166" s="201" t="s">
        <v>849</v>
      </c>
      <c r="F166" s="202" t="s">
        <v>850</v>
      </c>
      <c r="G166" s="203" t="s">
        <v>2095</v>
      </c>
      <c r="H166" s="204">
        <v>1.037</v>
      </c>
      <c r="I166" s="205"/>
      <c r="J166" s="206">
        <f>ROUND(I166*H166,2)</f>
        <v>0</v>
      </c>
      <c r="K166" s="202" t="s">
        <v>2096</v>
      </c>
      <c r="L166" s="61"/>
      <c r="M166" s="207" t="s">
        <v>1898</v>
      </c>
      <c r="N166" s="208" t="s">
        <v>1922</v>
      </c>
      <c r="O166" s="42"/>
      <c r="P166" s="209">
        <f>O166*H166</f>
        <v>0</v>
      </c>
      <c r="Q166" s="209">
        <v>2.45329</v>
      </c>
      <c r="R166" s="209">
        <f>Q166*H166</f>
        <v>2.5440617299999997</v>
      </c>
      <c r="S166" s="209">
        <v>0</v>
      </c>
      <c r="T166" s="210">
        <f>S166*H166</f>
        <v>0</v>
      </c>
      <c r="AR166" s="24" t="s">
        <v>2042</v>
      </c>
      <c r="AT166" s="24" t="s">
        <v>2092</v>
      </c>
      <c r="AU166" s="24" t="s">
        <v>1961</v>
      </c>
      <c r="AY166" s="24" t="s">
        <v>2090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24" t="s">
        <v>1900</v>
      </c>
      <c r="BK166" s="211">
        <f>ROUND(I166*H166,2)</f>
        <v>0</v>
      </c>
      <c r="BL166" s="24" t="s">
        <v>2042</v>
      </c>
      <c r="BM166" s="24" t="s">
        <v>851</v>
      </c>
    </row>
    <row r="167" spans="2:51" s="12" customFormat="1" ht="13.5">
      <c r="B167" s="212"/>
      <c r="C167" s="213"/>
      <c r="D167" s="224" t="s">
        <v>2098</v>
      </c>
      <c r="E167" s="225" t="s">
        <v>1898</v>
      </c>
      <c r="F167" s="226" t="s">
        <v>852</v>
      </c>
      <c r="G167" s="213"/>
      <c r="H167" s="227">
        <v>0.5184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2098</v>
      </c>
      <c r="AU167" s="223" t="s">
        <v>1961</v>
      </c>
      <c r="AV167" s="12" t="s">
        <v>1961</v>
      </c>
      <c r="AW167" s="12" t="s">
        <v>1916</v>
      </c>
      <c r="AX167" s="12" t="s">
        <v>1951</v>
      </c>
      <c r="AY167" s="223" t="s">
        <v>2090</v>
      </c>
    </row>
    <row r="168" spans="2:51" s="12" customFormat="1" ht="13.5">
      <c r="B168" s="212"/>
      <c r="C168" s="213"/>
      <c r="D168" s="224" t="s">
        <v>2098</v>
      </c>
      <c r="E168" s="225" t="s">
        <v>1898</v>
      </c>
      <c r="F168" s="226" t="s">
        <v>853</v>
      </c>
      <c r="G168" s="213"/>
      <c r="H168" s="227">
        <v>0.5184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2098</v>
      </c>
      <c r="AU168" s="223" t="s">
        <v>1961</v>
      </c>
      <c r="AV168" s="12" t="s">
        <v>1961</v>
      </c>
      <c r="AW168" s="12" t="s">
        <v>1916</v>
      </c>
      <c r="AX168" s="12" t="s">
        <v>1951</v>
      </c>
      <c r="AY168" s="223" t="s">
        <v>2090</v>
      </c>
    </row>
    <row r="169" spans="2:51" s="13" customFormat="1" ht="13.5">
      <c r="B169" s="242"/>
      <c r="C169" s="243"/>
      <c r="D169" s="214" t="s">
        <v>2098</v>
      </c>
      <c r="E169" s="253" t="s">
        <v>1898</v>
      </c>
      <c r="F169" s="254" t="s">
        <v>2392</v>
      </c>
      <c r="G169" s="243"/>
      <c r="H169" s="255">
        <v>1.0368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2098</v>
      </c>
      <c r="AU169" s="252" t="s">
        <v>1961</v>
      </c>
      <c r="AV169" s="13" t="s">
        <v>2042</v>
      </c>
      <c r="AW169" s="13" t="s">
        <v>1882</v>
      </c>
      <c r="AX169" s="13" t="s">
        <v>1900</v>
      </c>
      <c r="AY169" s="252" t="s">
        <v>2090</v>
      </c>
    </row>
    <row r="170" spans="2:65" s="1" customFormat="1" ht="22.5" customHeight="1">
      <c r="B170" s="41"/>
      <c r="C170" s="200" t="s">
        <v>1885</v>
      </c>
      <c r="D170" s="200" t="s">
        <v>2092</v>
      </c>
      <c r="E170" s="201" t="s">
        <v>854</v>
      </c>
      <c r="F170" s="202" t="s">
        <v>855</v>
      </c>
      <c r="G170" s="203" t="s">
        <v>2095</v>
      </c>
      <c r="H170" s="204">
        <v>1.036</v>
      </c>
      <c r="I170" s="205"/>
      <c r="J170" s="206">
        <f>ROUND(I170*H170,2)</f>
        <v>0</v>
      </c>
      <c r="K170" s="202" t="s">
        <v>2096</v>
      </c>
      <c r="L170" s="61"/>
      <c r="M170" s="207" t="s">
        <v>1898</v>
      </c>
      <c r="N170" s="208" t="s">
        <v>1922</v>
      </c>
      <c r="O170" s="42"/>
      <c r="P170" s="209">
        <f>O170*H170</f>
        <v>0</v>
      </c>
      <c r="Q170" s="209">
        <v>0</v>
      </c>
      <c r="R170" s="209">
        <f>Q170*H170</f>
        <v>0</v>
      </c>
      <c r="S170" s="209">
        <v>0</v>
      </c>
      <c r="T170" s="210">
        <f>S170*H170</f>
        <v>0</v>
      </c>
      <c r="AR170" s="24" t="s">
        <v>2042</v>
      </c>
      <c r="AT170" s="24" t="s">
        <v>2092</v>
      </c>
      <c r="AU170" s="24" t="s">
        <v>1961</v>
      </c>
      <c r="AY170" s="24" t="s">
        <v>2090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24" t="s">
        <v>1900</v>
      </c>
      <c r="BK170" s="211">
        <f>ROUND(I170*H170,2)</f>
        <v>0</v>
      </c>
      <c r="BL170" s="24" t="s">
        <v>2042</v>
      </c>
      <c r="BM170" s="24" t="s">
        <v>856</v>
      </c>
    </row>
    <row r="171" spans="2:63" s="11" customFormat="1" ht="29.85" customHeight="1">
      <c r="B171" s="183"/>
      <c r="C171" s="184"/>
      <c r="D171" s="197" t="s">
        <v>1950</v>
      </c>
      <c r="E171" s="198" t="s">
        <v>2129</v>
      </c>
      <c r="F171" s="198" t="s">
        <v>2259</v>
      </c>
      <c r="G171" s="184"/>
      <c r="H171" s="184"/>
      <c r="I171" s="187"/>
      <c r="J171" s="199">
        <f>BK171</f>
        <v>0</v>
      </c>
      <c r="K171" s="184"/>
      <c r="L171" s="189"/>
      <c r="M171" s="190"/>
      <c r="N171" s="191"/>
      <c r="O171" s="191"/>
      <c r="P171" s="192">
        <f>SUM(P172:P273)</f>
        <v>0</v>
      </c>
      <c r="Q171" s="191"/>
      <c r="R171" s="192">
        <f>SUM(R172:R273)</f>
        <v>4.89568575</v>
      </c>
      <c r="S171" s="191"/>
      <c r="T171" s="193">
        <f>SUM(T172:T273)</f>
        <v>0</v>
      </c>
      <c r="AR171" s="194" t="s">
        <v>1900</v>
      </c>
      <c r="AT171" s="195" t="s">
        <v>1950</v>
      </c>
      <c r="AU171" s="195" t="s">
        <v>1900</v>
      </c>
      <c r="AY171" s="194" t="s">
        <v>2090</v>
      </c>
      <c r="BK171" s="196">
        <f>SUM(BK172:BK273)</f>
        <v>0</v>
      </c>
    </row>
    <row r="172" spans="2:65" s="1" customFormat="1" ht="22.5" customHeight="1">
      <c r="B172" s="41"/>
      <c r="C172" s="200" t="s">
        <v>2197</v>
      </c>
      <c r="D172" s="200" t="s">
        <v>2092</v>
      </c>
      <c r="E172" s="201" t="s">
        <v>2496</v>
      </c>
      <c r="F172" s="202" t="s">
        <v>2497</v>
      </c>
      <c r="G172" s="203" t="s">
        <v>2263</v>
      </c>
      <c r="H172" s="204">
        <v>4</v>
      </c>
      <c r="I172" s="205"/>
      <c r="J172" s="206">
        <f>ROUND(I172*H172,2)</f>
        <v>0</v>
      </c>
      <c r="K172" s="202" t="s">
        <v>2096</v>
      </c>
      <c r="L172" s="61"/>
      <c r="M172" s="207" t="s">
        <v>1898</v>
      </c>
      <c r="N172" s="208" t="s">
        <v>1922</v>
      </c>
      <c r="O172" s="42"/>
      <c r="P172" s="209">
        <f>O172*H172</f>
        <v>0</v>
      </c>
      <c r="Q172" s="209">
        <v>0.0008</v>
      </c>
      <c r="R172" s="209">
        <f>Q172*H172</f>
        <v>0.0032</v>
      </c>
      <c r="S172" s="209">
        <v>0</v>
      </c>
      <c r="T172" s="210">
        <f>S172*H172</f>
        <v>0</v>
      </c>
      <c r="AR172" s="24" t="s">
        <v>2042</v>
      </c>
      <c r="AT172" s="24" t="s">
        <v>2092</v>
      </c>
      <c r="AU172" s="24" t="s">
        <v>1961</v>
      </c>
      <c r="AY172" s="24" t="s">
        <v>2090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24" t="s">
        <v>1900</v>
      </c>
      <c r="BK172" s="211">
        <f>ROUND(I172*H172,2)</f>
        <v>0</v>
      </c>
      <c r="BL172" s="24" t="s">
        <v>2042</v>
      </c>
      <c r="BM172" s="24" t="s">
        <v>857</v>
      </c>
    </row>
    <row r="173" spans="2:65" s="1" customFormat="1" ht="22.5" customHeight="1">
      <c r="B173" s="41"/>
      <c r="C173" s="228" t="s">
        <v>2201</v>
      </c>
      <c r="D173" s="228" t="s">
        <v>2136</v>
      </c>
      <c r="E173" s="229" t="s">
        <v>858</v>
      </c>
      <c r="F173" s="230" t="s">
        <v>859</v>
      </c>
      <c r="G173" s="231" t="s">
        <v>2263</v>
      </c>
      <c r="H173" s="232">
        <v>2</v>
      </c>
      <c r="I173" s="233"/>
      <c r="J173" s="234">
        <f>ROUND(I173*H173,2)</f>
        <v>0</v>
      </c>
      <c r="K173" s="230" t="s">
        <v>1898</v>
      </c>
      <c r="L173" s="235"/>
      <c r="M173" s="236" t="s">
        <v>1898</v>
      </c>
      <c r="N173" s="237" t="s">
        <v>1922</v>
      </c>
      <c r="O173" s="42"/>
      <c r="P173" s="209">
        <f>O173*H173</f>
        <v>0</v>
      </c>
      <c r="Q173" s="209">
        <v>0.0099</v>
      </c>
      <c r="R173" s="209">
        <f>Q173*H173</f>
        <v>0.0198</v>
      </c>
      <c r="S173" s="209">
        <v>0</v>
      </c>
      <c r="T173" s="210">
        <f>S173*H173</f>
        <v>0</v>
      </c>
      <c r="AR173" s="24" t="s">
        <v>2129</v>
      </c>
      <c r="AT173" s="24" t="s">
        <v>2136</v>
      </c>
      <c r="AU173" s="24" t="s">
        <v>1961</v>
      </c>
      <c r="AY173" s="24" t="s">
        <v>2090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24" t="s">
        <v>1900</v>
      </c>
      <c r="BK173" s="211">
        <f>ROUND(I173*H173,2)</f>
        <v>0</v>
      </c>
      <c r="BL173" s="24" t="s">
        <v>2042</v>
      </c>
      <c r="BM173" s="24" t="s">
        <v>860</v>
      </c>
    </row>
    <row r="174" spans="2:51" s="12" customFormat="1" ht="13.5">
      <c r="B174" s="212"/>
      <c r="C174" s="213"/>
      <c r="D174" s="224" t="s">
        <v>2098</v>
      </c>
      <c r="E174" s="225" t="s">
        <v>1898</v>
      </c>
      <c r="F174" s="226" t="s">
        <v>861</v>
      </c>
      <c r="G174" s="213"/>
      <c r="H174" s="227">
        <v>2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2098</v>
      </c>
      <c r="AU174" s="223" t="s">
        <v>1961</v>
      </c>
      <c r="AV174" s="12" t="s">
        <v>1961</v>
      </c>
      <c r="AW174" s="12" t="s">
        <v>1916</v>
      </c>
      <c r="AX174" s="12" t="s">
        <v>1951</v>
      </c>
      <c r="AY174" s="223" t="s">
        <v>2090</v>
      </c>
    </row>
    <row r="175" spans="2:51" s="13" customFormat="1" ht="13.5">
      <c r="B175" s="242"/>
      <c r="C175" s="243"/>
      <c r="D175" s="214" t="s">
        <v>2098</v>
      </c>
      <c r="E175" s="253" t="s">
        <v>1898</v>
      </c>
      <c r="F175" s="254" t="s">
        <v>2392</v>
      </c>
      <c r="G175" s="243"/>
      <c r="H175" s="255">
        <v>2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2098</v>
      </c>
      <c r="AU175" s="252" t="s">
        <v>1961</v>
      </c>
      <c r="AV175" s="13" t="s">
        <v>2042</v>
      </c>
      <c r="AW175" s="13" t="s">
        <v>1882</v>
      </c>
      <c r="AX175" s="13" t="s">
        <v>1900</v>
      </c>
      <c r="AY175" s="252" t="s">
        <v>2090</v>
      </c>
    </row>
    <row r="176" spans="2:65" s="1" customFormat="1" ht="22.5" customHeight="1">
      <c r="B176" s="41"/>
      <c r="C176" s="228" t="s">
        <v>2206</v>
      </c>
      <c r="D176" s="228" t="s">
        <v>2136</v>
      </c>
      <c r="E176" s="229" t="s">
        <v>862</v>
      </c>
      <c r="F176" s="230" t="s">
        <v>863</v>
      </c>
      <c r="G176" s="231" t="s">
        <v>2263</v>
      </c>
      <c r="H176" s="232">
        <v>1</v>
      </c>
      <c r="I176" s="233"/>
      <c r="J176" s="234">
        <f>ROUND(I176*H176,2)</f>
        <v>0</v>
      </c>
      <c r="K176" s="230" t="s">
        <v>1898</v>
      </c>
      <c r="L176" s="235"/>
      <c r="M176" s="236" t="s">
        <v>1898</v>
      </c>
      <c r="N176" s="237" t="s">
        <v>1922</v>
      </c>
      <c r="O176" s="42"/>
      <c r="P176" s="209">
        <f>O176*H176</f>
        <v>0</v>
      </c>
      <c r="Q176" s="209">
        <v>0.0092</v>
      </c>
      <c r="R176" s="209">
        <f>Q176*H176</f>
        <v>0.0092</v>
      </c>
      <c r="S176" s="209">
        <v>0</v>
      </c>
      <c r="T176" s="210">
        <f>S176*H176</f>
        <v>0</v>
      </c>
      <c r="AR176" s="24" t="s">
        <v>2129</v>
      </c>
      <c r="AT176" s="24" t="s">
        <v>2136</v>
      </c>
      <c r="AU176" s="24" t="s">
        <v>1961</v>
      </c>
      <c r="AY176" s="24" t="s">
        <v>2090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4" t="s">
        <v>1900</v>
      </c>
      <c r="BK176" s="211">
        <f>ROUND(I176*H176,2)</f>
        <v>0</v>
      </c>
      <c r="BL176" s="24" t="s">
        <v>2042</v>
      </c>
      <c r="BM176" s="24" t="s">
        <v>864</v>
      </c>
    </row>
    <row r="177" spans="2:51" s="12" customFormat="1" ht="13.5">
      <c r="B177" s="212"/>
      <c r="C177" s="213"/>
      <c r="D177" s="224" t="s">
        <v>2098</v>
      </c>
      <c r="E177" s="225" t="s">
        <v>1898</v>
      </c>
      <c r="F177" s="226" t="s">
        <v>2993</v>
      </c>
      <c r="G177" s="213"/>
      <c r="H177" s="227">
        <v>1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2098</v>
      </c>
      <c r="AU177" s="223" t="s">
        <v>1961</v>
      </c>
      <c r="AV177" s="12" t="s">
        <v>1961</v>
      </c>
      <c r="AW177" s="12" t="s">
        <v>1916</v>
      </c>
      <c r="AX177" s="12" t="s">
        <v>1951</v>
      </c>
      <c r="AY177" s="223" t="s">
        <v>2090</v>
      </c>
    </row>
    <row r="178" spans="2:51" s="13" customFormat="1" ht="13.5">
      <c r="B178" s="242"/>
      <c r="C178" s="243"/>
      <c r="D178" s="214" t="s">
        <v>2098</v>
      </c>
      <c r="E178" s="253" t="s">
        <v>1898</v>
      </c>
      <c r="F178" s="254" t="s">
        <v>2392</v>
      </c>
      <c r="G178" s="243"/>
      <c r="H178" s="255">
        <v>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2098</v>
      </c>
      <c r="AU178" s="252" t="s">
        <v>1961</v>
      </c>
      <c r="AV178" s="13" t="s">
        <v>2042</v>
      </c>
      <c r="AW178" s="13" t="s">
        <v>1882</v>
      </c>
      <c r="AX178" s="13" t="s">
        <v>1900</v>
      </c>
      <c r="AY178" s="252" t="s">
        <v>2090</v>
      </c>
    </row>
    <row r="179" spans="2:65" s="1" customFormat="1" ht="22.5" customHeight="1">
      <c r="B179" s="41"/>
      <c r="C179" s="228" t="s">
        <v>2210</v>
      </c>
      <c r="D179" s="228" t="s">
        <v>2136</v>
      </c>
      <c r="E179" s="229" t="s">
        <v>865</v>
      </c>
      <c r="F179" s="230" t="s">
        <v>866</v>
      </c>
      <c r="G179" s="231" t="s">
        <v>2263</v>
      </c>
      <c r="H179" s="232">
        <v>1</v>
      </c>
      <c r="I179" s="233"/>
      <c r="J179" s="234">
        <f>ROUND(I179*H179,2)</f>
        <v>0</v>
      </c>
      <c r="K179" s="230" t="s">
        <v>1898</v>
      </c>
      <c r="L179" s="235"/>
      <c r="M179" s="236" t="s">
        <v>1898</v>
      </c>
      <c r="N179" s="237" t="s">
        <v>1922</v>
      </c>
      <c r="O179" s="42"/>
      <c r="P179" s="209">
        <f>O179*H179</f>
        <v>0</v>
      </c>
      <c r="Q179" s="209">
        <v>0.0095</v>
      </c>
      <c r="R179" s="209">
        <f>Q179*H179</f>
        <v>0.0095</v>
      </c>
      <c r="S179" s="209">
        <v>0</v>
      </c>
      <c r="T179" s="210">
        <f>S179*H179</f>
        <v>0</v>
      </c>
      <c r="AR179" s="24" t="s">
        <v>2129</v>
      </c>
      <c r="AT179" s="24" t="s">
        <v>2136</v>
      </c>
      <c r="AU179" s="24" t="s">
        <v>1961</v>
      </c>
      <c r="AY179" s="24" t="s">
        <v>2090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4" t="s">
        <v>1900</v>
      </c>
      <c r="BK179" s="211">
        <f>ROUND(I179*H179,2)</f>
        <v>0</v>
      </c>
      <c r="BL179" s="24" t="s">
        <v>2042</v>
      </c>
      <c r="BM179" s="24" t="s">
        <v>867</v>
      </c>
    </row>
    <row r="180" spans="2:51" s="12" customFormat="1" ht="13.5">
      <c r="B180" s="212"/>
      <c r="C180" s="213"/>
      <c r="D180" s="224" t="s">
        <v>2098</v>
      </c>
      <c r="E180" s="225" t="s">
        <v>1898</v>
      </c>
      <c r="F180" s="226" t="s">
        <v>2993</v>
      </c>
      <c r="G180" s="213"/>
      <c r="H180" s="227">
        <v>1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2098</v>
      </c>
      <c r="AU180" s="223" t="s">
        <v>1961</v>
      </c>
      <c r="AV180" s="12" t="s">
        <v>1961</v>
      </c>
      <c r="AW180" s="12" t="s">
        <v>1916</v>
      </c>
      <c r="AX180" s="12" t="s">
        <v>1951</v>
      </c>
      <c r="AY180" s="223" t="s">
        <v>2090</v>
      </c>
    </row>
    <row r="181" spans="2:51" s="13" customFormat="1" ht="13.5">
      <c r="B181" s="242"/>
      <c r="C181" s="243"/>
      <c r="D181" s="214" t="s">
        <v>2098</v>
      </c>
      <c r="E181" s="253" t="s">
        <v>1898</v>
      </c>
      <c r="F181" s="254" t="s">
        <v>2392</v>
      </c>
      <c r="G181" s="243"/>
      <c r="H181" s="255">
        <v>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2098</v>
      </c>
      <c r="AU181" s="252" t="s">
        <v>1961</v>
      </c>
      <c r="AV181" s="13" t="s">
        <v>2042</v>
      </c>
      <c r="AW181" s="13" t="s">
        <v>1882</v>
      </c>
      <c r="AX181" s="13" t="s">
        <v>1900</v>
      </c>
      <c r="AY181" s="252" t="s">
        <v>2090</v>
      </c>
    </row>
    <row r="182" spans="2:65" s="1" customFormat="1" ht="22.5" customHeight="1">
      <c r="B182" s="41"/>
      <c r="C182" s="200" t="s">
        <v>2215</v>
      </c>
      <c r="D182" s="200" t="s">
        <v>2092</v>
      </c>
      <c r="E182" s="201" t="s">
        <v>868</v>
      </c>
      <c r="F182" s="202" t="s">
        <v>869</v>
      </c>
      <c r="G182" s="203" t="s">
        <v>2263</v>
      </c>
      <c r="H182" s="204">
        <v>2</v>
      </c>
      <c r="I182" s="205"/>
      <c r="J182" s="206">
        <f>ROUND(I182*H182,2)</f>
        <v>0</v>
      </c>
      <c r="K182" s="202" t="s">
        <v>2096</v>
      </c>
      <c r="L182" s="61"/>
      <c r="M182" s="207" t="s">
        <v>1898</v>
      </c>
      <c r="N182" s="208" t="s">
        <v>1922</v>
      </c>
      <c r="O182" s="42"/>
      <c r="P182" s="209">
        <f>O182*H182</f>
        <v>0</v>
      </c>
      <c r="Q182" s="209">
        <v>0.0012</v>
      </c>
      <c r="R182" s="209">
        <f>Q182*H182</f>
        <v>0.0024</v>
      </c>
      <c r="S182" s="209">
        <v>0</v>
      </c>
      <c r="T182" s="210">
        <f>S182*H182</f>
        <v>0</v>
      </c>
      <c r="AR182" s="24" t="s">
        <v>2042</v>
      </c>
      <c r="AT182" s="24" t="s">
        <v>2092</v>
      </c>
      <c r="AU182" s="24" t="s">
        <v>1961</v>
      </c>
      <c r="AY182" s="24" t="s">
        <v>2090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24" t="s">
        <v>1900</v>
      </c>
      <c r="BK182" s="211">
        <f>ROUND(I182*H182,2)</f>
        <v>0</v>
      </c>
      <c r="BL182" s="24" t="s">
        <v>2042</v>
      </c>
      <c r="BM182" s="24" t="s">
        <v>870</v>
      </c>
    </row>
    <row r="183" spans="2:65" s="1" customFormat="1" ht="22.5" customHeight="1">
      <c r="B183" s="41"/>
      <c r="C183" s="228" t="s">
        <v>2220</v>
      </c>
      <c r="D183" s="228" t="s">
        <v>2136</v>
      </c>
      <c r="E183" s="229" t="s">
        <v>871</v>
      </c>
      <c r="F183" s="230" t="s">
        <v>872</v>
      </c>
      <c r="G183" s="231" t="s">
        <v>2263</v>
      </c>
      <c r="H183" s="232">
        <v>2</v>
      </c>
      <c r="I183" s="233"/>
      <c r="J183" s="234">
        <f>ROUND(I183*H183,2)</f>
        <v>0</v>
      </c>
      <c r="K183" s="230" t="s">
        <v>1898</v>
      </c>
      <c r="L183" s="235"/>
      <c r="M183" s="236" t="s">
        <v>1898</v>
      </c>
      <c r="N183" s="237" t="s">
        <v>1922</v>
      </c>
      <c r="O183" s="42"/>
      <c r="P183" s="209">
        <f>O183*H183</f>
        <v>0</v>
      </c>
      <c r="Q183" s="209">
        <v>0.016</v>
      </c>
      <c r="R183" s="209">
        <f>Q183*H183</f>
        <v>0.032</v>
      </c>
      <c r="S183" s="209">
        <v>0</v>
      </c>
      <c r="T183" s="210">
        <f>S183*H183</f>
        <v>0</v>
      </c>
      <c r="AR183" s="24" t="s">
        <v>2129</v>
      </c>
      <c r="AT183" s="24" t="s">
        <v>2136</v>
      </c>
      <c r="AU183" s="24" t="s">
        <v>1961</v>
      </c>
      <c r="AY183" s="24" t="s">
        <v>2090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24" t="s">
        <v>1900</v>
      </c>
      <c r="BK183" s="211">
        <f>ROUND(I183*H183,2)</f>
        <v>0</v>
      </c>
      <c r="BL183" s="24" t="s">
        <v>2042</v>
      </c>
      <c r="BM183" s="24" t="s">
        <v>873</v>
      </c>
    </row>
    <row r="184" spans="2:51" s="12" customFormat="1" ht="13.5">
      <c r="B184" s="212"/>
      <c r="C184" s="213"/>
      <c r="D184" s="224" t="s">
        <v>2098</v>
      </c>
      <c r="E184" s="225" t="s">
        <v>1898</v>
      </c>
      <c r="F184" s="226" t="s">
        <v>861</v>
      </c>
      <c r="G184" s="213"/>
      <c r="H184" s="227">
        <v>2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2098</v>
      </c>
      <c r="AU184" s="223" t="s">
        <v>1961</v>
      </c>
      <c r="AV184" s="12" t="s">
        <v>1961</v>
      </c>
      <c r="AW184" s="12" t="s">
        <v>1916</v>
      </c>
      <c r="AX184" s="12" t="s">
        <v>1951</v>
      </c>
      <c r="AY184" s="223" t="s">
        <v>2090</v>
      </c>
    </row>
    <row r="185" spans="2:51" s="13" customFormat="1" ht="13.5">
      <c r="B185" s="242"/>
      <c r="C185" s="243"/>
      <c r="D185" s="214" t="s">
        <v>2098</v>
      </c>
      <c r="E185" s="253" t="s">
        <v>1898</v>
      </c>
      <c r="F185" s="254" t="s">
        <v>2392</v>
      </c>
      <c r="G185" s="243"/>
      <c r="H185" s="255">
        <v>2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2098</v>
      </c>
      <c r="AU185" s="252" t="s">
        <v>1961</v>
      </c>
      <c r="AV185" s="13" t="s">
        <v>2042</v>
      </c>
      <c r="AW185" s="13" t="s">
        <v>1882</v>
      </c>
      <c r="AX185" s="13" t="s">
        <v>1900</v>
      </c>
      <c r="AY185" s="252" t="s">
        <v>2090</v>
      </c>
    </row>
    <row r="186" spans="2:65" s="1" customFormat="1" ht="22.5" customHeight="1">
      <c r="B186" s="41"/>
      <c r="C186" s="200" t="s">
        <v>2226</v>
      </c>
      <c r="D186" s="200" t="s">
        <v>2092</v>
      </c>
      <c r="E186" s="201" t="s">
        <v>2515</v>
      </c>
      <c r="F186" s="202" t="s">
        <v>2516</v>
      </c>
      <c r="G186" s="203" t="s">
        <v>2263</v>
      </c>
      <c r="H186" s="204">
        <v>1</v>
      </c>
      <c r="I186" s="205"/>
      <c r="J186" s="206">
        <f>ROUND(I186*H186,2)</f>
        <v>0</v>
      </c>
      <c r="K186" s="202" t="s">
        <v>2096</v>
      </c>
      <c r="L186" s="61"/>
      <c r="M186" s="207" t="s">
        <v>1898</v>
      </c>
      <c r="N186" s="208" t="s">
        <v>1922</v>
      </c>
      <c r="O186" s="42"/>
      <c r="P186" s="209">
        <f>O186*H186</f>
        <v>0</v>
      </c>
      <c r="Q186" s="209">
        <v>0.00163</v>
      </c>
      <c r="R186" s="209">
        <f>Q186*H186</f>
        <v>0.00163</v>
      </c>
      <c r="S186" s="209">
        <v>0</v>
      </c>
      <c r="T186" s="210">
        <f>S186*H186</f>
        <v>0</v>
      </c>
      <c r="AR186" s="24" t="s">
        <v>2042</v>
      </c>
      <c r="AT186" s="24" t="s">
        <v>2092</v>
      </c>
      <c r="AU186" s="24" t="s">
        <v>1961</v>
      </c>
      <c r="AY186" s="24" t="s">
        <v>2090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1900</v>
      </c>
      <c r="BK186" s="211">
        <f>ROUND(I186*H186,2)</f>
        <v>0</v>
      </c>
      <c r="BL186" s="24" t="s">
        <v>2042</v>
      </c>
      <c r="BM186" s="24" t="s">
        <v>874</v>
      </c>
    </row>
    <row r="187" spans="2:65" s="1" customFormat="1" ht="22.5" customHeight="1">
      <c r="B187" s="41"/>
      <c r="C187" s="228" t="s">
        <v>2230</v>
      </c>
      <c r="D187" s="228" t="s">
        <v>2136</v>
      </c>
      <c r="E187" s="229" t="s">
        <v>875</v>
      </c>
      <c r="F187" s="230" t="s">
        <v>876</v>
      </c>
      <c r="G187" s="231" t="s">
        <v>2263</v>
      </c>
      <c r="H187" s="232">
        <v>1</v>
      </c>
      <c r="I187" s="233"/>
      <c r="J187" s="234">
        <f>ROUND(I187*H187,2)</f>
        <v>0</v>
      </c>
      <c r="K187" s="230" t="s">
        <v>1898</v>
      </c>
      <c r="L187" s="235"/>
      <c r="M187" s="236" t="s">
        <v>1898</v>
      </c>
      <c r="N187" s="237" t="s">
        <v>1922</v>
      </c>
      <c r="O187" s="42"/>
      <c r="P187" s="209">
        <f>O187*H187</f>
        <v>0</v>
      </c>
      <c r="Q187" s="209">
        <v>0.00603</v>
      </c>
      <c r="R187" s="209">
        <f>Q187*H187</f>
        <v>0.00603</v>
      </c>
      <c r="S187" s="209">
        <v>0</v>
      </c>
      <c r="T187" s="210">
        <f>S187*H187</f>
        <v>0</v>
      </c>
      <c r="AR187" s="24" t="s">
        <v>2129</v>
      </c>
      <c r="AT187" s="24" t="s">
        <v>2136</v>
      </c>
      <c r="AU187" s="24" t="s">
        <v>1961</v>
      </c>
      <c r="AY187" s="24" t="s">
        <v>2090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24" t="s">
        <v>1900</v>
      </c>
      <c r="BK187" s="211">
        <f>ROUND(I187*H187,2)</f>
        <v>0</v>
      </c>
      <c r="BL187" s="24" t="s">
        <v>2042</v>
      </c>
      <c r="BM187" s="24" t="s">
        <v>877</v>
      </c>
    </row>
    <row r="188" spans="2:51" s="12" customFormat="1" ht="13.5">
      <c r="B188" s="212"/>
      <c r="C188" s="213"/>
      <c r="D188" s="224" t="s">
        <v>2098</v>
      </c>
      <c r="E188" s="225" t="s">
        <v>1898</v>
      </c>
      <c r="F188" s="226" t="s">
        <v>2993</v>
      </c>
      <c r="G188" s="213"/>
      <c r="H188" s="227">
        <v>1</v>
      </c>
      <c r="I188" s="218"/>
      <c r="J188" s="213"/>
      <c r="K188" s="213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2098</v>
      </c>
      <c r="AU188" s="223" t="s">
        <v>1961</v>
      </c>
      <c r="AV188" s="12" t="s">
        <v>1961</v>
      </c>
      <c r="AW188" s="12" t="s">
        <v>1916</v>
      </c>
      <c r="AX188" s="12" t="s">
        <v>1951</v>
      </c>
      <c r="AY188" s="223" t="s">
        <v>2090</v>
      </c>
    </row>
    <row r="189" spans="2:51" s="13" customFormat="1" ht="13.5">
      <c r="B189" s="242"/>
      <c r="C189" s="243"/>
      <c r="D189" s="214" t="s">
        <v>2098</v>
      </c>
      <c r="E189" s="253" t="s">
        <v>1898</v>
      </c>
      <c r="F189" s="254" t="s">
        <v>2392</v>
      </c>
      <c r="G189" s="243"/>
      <c r="H189" s="255">
        <v>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2098</v>
      </c>
      <c r="AU189" s="252" t="s">
        <v>1961</v>
      </c>
      <c r="AV189" s="13" t="s">
        <v>2042</v>
      </c>
      <c r="AW189" s="13" t="s">
        <v>1882</v>
      </c>
      <c r="AX189" s="13" t="s">
        <v>1900</v>
      </c>
      <c r="AY189" s="252" t="s">
        <v>2090</v>
      </c>
    </row>
    <row r="190" spans="2:65" s="1" customFormat="1" ht="22.5" customHeight="1">
      <c r="B190" s="41"/>
      <c r="C190" s="200" t="s">
        <v>2235</v>
      </c>
      <c r="D190" s="200" t="s">
        <v>2092</v>
      </c>
      <c r="E190" s="201" t="s">
        <v>2541</v>
      </c>
      <c r="F190" s="202" t="s">
        <v>2542</v>
      </c>
      <c r="G190" s="203" t="s">
        <v>2106</v>
      </c>
      <c r="H190" s="204">
        <v>1.5</v>
      </c>
      <c r="I190" s="205"/>
      <c r="J190" s="206">
        <f>ROUND(I190*H190,2)</f>
        <v>0</v>
      </c>
      <c r="K190" s="202" t="s">
        <v>2096</v>
      </c>
      <c r="L190" s="61"/>
      <c r="M190" s="207" t="s">
        <v>1898</v>
      </c>
      <c r="N190" s="208" t="s">
        <v>1922</v>
      </c>
      <c r="O190" s="42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AR190" s="24" t="s">
        <v>2042</v>
      </c>
      <c r="AT190" s="24" t="s">
        <v>2092</v>
      </c>
      <c r="AU190" s="24" t="s">
        <v>1961</v>
      </c>
      <c r="AY190" s="24" t="s">
        <v>2090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24" t="s">
        <v>1900</v>
      </c>
      <c r="BK190" s="211">
        <f>ROUND(I190*H190,2)</f>
        <v>0</v>
      </c>
      <c r="BL190" s="24" t="s">
        <v>2042</v>
      </c>
      <c r="BM190" s="24" t="s">
        <v>878</v>
      </c>
    </row>
    <row r="191" spans="2:51" s="12" customFormat="1" ht="13.5">
      <c r="B191" s="212"/>
      <c r="C191" s="213"/>
      <c r="D191" s="224" t="s">
        <v>2098</v>
      </c>
      <c r="E191" s="225" t="s">
        <v>1898</v>
      </c>
      <c r="F191" s="226" t="s">
        <v>879</v>
      </c>
      <c r="G191" s="213"/>
      <c r="H191" s="227">
        <v>1.5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2098</v>
      </c>
      <c r="AU191" s="223" t="s">
        <v>1961</v>
      </c>
      <c r="AV191" s="12" t="s">
        <v>1961</v>
      </c>
      <c r="AW191" s="12" t="s">
        <v>1916</v>
      </c>
      <c r="AX191" s="12" t="s">
        <v>1951</v>
      </c>
      <c r="AY191" s="223" t="s">
        <v>2090</v>
      </c>
    </row>
    <row r="192" spans="2:51" s="13" customFormat="1" ht="13.5">
      <c r="B192" s="242"/>
      <c r="C192" s="243"/>
      <c r="D192" s="214" t="s">
        <v>2098</v>
      </c>
      <c r="E192" s="253" t="s">
        <v>1898</v>
      </c>
      <c r="F192" s="254" t="s">
        <v>2392</v>
      </c>
      <c r="G192" s="243"/>
      <c r="H192" s="255">
        <v>1.5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2098</v>
      </c>
      <c r="AU192" s="252" t="s">
        <v>1961</v>
      </c>
      <c r="AV192" s="13" t="s">
        <v>2042</v>
      </c>
      <c r="AW192" s="13" t="s">
        <v>1882</v>
      </c>
      <c r="AX192" s="13" t="s">
        <v>1900</v>
      </c>
      <c r="AY192" s="252" t="s">
        <v>2090</v>
      </c>
    </row>
    <row r="193" spans="2:65" s="1" customFormat="1" ht="22.5" customHeight="1">
      <c r="B193" s="41"/>
      <c r="C193" s="228" t="s">
        <v>2239</v>
      </c>
      <c r="D193" s="228" t="s">
        <v>2136</v>
      </c>
      <c r="E193" s="229" t="s">
        <v>880</v>
      </c>
      <c r="F193" s="230" t="s">
        <v>881</v>
      </c>
      <c r="G193" s="231" t="s">
        <v>2106</v>
      </c>
      <c r="H193" s="232">
        <v>1.725</v>
      </c>
      <c r="I193" s="233"/>
      <c r="J193" s="234">
        <f>ROUND(I193*H193,2)</f>
        <v>0</v>
      </c>
      <c r="K193" s="230" t="s">
        <v>2096</v>
      </c>
      <c r="L193" s="235"/>
      <c r="M193" s="236" t="s">
        <v>1898</v>
      </c>
      <c r="N193" s="237" t="s">
        <v>1922</v>
      </c>
      <c r="O193" s="42"/>
      <c r="P193" s="209">
        <f>O193*H193</f>
        <v>0</v>
      </c>
      <c r="Q193" s="209">
        <v>0.00067</v>
      </c>
      <c r="R193" s="209">
        <f>Q193*H193</f>
        <v>0.00115575</v>
      </c>
      <c r="S193" s="209">
        <v>0</v>
      </c>
      <c r="T193" s="210">
        <f>S193*H193</f>
        <v>0</v>
      </c>
      <c r="AR193" s="24" t="s">
        <v>2129</v>
      </c>
      <c r="AT193" s="24" t="s">
        <v>2136</v>
      </c>
      <c r="AU193" s="24" t="s">
        <v>1961</v>
      </c>
      <c r="AY193" s="24" t="s">
        <v>2090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1900</v>
      </c>
      <c r="BK193" s="211">
        <f>ROUND(I193*H193,2)</f>
        <v>0</v>
      </c>
      <c r="BL193" s="24" t="s">
        <v>2042</v>
      </c>
      <c r="BM193" s="24" t="s">
        <v>882</v>
      </c>
    </row>
    <row r="194" spans="2:51" s="12" customFormat="1" ht="13.5">
      <c r="B194" s="212"/>
      <c r="C194" s="213"/>
      <c r="D194" s="214" t="s">
        <v>2098</v>
      </c>
      <c r="E194" s="215" t="s">
        <v>1898</v>
      </c>
      <c r="F194" s="216" t="s">
        <v>883</v>
      </c>
      <c r="G194" s="213"/>
      <c r="H194" s="217">
        <v>1.725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2098</v>
      </c>
      <c r="AU194" s="223" t="s">
        <v>1961</v>
      </c>
      <c r="AV194" s="12" t="s">
        <v>1961</v>
      </c>
      <c r="AW194" s="12" t="s">
        <v>1916</v>
      </c>
      <c r="AX194" s="12" t="s">
        <v>1900</v>
      </c>
      <c r="AY194" s="223" t="s">
        <v>2090</v>
      </c>
    </row>
    <row r="195" spans="2:65" s="1" customFormat="1" ht="22.5" customHeight="1">
      <c r="B195" s="41"/>
      <c r="C195" s="200" t="s">
        <v>2244</v>
      </c>
      <c r="D195" s="200" t="s">
        <v>2092</v>
      </c>
      <c r="E195" s="201" t="s">
        <v>884</v>
      </c>
      <c r="F195" s="202" t="s">
        <v>885</v>
      </c>
      <c r="G195" s="203" t="s">
        <v>2106</v>
      </c>
      <c r="H195" s="204">
        <v>9.5</v>
      </c>
      <c r="I195" s="205"/>
      <c r="J195" s="206">
        <f>ROUND(I195*H195,2)</f>
        <v>0</v>
      </c>
      <c r="K195" s="202" t="s">
        <v>2096</v>
      </c>
      <c r="L195" s="61"/>
      <c r="M195" s="207" t="s">
        <v>1898</v>
      </c>
      <c r="N195" s="208" t="s">
        <v>1922</v>
      </c>
      <c r="O195" s="42"/>
      <c r="P195" s="209">
        <f>O195*H195</f>
        <v>0</v>
      </c>
      <c r="Q195" s="209">
        <v>0</v>
      </c>
      <c r="R195" s="209">
        <f>Q195*H195</f>
        <v>0</v>
      </c>
      <c r="S195" s="209">
        <v>0</v>
      </c>
      <c r="T195" s="210">
        <f>S195*H195</f>
        <v>0</v>
      </c>
      <c r="AR195" s="24" t="s">
        <v>2042</v>
      </c>
      <c r="AT195" s="24" t="s">
        <v>2092</v>
      </c>
      <c r="AU195" s="24" t="s">
        <v>1961</v>
      </c>
      <c r="AY195" s="24" t="s">
        <v>2090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24" t="s">
        <v>1900</v>
      </c>
      <c r="BK195" s="211">
        <f>ROUND(I195*H195,2)</f>
        <v>0</v>
      </c>
      <c r="BL195" s="24" t="s">
        <v>2042</v>
      </c>
      <c r="BM195" s="24" t="s">
        <v>886</v>
      </c>
    </row>
    <row r="196" spans="2:51" s="12" customFormat="1" ht="13.5">
      <c r="B196" s="212"/>
      <c r="C196" s="213"/>
      <c r="D196" s="224" t="s">
        <v>2098</v>
      </c>
      <c r="E196" s="225" t="s">
        <v>1898</v>
      </c>
      <c r="F196" s="226" t="s">
        <v>887</v>
      </c>
      <c r="G196" s="213"/>
      <c r="H196" s="227">
        <v>9.5</v>
      </c>
      <c r="I196" s="218"/>
      <c r="J196" s="213"/>
      <c r="K196" s="213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2098</v>
      </c>
      <c r="AU196" s="223" t="s">
        <v>1961</v>
      </c>
      <c r="AV196" s="12" t="s">
        <v>1961</v>
      </c>
      <c r="AW196" s="12" t="s">
        <v>1916</v>
      </c>
      <c r="AX196" s="12" t="s">
        <v>1951</v>
      </c>
      <c r="AY196" s="223" t="s">
        <v>2090</v>
      </c>
    </row>
    <row r="197" spans="2:51" s="13" customFormat="1" ht="13.5">
      <c r="B197" s="242"/>
      <c r="C197" s="243"/>
      <c r="D197" s="214" t="s">
        <v>2098</v>
      </c>
      <c r="E197" s="253" t="s">
        <v>1898</v>
      </c>
      <c r="F197" s="254" t="s">
        <v>2392</v>
      </c>
      <c r="G197" s="243"/>
      <c r="H197" s="255">
        <v>9.5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2098</v>
      </c>
      <c r="AU197" s="252" t="s">
        <v>1961</v>
      </c>
      <c r="AV197" s="13" t="s">
        <v>2042</v>
      </c>
      <c r="AW197" s="13" t="s">
        <v>1882</v>
      </c>
      <c r="AX197" s="13" t="s">
        <v>1900</v>
      </c>
      <c r="AY197" s="252" t="s">
        <v>2090</v>
      </c>
    </row>
    <row r="198" spans="2:65" s="1" customFormat="1" ht="22.5" customHeight="1">
      <c r="B198" s="41"/>
      <c r="C198" s="228" t="s">
        <v>2249</v>
      </c>
      <c r="D198" s="228" t="s">
        <v>2136</v>
      </c>
      <c r="E198" s="229" t="s">
        <v>888</v>
      </c>
      <c r="F198" s="230" t="s">
        <v>889</v>
      </c>
      <c r="G198" s="231" t="s">
        <v>2263</v>
      </c>
      <c r="H198" s="232">
        <v>1</v>
      </c>
      <c r="I198" s="233"/>
      <c r="J198" s="234">
        <f>ROUND(I198*H198,2)</f>
        <v>0</v>
      </c>
      <c r="K198" s="230" t="s">
        <v>2096</v>
      </c>
      <c r="L198" s="235"/>
      <c r="M198" s="236" t="s">
        <v>1898</v>
      </c>
      <c r="N198" s="237" t="s">
        <v>1922</v>
      </c>
      <c r="O198" s="42"/>
      <c r="P198" s="209">
        <f>O198*H198</f>
        <v>0</v>
      </c>
      <c r="Q198" s="209">
        <v>0.0087</v>
      </c>
      <c r="R198" s="209">
        <f>Q198*H198</f>
        <v>0.0087</v>
      </c>
      <c r="S198" s="209">
        <v>0</v>
      </c>
      <c r="T198" s="210">
        <f>S198*H198</f>
        <v>0</v>
      </c>
      <c r="AR198" s="24" t="s">
        <v>2129</v>
      </c>
      <c r="AT198" s="24" t="s">
        <v>2136</v>
      </c>
      <c r="AU198" s="24" t="s">
        <v>1961</v>
      </c>
      <c r="AY198" s="24" t="s">
        <v>2090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24" t="s">
        <v>1900</v>
      </c>
      <c r="BK198" s="211">
        <f>ROUND(I198*H198,2)</f>
        <v>0</v>
      </c>
      <c r="BL198" s="24" t="s">
        <v>2042</v>
      </c>
      <c r="BM198" s="24" t="s">
        <v>890</v>
      </c>
    </row>
    <row r="199" spans="2:65" s="1" customFormat="1" ht="22.5" customHeight="1">
      <c r="B199" s="41"/>
      <c r="C199" s="228" t="s">
        <v>2254</v>
      </c>
      <c r="D199" s="228" t="s">
        <v>2136</v>
      </c>
      <c r="E199" s="229" t="s">
        <v>891</v>
      </c>
      <c r="F199" s="230" t="s">
        <v>892</v>
      </c>
      <c r="G199" s="231" t="s">
        <v>2263</v>
      </c>
      <c r="H199" s="232">
        <v>1</v>
      </c>
      <c r="I199" s="233"/>
      <c r="J199" s="234">
        <f>ROUND(I199*H199,2)</f>
        <v>0</v>
      </c>
      <c r="K199" s="230" t="s">
        <v>2096</v>
      </c>
      <c r="L199" s="235"/>
      <c r="M199" s="236" t="s">
        <v>1898</v>
      </c>
      <c r="N199" s="237" t="s">
        <v>1922</v>
      </c>
      <c r="O199" s="42"/>
      <c r="P199" s="209">
        <f>O199*H199</f>
        <v>0</v>
      </c>
      <c r="Q199" s="209">
        <v>0.0174</v>
      </c>
      <c r="R199" s="209">
        <f>Q199*H199</f>
        <v>0.0174</v>
      </c>
      <c r="S199" s="209">
        <v>0</v>
      </c>
      <c r="T199" s="210">
        <f>S199*H199</f>
        <v>0</v>
      </c>
      <c r="AR199" s="24" t="s">
        <v>2129</v>
      </c>
      <c r="AT199" s="24" t="s">
        <v>2136</v>
      </c>
      <c r="AU199" s="24" t="s">
        <v>1961</v>
      </c>
      <c r="AY199" s="24" t="s">
        <v>2090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24" t="s">
        <v>1900</v>
      </c>
      <c r="BK199" s="211">
        <f>ROUND(I199*H199,2)</f>
        <v>0</v>
      </c>
      <c r="BL199" s="24" t="s">
        <v>2042</v>
      </c>
      <c r="BM199" s="24" t="s">
        <v>893</v>
      </c>
    </row>
    <row r="200" spans="2:65" s="1" customFormat="1" ht="22.5" customHeight="1">
      <c r="B200" s="41"/>
      <c r="C200" s="200" t="s">
        <v>2260</v>
      </c>
      <c r="D200" s="200" t="s">
        <v>2092</v>
      </c>
      <c r="E200" s="201" t="s">
        <v>894</v>
      </c>
      <c r="F200" s="202" t="s">
        <v>895</v>
      </c>
      <c r="G200" s="203" t="s">
        <v>2106</v>
      </c>
      <c r="H200" s="204">
        <v>13.5</v>
      </c>
      <c r="I200" s="205"/>
      <c r="J200" s="206">
        <f>ROUND(I200*H200,2)</f>
        <v>0</v>
      </c>
      <c r="K200" s="202" t="s">
        <v>2096</v>
      </c>
      <c r="L200" s="61"/>
      <c r="M200" s="207" t="s">
        <v>1898</v>
      </c>
      <c r="N200" s="208" t="s">
        <v>1922</v>
      </c>
      <c r="O200" s="42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AR200" s="24" t="s">
        <v>2042</v>
      </c>
      <c r="AT200" s="24" t="s">
        <v>2092</v>
      </c>
      <c r="AU200" s="24" t="s">
        <v>1961</v>
      </c>
      <c r="AY200" s="24" t="s">
        <v>2090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24" t="s">
        <v>1900</v>
      </c>
      <c r="BK200" s="211">
        <f>ROUND(I200*H200,2)</f>
        <v>0</v>
      </c>
      <c r="BL200" s="24" t="s">
        <v>2042</v>
      </c>
      <c r="BM200" s="24" t="s">
        <v>896</v>
      </c>
    </row>
    <row r="201" spans="2:51" s="12" customFormat="1" ht="13.5">
      <c r="B201" s="212"/>
      <c r="C201" s="213"/>
      <c r="D201" s="224" t="s">
        <v>2098</v>
      </c>
      <c r="E201" s="225" t="s">
        <v>1898</v>
      </c>
      <c r="F201" s="226" t="s">
        <v>897</v>
      </c>
      <c r="G201" s="213"/>
      <c r="H201" s="227">
        <v>4</v>
      </c>
      <c r="I201" s="218"/>
      <c r="J201" s="213"/>
      <c r="K201" s="213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2098</v>
      </c>
      <c r="AU201" s="223" t="s">
        <v>1961</v>
      </c>
      <c r="AV201" s="12" t="s">
        <v>1961</v>
      </c>
      <c r="AW201" s="12" t="s">
        <v>1916</v>
      </c>
      <c r="AX201" s="12" t="s">
        <v>1951</v>
      </c>
      <c r="AY201" s="223" t="s">
        <v>2090</v>
      </c>
    </row>
    <row r="202" spans="2:51" s="12" customFormat="1" ht="13.5">
      <c r="B202" s="212"/>
      <c r="C202" s="213"/>
      <c r="D202" s="224" t="s">
        <v>2098</v>
      </c>
      <c r="E202" s="225" t="s">
        <v>1898</v>
      </c>
      <c r="F202" s="226" t="s">
        <v>898</v>
      </c>
      <c r="G202" s="213"/>
      <c r="H202" s="227">
        <v>9.5</v>
      </c>
      <c r="I202" s="218"/>
      <c r="J202" s="213"/>
      <c r="K202" s="213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2098</v>
      </c>
      <c r="AU202" s="223" t="s">
        <v>1961</v>
      </c>
      <c r="AV202" s="12" t="s">
        <v>1961</v>
      </c>
      <c r="AW202" s="12" t="s">
        <v>1916</v>
      </c>
      <c r="AX202" s="12" t="s">
        <v>1951</v>
      </c>
      <c r="AY202" s="223" t="s">
        <v>2090</v>
      </c>
    </row>
    <row r="203" spans="2:51" s="13" customFormat="1" ht="13.5">
      <c r="B203" s="242"/>
      <c r="C203" s="243"/>
      <c r="D203" s="214" t="s">
        <v>2098</v>
      </c>
      <c r="E203" s="253" t="s">
        <v>1898</v>
      </c>
      <c r="F203" s="254" t="s">
        <v>2392</v>
      </c>
      <c r="G203" s="243"/>
      <c r="H203" s="255">
        <v>13.5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2098</v>
      </c>
      <c r="AU203" s="252" t="s">
        <v>1961</v>
      </c>
      <c r="AV203" s="13" t="s">
        <v>2042</v>
      </c>
      <c r="AW203" s="13" t="s">
        <v>1882</v>
      </c>
      <c r="AX203" s="13" t="s">
        <v>1900</v>
      </c>
      <c r="AY203" s="252" t="s">
        <v>2090</v>
      </c>
    </row>
    <row r="204" spans="2:65" s="1" customFormat="1" ht="22.5" customHeight="1">
      <c r="B204" s="41"/>
      <c r="C204" s="228" t="s">
        <v>2266</v>
      </c>
      <c r="D204" s="228" t="s">
        <v>2136</v>
      </c>
      <c r="E204" s="229" t="s">
        <v>899</v>
      </c>
      <c r="F204" s="230" t="s">
        <v>900</v>
      </c>
      <c r="G204" s="231" t="s">
        <v>2263</v>
      </c>
      <c r="H204" s="232">
        <v>6</v>
      </c>
      <c r="I204" s="233"/>
      <c r="J204" s="234">
        <f>ROUND(I204*H204,2)</f>
        <v>0</v>
      </c>
      <c r="K204" s="230" t="s">
        <v>2096</v>
      </c>
      <c r="L204" s="235"/>
      <c r="M204" s="236" t="s">
        <v>1898</v>
      </c>
      <c r="N204" s="237" t="s">
        <v>1922</v>
      </c>
      <c r="O204" s="42"/>
      <c r="P204" s="209">
        <f>O204*H204</f>
        <v>0</v>
      </c>
      <c r="Q204" s="209">
        <v>0.0219</v>
      </c>
      <c r="R204" s="209">
        <f>Q204*H204</f>
        <v>0.1314</v>
      </c>
      <c r="S204" s="209">
        <v>0</v>
      </c>
      <c r="T204" s="210">
        <f>S204*H204</f>
        <v>0</v>
      </c>
      <c r="AR204" s="24" t="s">
        <v>2129</v>
      </c>
      <c r="AT204" s="24" t="s">
        <v>2136</v>
      </c>
      <c r="AU204" s="24" t="s">
        <v>1961</v>
      </c>
      <c r="AY204" s="24" t="s">
        <v>2090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24" t="s">
        <v>1900</v>
      </c>
      <c r="BK204" s="211">
        <f>ROUND(I204*H204,2)</f>
        <v>0</v>
      </c>
      <c r="BL204" s="24" t="s">
        <v>2042</v>
      </c>
      <c r="BM204" s="24" t="s">
        <v>901</v>
      </c>
    </row>
    <row r="205" spans="2:65" s="1" customFormat="1" ht="22.5" customHeight="1">
      <c r="B205" s="41"/>
      <c r="C205" s="200" t="s">
        <v>2271</v>
      </c>
      <c r="D205" s="200" t="s">
        <v>2092</v>
      </c>
      <c r="E205" s="201" t="s">
        <v>902</v>
      </c>
      <c r="F205" s="202" t="s">
        <v>903</v>
      </c>
      <c r="G205" s="203" t="s">
        <v>2263</v>
      </c>
      <c r="H205" s="204">
        <v>4</v>
      </c>
      <c r="I205" s="205"/>
      <c r="J205" s="206">
        <f>ROUND(I205*H205,2)</f>
        <v>0</v>
      </c>
      <c r="K205" s="202" t="s">
        <v>2096</v>
      </c>
      <c r="L205" s="61"/>
      <c r="M205" s="207" t="s">
        <v>1898</v>
      </c>
      <c r="N205" s="208" t="s">
        <v>1922</v>
      </c>
      <c r="O205" s="42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AR205" s="24" t="s">
        <v>2042</v>
      </c>
      <c r="AT205" s="24" t="s">
        <v>2092</v>
      </c>
      <c r="AU205" s="24" t="s">
        <v>1961</v>
      </c>
      <c r="AY205" s="24" t="s">
        <v>2090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4" t="s">
        <v>1900</v>
      </c>
      <c r="BK205" s="211">
        <f>ROUND(I205*H205,2)</f>
        <v>0</v>
      </c>
      <c r="BL205" s="24" t="s">
        <v>2042</v>
      </c>
      <c r="BM205" s="24" t="s">
        <v>904</v>
      </c>
    </row>
    <row r="206" spans="2:65" s="1" customFormat="1" ht="22.5" customHeight="1">
      <c r="B206" s="41"/>
      <c r="C206" s="228" t="s">
        <v>2275</v>
      </c>
      <c r="D206" s="228" t="s">
        <v>2136</v>
      </c>
      <c r="E206" s="229" t="s">
        <v>905</v>
      </c>
      <c r="F206" s="230" t="s">
        <v>906</v>
      </c>
      <c r="G206" s="231" t="s">
        <v>2263</v>
      </c>
      <c r="H206" s="232">
        <v>4</v>
      </c>
      <c r="I206" s="233"/>
      <c r="J206" s="234">
        <f>ROUND(I206*H206,2)</f>
        <v>0</v>
      </c>
      <c r="K206" s="230" t="s">
        <v>2096</v>
      </c>
      <c r="L206" s="235"/>
      <c r="M206" s="236" t="s">
        <v>1898</v>
      </c>
      <c r="N206" s="237" t="s">
        <v>1922</v>
      </c>
      <c r="O206" s="42"/>
      <c r="P206" s="209">
        <f>O206*H206</f>
        <v>0</v>
      </c>
      <c r="Q206" s="209">
        <v>0.0035</v>
      </c>
      <c r="R206" s="209">
        <f>Q206*H206</f>
        <v>0.014</v>
      </c>
      <c r="S206" s="209">
        <v>0</v>
      </c>
      <c r="T206" s="210">
        <f>S206*H206</f>
        <v>0</v>
      </c>
      <c r="AR206" s="24" t="s">
        <v>2129</v>
      </c>
      <c r="AT206" s="24" t="s">
        <v>2136</v>
      </c>
      <c r="AU206" s="24" t="s">
        <v>1961</v>
      </c>
      <c r="AY206" s="24" t="s">
        <v>2090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24" t="s">
        <v>1900</v>
      </c>
      <c r="BK206" s="211">
        <f>ROUND(I206*H206,2)</f>
        <v>0</v>
      </c>
      <c r="BL206" s="24" t="s">
        <v>2042</v>
      </c>
      <c r="BM206" s="24" t="s">
        <v>907</v>
      </c>
    </row>
    <row r="207" spans="2:51" s="12" customFormat="1" ht="13.5">
      <c r="B207" s="212"/>
      <c r="C207" s="213"/>
      <c r="D207" s="224" t="s">
        <v>2098</v>
      </c>
      <c r="E207" s="225" t="s">
        <v>1898</v>
      </c>
      <c r="F207" s="226" t="s">
        <v>908</v>
      </c>
      <c r="G207" s="213"/>
      <c r="H207" s="227">
        <v>4</v>
      </c>
      <c r="I207" s="218"/>
      <c r="J207" s="213"/>
      <c r="K207" s="213"/>
      <c r="L207" s="219"/>
      <c r="M207" s="220"/>
      <c r="N207" s="221"/>
      <c r="O207" s="221"/>
      <c r="P207" s="221"/>
      <c r="Q207" s="221"/>
      <c r="R207" s="221"/>
      <c r="S207" s="221"/>
      <c r="T207" s="222"/>
      <c r="AT207" s="223" t="s">
        <v>2098</v>
      </c>
      <c r="AU207" s="223" t="s">
        <v>1961</v>
      </c>
      <c r="AV207" s="12" t="s">
        <v>1961</v>
      </c>
      <c r="AW207" s="12" t="s">
        <v>1916</v>
      </c>
      <c r="AX207" s="12" t="s">
        <v>1951</v>
      </c>
      <c r="AY207" s="223" t="s">
        <v>2090</v>
      </c>
    </row>
    <row r="208" spans="2:51" s="13" customFormat="1" ht="13.5">
      <c r="B208" s="242"/>
      <c r="C208" s="243"/>
      <c r="D208" s="214" t="s">
        <v>2098</v>
      </c>
      <c r="E208" s="253" t="s">
        <v>1898</v>
      </c>
      <c r="F208" s="254" t="s">
        <v>2392</v>
      </c>
      <c r="G208" s="243"/>
      <c r="H208" s="255">
        <v>4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2098</v>
      </c>
      <c r="AU208" s="252" t="s">
        <v>1961</v>
      </c>
      <c r="AV208" s="13" t="s">
        <v>2042</v>
      </c>
      <c r="AW208" s="13" t="s">
        <v>1882</v>
      </c>
      <c r="AX208" s="13" t="s">
        <v>1900</v>
      </c>
      <c r="AY208" s="252" t="s">
        <v>2090</v>
      </c>
    </row>
    <row r="209" spans="2:65" s="1" customFormat="1" ht="22.5" customHeight="1">
      <c r="B209" s="41"/>
      <c r="C209" s="200" t="s">
        <v>2279</v>
      </c>
      <c r="D209" s="200" t="s">
        <v>2092</v>
      </c>
      <c r="E209" s="201" t="s">
        <v>909</v>
      </c>
      <c r="F209" s="202" t="s">
        <v>910</v>
      </c>
      <c r="G209" s="203" t="s">
        <v>2263</v>
      </c>
      <c r="H209" s="204">
        <v>1</v>
      </c>
      <c r="I209" s="205"/>
      <c r="J209" s="206">
        <f>ROUND(I209*H209,2)</f>
        <v>0</v>
      </c>
      <c r="K209" s="202" t="s">
        <v>2096</v>
      </c>
      <c r="L209" s="61"/>
      <c r="M209" s="207" t="s">
        <v>1898</v>
      </c>
      <c r="N209" s="208" t="s">
        <v>1922</v>
      </c>
      <c r="O209" s="42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24" t="s">
        <v>2042</v>
      </c>
      <c r="AT209" s="24" t="s">
        <v>2092</v>
      </c>
      <c r="AU209" s="24" t="s">
        <v>1961</v>
      </c>
      <c r="AY209" s="24" t="s">
        <v>2090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24" t="s">
        <v>1900</v>
      </c>
      <c r="BK209" s="211">
        <f>ROUND(I209*H209,2)</f>
        <v>0</v>
      </c>
      <c r="BL209" s="24" t="s">
        <v>2042</v>
      </c>
      <c r="BM209" s="24" t="s">
        <v>911</v>
      </c>
    </row>
    <row r="210" spans="2:65" s="1" customFormat="1" ht="22.5" customHeight="1">
      <c r="B210" s="41"/>
      <c r="C210" s="228" t="s">
        <v>2283</v>
      </c>
      <c r="D210" s="228" t="s">
        <v>2136</v>
      </c>
      <c r="E210" s="229" t="s">
        <v>912</v>
      </c>
      <c r="F210" s="230" t="s">
        <v>913</v>
      </c>
      <c r="G210" s="231" t="s">
        <v>2263</v>
      </c>
      <c r="H210" s="232">
        <v>1</v>
      </c>
      <c r="I210" s="233"/>
      <c r="J210" s="234">
        <f>ROUND(I210*H210,2)</f>
        <v>0</v>
      </c>
      <c r="K210" s="230" t="s">
        <v>2096</v>
      </c>
      <c r="L210" s="235"/>
      <c r="M210" s="236" t="s">
        <v>1898</v>
      </c>
      <c r="N210" s="237" t="s">
        <v>1922</v>
      </c>
      <c r="O210" s="42"/>
      <c r="P210" s="209">
        <f>O210*H210</f>
        <v>0</v>
      </c>
      <c r="Q210" s="209">
        <v>0.0041</v>
      </c>
      <c r="R210" s="209">
        <f>Q210*H210</f>
        <v>0.0041</v>
      </c>
      <c r="S210" s="209">
        <v>0</v>
      </c>
      <c r="T210" s="210">
        <f>S210*H210</f>
        <v>0</v>
      </c>
      <c r="AR210" s="24" t="s">
        <v>2129</v>
      </c>
      <c r="AT210" s="24" t="s">
        <v>2136</v>
      </c>
      <c r="AU210" s="24" t="s">
        <v>1961</v>
      </c>
      <c r="AY210" s="24" t="s">
        <v>2090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24" t="s">
        <v>1900</v>
      </c>
      <c r="BK210" s="211">
        <f>ROUND(I210*H210,2)</f>
        <v>0</v>
      </c>
      <c r="BL210" s="24" t="s">
        <v>2042</v>
      </c>
      <c r="BM210" s="24" t="s">
        <v>914</v>
      </c>
    </row>
    <row r="211" spans="2:51" s="12" customFormat="1" ht="13.5">
      <c r="B211" s="212"/>
      <c r="C211" s="213"/>
      <c r="D211" s="224" t="s">
        <v>2098</v>
      </c>
      <c r="E211" s="225" t="s">
        <v>1898</v>
      </c>
      <c r="F211" s="226" t="s">
        <v>2993</v>
      </c>
      <c r="G211" s="213"/>
      <c r="H211" s="227">
        <v>1</v>
      </c>
      <c r="I211" s="218"/>
      <c r="J211" s="213"/>
      <c r="K211" s="213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2098</v>
      </c>
      <c r="AU211" s="223" t="s">
        <v>1961</v>
      </c>
      <c r="AV211" s="12" t="s">
        <v>1961</v>
      </c>
      <c r="AW211" s="12" t="s">
        <v>1916</v>
      </c>
      <c r="AX211" s="12" t="s">
        <v>1951</v>
      </c>
      <c r="AY211" s="223" t="s">
        <v>2090</v>
      </c>
    </row>
    <row r="212" spans="2:51" s="13" customFormat="1" ht="13.5">
      <c r="B212" s="242"/>
      <c r="C212" s="243"/>
      <c r="D212" s="214" t="s">
        <v>2098</v>
      </c>
      <c r="E212" s="253" t="s">
        <v>1898</v>
      </c>
      <c r="F212" s="254" t="s">
        <v>2392</v>
      </c>
      <c r="G212" s="243"/>
      <c r="H212" s="255">
        <v>1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2098</v>
      </c>
      <c r="AU212" s="252" t="s">
        <v>1961</v>
      </c>
      <c r="AV212" s="13" t="s">
        <v>2042</v>
      </c>
      <c r="AW212" s="13" t="s">
        <v>1882</v>
      </c>
      <c r="AX212" s="13" t="s">
        <v>1900</v>
      </c>
      <c r="AY212" s="252" t="s">
        <v>2090</v>
      </c>
    </row>
    <row r="213" spans="2:65" s="1" customFormat="1" ht="22.5" customHeight="1">
      <c r="B213" s="41"/>
      <c r="C213" s="200" t="s">
        <v>2287</v>
      </c>
      <c r="D213" s="200" t="s">
        <v>2092</v>
      </c>
      <c r="E213" s="201" t="s">
        <v>915</v>
      </c>
      <c r="F213" s="202" t="s">
        <v>916</v>
      </c>
      <c r="G213" s="203" t="s">
        <v>2263</v>
      </c>
      <c r="H213" s="204">
        <v>1</v>
      </c>
      <c r="I213" s="205"/>
      <c r="J213" s="206">
        <f>ROUND(I213*H213,2)</f>
        <v>0</v>
      </c>
      <c r="K213" s="202" t="s">
        <v>2096</v>
      </c>
      <c r="L213" s="61"/>
      <c r="M213" s="207" t="s">
        <v>1898</v>
      </c>
      <c r="N213" s="208" t="s">
        <v>1922</v>
      </c>
      <c r="O213" s="42"/>
      <c r="P213" s="209">
        <f>O213*H213</f>
        <v>0</v>
      </c>
      <c r="Q213" s="209">
        <v>2E-05</v>
      </c>
      <c r="R213" s="209">
        <f>Q213*H213</f>
        <v>2E-05</v>
      </c>
      <c r="S213" s="209">
        <v>0</v>
      </c>
      <c r="T213" s="210">
        <f>S213*H213</f>
        <v>0</v>
      </c>
      <c r="AR213" s="24" t="s">
        <v>2042</v>
      </c>
      <c r="AT213" s="24" t="s">
        <v>2092</v>
      </c>
      <c r="AU213" s="24" t="s">
        <v>1961</v>
      </c>
      <c r="AY213" s="24" t="s">
        <v>2090</v>
      </c>
      <c r="BE213" s="211">
        <f>IF(N213="základní",J213,0)</f>
        <v>0</v>
      </c>
      <c r="BF213" s="211">
        <f>IF(N213="snížená",J213,0)</f>
        <v>0</v>
      </c>
      <c r="BG213" s="211">
        <f>IF(N213="zákl. přenesená",J213,0)</f>
        <v>0</v>
      </c>
      <c r="BH213" s="211">
        <f>IF(N213="sníž. přenesená",J213,0)</f>
        <v>0</v>
      </c>
      <c r="BI213" s="211">
        <f>IF(N213="nulová",J213,0)</f>
        <v>0</v>
      </c>
      <c r="BJ213" s="24" t="s">
        <v>1900</v>
      </c>
      <c r="BK213" s="211">
        <f>ROUND(I213*H213,2)</f>
        <v>0</v>
      </c>
      <c r="BL213" s="24" t="s">
        <v>2042</v>
      </c>
      <c r="BM213" s="24" t="s">
        <v>917</v>
      </c>
    </row>
    <row r="214" spans="2:65" s="1" customFormat="1" ht="22.5" customHeight="1">
      <c r="B214" s="41"/>
      <c r="C214" s="228" t="s">
        <v>2291</v>
      </c>
      <c r="D214" s="228" t="s">
        <v>2136</v>
      </c>
      <c r="E214" s="229" t="s">
        <v>918</v>
      </c>
      <c r="F214" s="230" t="s">
        <v>919</v>
      </c>
      <c r="G214" s="231" t="s">
        <v>2263</v>
      </c>
      <c r="H214" s="232">
        <v>1</v>
      </c>
      <c r="I214" s="233"/>
      <c r="J214" s="234">
        <f>ROUND(I214*H214,2)</f>
        <v>0</v>
      </c>
      <c r="K214" s="230" t="s">
        <v>1898</v>
      </c>
      <c r="L214" s="235"/>
      <c r="M214" s="236" t="s">
        <v>1898</v>
      </c>
      <c r="N214" s="237" t="s">
        <v>1922</v>
      </c>
      <c r="O214" s="42"/>
      <c r="P214" s="209">
        <f>O214*H214</f>
        <v>0</v>
      </c>
      <c r="Q214" s="209">
        <v>0.0051</v>
      </c>
      <c r="R214" s="209">
        <f>Q214*H214</f>
        <v>0.0051</v>
      </c>
      <c r="S214" s="209">
        <v>0</v>
      </c>
      <c r="T214" s="210">
        <f>S214*H214</f>
        <v>0</v>
      </c>
      <c r="AR214" s="24" t="s">
        <v>2129</v>
      </c>
      <c r="AT214" s="24" t="s">
        <v>2136</v>
      </c>
      <c r="AU214" s="24" t="s">
        <v>1961</v>
      </c>
      <c r="AY214" s="24" t="s">
        <v>2090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24" t="s">
        <v>1900</v>
      </c>
      <c r="BK214" s="211">
        <f>ROUND(I214*H214,2)</f>
        <v>0</v>
      </c>
      <c r="BL214" s="24" t="s">
        <v>2042</v>
      </c>
      <c r="BM214" s="24" t="s">
        <v>920</v>
      </c>
    </row>
    <row r="215" spans="2:51" s="12" customFormat="1" ht="13.5">
      <c r="B215" s="212"/>
      <c r="C215" s="213"/>
      <c r="D215" s="224" t="s">
        <v>2098</v>
      </c>
      <c r="E215" s="225" t="s">
        <v>1898</v>
      </c>
      <c r="F215" s="226" t="s">
        <v>2993</v>
      </c>
      <c r="G215" s="213"/>
      <c r="H215" s="227">
        <v>1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2098</v>
      </c>
      <c r="AU215" s="223" t="s">
        <v>1961</v>
      </c>
      <c r="AV215" s="12" t="s">
        <v>1961</v>
      </c>
      <c r="AW215" s="12" t="s">
        <v>1916</v>
      </c>
      <c r="AX215" s="12" t="s">
        <v>1951</v>
      </c>
      <c r="AY215" s="223" t="s">
        <v>2090</v>
      </c>
    </row>
    <row r="216" spans="2:51" s="13" customFormat="1" ht="13.5">
      <c r="B216" s="242"/>
      <c r="C216" s="243"/>
      <c r="D216" s="214" t="s">
        <v>2098</v>
      </c>
      <c r="E216" s="253" t="s">
        <v>1898</v>
      </c>
      <c r="F216" s="254" t="s">
        <v>2392</v>
      </c>
      <c r="G216" s="243"/>
      <c r="H216" s="255">
        <v>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2098</v>
      </c>
      <c r="AU216" s="252" t="s">
        <v>1961</v>
      </c>
      <c r="AV216" s="13" t="s">
        <v>2042</v>
      </c>
      <c r="AW216" s="13" t="s">
        <v>1882</v>
      </c>
      <c r="AX216" s="13" t="s">
        <v>1900</v>
      </c>
      <c r="AY216" s="252" t="s">
        <v>2090</v>
      </c>
    </row>
    <row r="217" spans="2:65" s="1" customFormat="1" ht="22.5" customHeight="1">
      <c r="B217" s="41"/>
      <c r="C217" s="228" t="s">
        <v>2296</v>
      </c>
      <c r="D217" s="228" t="s">
        <v>2136</v>
      </c>
      <c r="E217" s="229" t="s">
        <v>921</v>
      </c>
      <c r="F217" s="230" t="s">
        <v>922</v>
      </c>
      <c r="G217" s="231" t="s">
        <v>2263</v>
      </c>
      <c r="H217" s="232">
        <v>1</v>
      </c>
      <c r="I217" s="233"/>
      <c r="J217" s="234">
        <f>ROUND(I217*H217,2)</f>
        <v>0</v>
      </c>
      <c r="K217" s="230" t="s">
        <v>1898</v>
      </c>
      <c r="L217" s="235"/>
      <c r="M217" s="236" t="s">
        <v>1898</v>
      </c>
      <c r="N217" s="237" t="s">
        <v>1922</v>
      </c>
      <c r="O217" s="42"/>
      <c r="P217" s="209">
        <f>O217*H217</f>
        <v>0</v>
      </c>
      <c r="Q217" s="209">
        <v>0.00028</v>
      </c>
      <c r="R217" s="209">
        <f>Q217*H217</f>
        <v>0.00028</v>
      </c>
      <c r="S217" s="209">
        <v>0</v>
      </c>
      <c r="T217" s="210">
        <f>S217*H217</f>
        <v>0</v>
      </c>
      <c r="AR217" s="24" t="s">
        <v>2129</v>
      </c>
      <c r="AT217" s="24" t="s">
        <v>2136</v>
      </c>
      <c r="AU217" s="24" t="s">
        <v>1961</v>
      </c>
      <c r="AY217" s="24" t="s">
        <v>2090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24" t="s">
        <v>1900</v>
      </c>
      <c r="BK217" s="211">
        <f>ROUND(I217*H217,2)</f>
        <v>0</v>
      </c>
      <c r="BL217" s="24" t="s">
        <v>2042</v>
      </c>
      <c r="BM217" s="24" t="s">
        <v>923</v>
      </c>
    </row>
    <row r="218" spans="2:51" s="12" customFormat="1" ht="13.5">
      <c r="B218" s="212"/>
      <c r="C218" s="213"/>
      <c r="D218" s="224" t="s">
        <v>2098</v>
      </c>
      <c r="E218" s="225" t="s">
        <v>1898</v>
      </c>
      <c r="F218" s="226" t="s">
        <v>2993</v>
      </c>
      <c r="G218" s="213"/>
      <c r="H218" s="227">
        <v>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2098</v>
      </c>
      <c r="AU218" s="223" t="s">
        <v>1961</v>
      </c>
      <c r="AV218" s="12" t="s">
        <v>1961</v>
      </c>
      <c r="AW218" s="12" t="s">
        <v>1916</v>
      </c>
      <c r="AX218" s="12" t="s">
        <v>1951</v>
      </c>
      <c r="AY218" s="223" t="s">
        <v>2090</v>
      </c>
    </row>
    <row r="219" spans="2:51" s="13" customFormat="1" ht="13.5">
      <c r="B219" s="242"/>
      <c r="C219" s="243"/>
      <c r="D219" s="214" t="s">
        <v>2098</v>
      </c>
      <c r="E219" s="253" t="s">
        <v>1898</v>
      </c>
      <c r="F219" s="254" t="s">
        <v>2392</v>
      </c>
      <c r="G219" s="243"/>
      <c r="H219" s="255">
        <v>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2098</v>
      </c>
      <c r="AU219" s="252" t="s">
        <v>1961</v>
      </c>
      <c r="AV219" s="13" t="s">
        <v>2042</v>
      </c>
      <c r="AW219" s="13" t="s">
        <v>1882</v>
      </c>
      <c r="AX219" s="13" t="s">
        <v>1900</v>
      </c>
      <c r="AY219" s="252" t="s">
        <v>2090</v>
      </c>
    </row>
    <row r="220" spans="2:65" s="1" customFormat="1" ht="22.5" customHeight="1">
      <c r="B220" s="41"/>
      <c r="C220" s="228" t="s">
        <v>2301</v>
      </c>
      <c r="D220" s="228" t="s">
        <v>2136</v>
      </c>
      <c r="E220" s="229" t="s">
        <v>924</v>
      </c>
      <c r="F220" s="230" t="s">
        <v>925</v>
      </c>
      <c r="G220" s="231" t="s">
        <v>2263</v>
      </c>
      <c r="H220" s="232">
        <v>1</v>
      </c>
      <c r="I220" s="233"/>
      <c r="J220" s="234">
        <f>ROUND(I220*H220,2)</f>
        <v>0</v>
      </c>
      <c r="K220" s="230" t="s">
        <v>1898</v>
      </c>
      <c r="L220" s="235"/>
      <c r="M220" s="236" t="s">
        <v>1898</v>
      </c>
      <c r="N220" s="237" t="s">
        <v>1922</v>
      </c>
      <c r="O220" s="42"/>
      <c r="P220" s="209">
        <f>O220*H220</f>
        <v>0</v>
      </c>
      <c r="Q220" s="209">
        <v>0.00505</v>
      </c>
      <c r="R220" s="209">
        <f>Q220*H220</f>
        <v>0.00505</v>
      </c>
      <c r="S220" s="209">
        <v>0</v>
      </c>
      <c r="T220" s="210">
        <f>S220*H220</f>
        <v>0</v>
      </c>
      <c r="AR220" s="24" t="s">
        <v>2129</v>
      </c>
      <c r="AT220" s="24" t="s">
        <v>2136</v>
      </c>
      <c r="AU220" s="24" t="s">
        <v>1961</v>
      </c>
      <c r="AY220" s="24" t="s">
        <v>2090</v>
      </c>
      <c r="BE220" s="211">
        <f>IF(N220="základní",J220,0)</f>
        <v>0</v>
      </c>
      <c r="BF220" s="211">
        <f>IF(N220="snížená",J220,0)</f>
        <v>0</v>
      </c>
      <c r="BG220" s="211">
        <f>IF(N220="zákl. přenesená",J220,0)</f>
        <v>0</v>
      </c>
      <c r="BH220" s="211">
        <f>IF(N220="sníž. přenesená",J220,0)</f>
        <v>0</v>
      </c>
      <c r="BI220" s="211">
        <f>IF(N220="nulová",J220,0)</f>
        <v>0</v>
      </c>
      <c r="BJ220" s="24" t="s">
        <v>1900</v>
      </c>
      <c r="BK220" s="211">
        <f>ROUND(I220*H220,2)</f>
        <v>0</v>
      </c>
      <c r="BL220" s="24" t="s">
        <v>2042</v>
      </c>
      <c r="BM220" s="24" t="s">
        <v>926</v>
      </c>
    </row>
    <row r="221" spans="2:51" s="12" customFormat="1" ht="13.5">
      <c r="B221" s="212"/>
      <c r="C221" s="213"/>
      <c r="D221" s="224" t="s">
        <v>2098</v>
      </c>
      <c r="E221" s="225" t="s">
        <v>1898</v>
      </c>
      <c r="F221" s="226" t="s">
        <v>2993</v>
      </c>
      <c r="G221" s="213"/>
      <c r="H221" s="227">
        <v>1</v>
      </c>
      <c r="I221" s="218"/>
      <c r="J221" s="213"/>
      <c r="K221" s="213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2098</v>
      </c>
      <c r="AU221" s="223" t="s">
        <v>1961</v>
      </c>
      <c r="AV221" s="12" t="s">
        <v>1961</v>
      </c>
      <c r="AW221" s="12" t="s">
        <v>1916</v>
      </c>
      <c r="AX221" s="12" t="s">
        <v>1951</v>
      </c>
      <c r="AY221" s="223" t="s">
        <v>2090</v>
      </c>
    </row>
    <row r="222" spans="2:51" s="13" customFormat="1" ht="13.5">
      <c r="B222" s="242"/>
      <c r="C222" s="243"/>
      <c r="D222" s="214" t="s">
        <v>2098</v>
      </c>
      <c r="E222" s="253" t="s">
        <v>1898</v>
      </c>
      <c r="F222" s="254" t="s">
        <v>2392</v>
      </c>
      <c r="G222" s="243"/>
      <c r="H222" s="255">
        <v>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AT222" s="252" t="s">
        <v>2098</v>
      </c>
      <c r="AU222" s="252" t="s">
        <v>1961</v>
      </c>
      <c r="AV222" s="13" t="s">
        <v>2042</v>
      </c>
      <c r="AW222" s="13" t="s">
        <v>1882</v>
      </c>
      <c r="AX222" s="13" t="s">
        <v>1900</v>
      </c>
      <c r="AY222" s="252" t="s">
        <v>2090</v>
      </c>
    </row>
    <row r="223" spans="2:65" s="1" customFormat="1" ht="22.5" customHeight="1">
      <c r="B223" s="41"/>
      <c r="C223" s="200" t="s">
        <v>2305</v>
      </c>
      <c r="D223" s="200" t="s">
        <v>2092</v>
      </c>
      <c r="E223" s="201" t="s">
        <v>2604</v>
      </c>
      <c r="F223" s="202" t="s">
        <v>2605</v>
      </c>
      <c r="G223" s="203" t="s">
        <v>2263</v>
      </c>
      <c r="H223" s="204">
        <v>3</v>
      </c>
      <c r="I223" s="205"/>
      <c r="J223" s="206">
        <f>ROUND(I223*H223,2)</f>
        <v>0</v>
      </c>
      <c r="K223" s="202" t="s">
        <v>2096</v>
      </c>
      <c r="L223" s="61"/>
      <c r="M223" s="207" t="s">
        <v>1898</v>
      </c>
      <c r="N223" s="208" t="s">
        <v>1922</v>
      </c>
      <c r="O223" s="42"/>
      <c r="P223" s="209">
        <f>O223*H223</f>
        <v>0</v>
      </c>
      <c r="Q223" s="209">
        <v>0.0008</v>
      </c>
      <c r="R223" s="209">
        <f>Q223*H223</f>
        <v>0.0024000000000000002</v>
      </c>
      <c r="S223" s="209">
        <v>0</v>
      </c>
      <c r="T223" s="210">
        <f>S223*H223</f>
        <v>0</v>
      </c>
      <c r="AR223" s="24" t="s">
        <v>2042</v>
      </c>
      <c r="AT223" s="24" t="s">
        <v>2092</v>
      </c>
      <c r="AU223" s="24" t="s">
        <v>1961</v>
      </c>
      <c r="AY223" s="24" t="s">
        <v>2090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24" t="s">
        <v>1900</v>
      </c>
      <c r="BK223" s="211">
        <f>ROUND(I223*H223,2)</f>
        <v>0</v>
      </c>
      <c r="BL223" s="24" t="s">
        <v>2042</v>
      </c>
      <c r="BM223" s="24" t="s">
        <v>927</v>
      </c>
    </row>
    <row r="224" spans="2:65" s="1" customFormat="1" ht="22.5" customHeight="1">
      <c r="B224" s="41"/>
      <c r="C224" s="228" t="s">
        <v>2310</v>
      </c>
      <c r="D224" s="228" t="s">
        <v>2136</v>
      </c>
      <c r="E224" s="229" t="s">
        <v>928</v>
      </c>
      <c r="F224" s="230" t="s">
        <v>929</v>
      </c>
      <c r="G224" s="231" t="s">
        <v>2263</v>
      </c>
      <c r="H224" s="232">
        <v>3</v>
      </c>
      <c r="I224" s="233"/>
      <c r="J224" s="234">
        <f>ROUND(I224*H224,2)</f>
        <v>0</v>
      </c>
      <c r="K224" s="230" t="s">
        <v>1898</v>
      </c>
      <c r="L224" s="235"/>
      <c r="M224" s="236" t="s">
        <v>1898</v>
      </c>
      <c r="N224" s="237" t="s">
        <v>1922</v>
      </c>
      <c r="O224" s="42"/>
      <c r="P224" s="209">
        <f>O224*H224</f>
        <v>0</v>
      </c>
      <c r="Q224" s="209">
        <v>0.01847</v>
      </c>
      <c r="R224" s="209">
        <f>Q224*H224</f>
        <v>0.05541</v>
      </c>
      <c r="S224" s="209">
        <v>0</v>
      </c>
      <c r="T224" s="210">
        <f>S224*H224</f>
        <v>0</v>
      </c>
      <c r="AR224" s="24" t="s">
        <v>2129</v>
      </c>
      <c r="AT224" s="24" t="s">
        <v>2136</v>
      </c>
      <c r="AU224" s="24" t="s">
        <v>1961</v>
      </c>
      <c r="AY224" s="24" t="s">
        <v>2090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24" t="s">
        <v>1900</v>
      </c>
      <c r="BK224" s="211">
        <f>ROUND(I224*H224,2)</f>
        <v>0</v>
      </c>
      <c r="BL224" s="24" t="s">
        <v>2042</v>
      </c>
      <c r="BM224" s="24" t="s">
        <v>930</v>
      </c>
    </row>
    <row r="225" spans="2:51" s="12" customFormat="1" ht="13.5">
      <c r="B225" s="212"/>
      <c r="C225" s="213"/>
      <c r="D225" s="224" t="s">
        <v>2098</v>
      </c>
      <c r="E225" s="225" t="s">
        <v>1898</v>
      </c>
      <c r="F225" s="226" t="s">
        <v>931</v>
      </c>
      <c r="G225" s="213"/>
      <c r="H225" s="227">
        <v>3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2098</v>
      </c>
      <c r="AU225" s="223" t="s">
        <v>1961</v>
      </c>
      <c r="AV225" s="12" t="s">
        <v>1961</v>
      </c>
      <c r="AW225" s="12" t="s">
        <v>1916</v>
      </c>
      <c r="AX225" s="12" t="s">
        <v>1951</v>
      </c>
      <c r="AY225" s="223" t="s">
        <v>2090</v>
      </c>
    </row>
    <row r="226" spans="2:51" s="13" customFormat="1" ht="13.5">
      <c r="B226" s="242"/>
      <c r="C226" s="243"/>
      <c r="D226" s="214" t="s">
        <v>2098</v>
      </c>
      <c r="E226" s="253" t="s">
        <v>1898</v>
      </c>
      <c r="F226" s="254" t="s">
        <v>2392</v>
      </c>
      <c r="G226" s="243"/>
      <c r="H226" s="255">
        <v>3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AT226" s="252" t="s">
        <v>2098</v>
      </c>
      <c r="AU226" s="252" t="s">
        <v>1961</v>
      </c>
      <c r="AV226" s="13" t="s">
        <v>2042</v>
      </c>
      <c r="AW226" s="13" t="s">
        <v>1882</v>
      </c>
      <c r="AX226" s="13" t="s">
        <v>1900</v>
      </c>
      <c r="AY226" s="252" t="s">
        <v>2090</v>
      </c>
    </row>
    <row r="227" spans="2:65" s="1" customFormat="1" ht="22.5" customHeight="1">
      <c r="B227" s="41"/>
      <c r="C227" s="228" t="s">
        <v>2314</v>
      </c>
      <c r="D227" s="228" t="s">
        <v>2136</v>
      </c>
      <c r="E227" s="229" t="s">
        <v>2608</v>
      </c>
      <c r="F227" s="230" t="s">
        <v>2609</v>
      </c>
      <c r="G227" s="231" t="s">
        <v>2263</v>
      </c>
      <c r="H227" s="232">
        <v>3</v>
      </c>
      <c r="I227" s="233"/>
      <c r="J227" s="234">
        <f>ROUND(I227*H227,2)</f>
        <v>0</v>
      </c>
      <c r="K227" s="230" t="s">
        <v>1898</v>
      </c>
      <c r="L227" s="235"/>
      <c r="M227" s="236" t="s">
        <v>1898</v>
      </c>
      <c r="N227" s="237" t="s">
        <v>1922</v>
      </c>
      <c r="O227" s="42"/>
      <c r="P227" s="209">
        <f>O227*H227</f>
        <v>0</v>
      </c>
      <c r="Q227" s="209">
        <v>0.00105</v>
      </c>
      <c r="R227" s="209">
        <f>Q227*H227</f>
        <v>0.00315</v>
      </c>
      <c r="S227" s="209">
        <v>0</v>
      </c>
      <c r="T227" s="210">
        <f>S227*H227</f>
        <v>0</v>
      </c>
      <c r="AR227" s="24" t="s">
        <v>2129</v>
      </c>
      <c r="AT227" s="24" t="s">
        <v>2136</v>
      </c>
      <c r="AU227" s="24" t="s">
        <v>1961</v>
      </c>
      <c r="AY227" s="24" t="s">
        <v>2090</v>
      </c>
      <c r="BE227" s="211">
        <f>IF(N227="základní",J227,0)</f>
        <v>0</v>
      </c>
      <c r="BF227" s="211">
        <f>IF(N227="snížená",J227,0)</f>
        <v>0</v>
      </c>
      <c r="BG227" s="211">
        <f>IF(N227="zákl. přenesená",J227,0)</f>
        <v>0</v>
      </c>
      <c r="BH227" s="211">
        <f>IF(N227="sníž. přenesená",J227,0)</f>
        <v>0</v>
      </c>
      <c r="BI227" s="211">
        <f>IF(N227="nulová",J227,0)</f>
        <v>0</v>
      </c>
      <c r="BJ227" s="24" t="s">
        <v>1900</v>
      </c>
      <c r="BK227" s="211">
        <f>ROUND(I227*H227,2)</f>
        <v>0</v>
      </c>
      <c r="BL227" s="24" t="s">
        <v>2042</v>
      </c>
      <c r="BM227" s="24" t="s">
        <v>932</v>
      </c>
    </row>
    <row r="228" spans="2:65" s="1" customFormat="1" ht="22.5" customHeight="1">
      <c r="B228" s="41"/>
      <c r="C228" s="200" t="s">
        <v>2319</v>
      </c>
      <c r="D228" s="200" t="s">
        <v>2092</v>
      </c>
      <c r="E228" s="201" t="s">
        <v>2879</v>
      </c>
      <c r="F228" s="202" t="s">
        <v>2880</v>
      </c>
      <c r="G228" s="203" t="s">
        <v>2263</v>
      </c>
      <c r="H228" s="204">
        <v>2</v>
      </c>
      <c r="I228" s="205"/>
      <c r="J228" s="206">
        <f>ROUND(I228*H228,2)</f>
        <v>0</v>
      </c>
      <c r="K228" s="202" t="s">
        <v>2096</v>
      </c>
      <c r="L228" s="61"/>
      <c r="M228" s="207" t="s">
        <v>1898</v>
      </c>
      <c r="N228" s="208" t="s">
        <v>1922</v>
      </c>
      <c r="O228" s="42"/>
      <c r="P228" s="209">
        <f>O228*H228</f>
        <v>0</v>
      </c>
      <c r="Q228" s="209">
        <v>0.0008</v>
      </c>
      <c r="R228" s="209">
        <f>Q228*H228</f>
        <v>0.0016</v>
      </c>
      <c r="S228" s="209">
        <v>0</v>
      </c>
      <c r="T228" s="210">
        <f>S228*H228</f>
        <v>0</v>
      </c>
      <c r="AR228" s="24" t="s">
        <v>2042</v>
      </c>
      <c r="AT228" s="24" t="s">
        <v>2092</v>
      </c>
      <c r="AU228" s="24" t="s">
        <v>1961</v>
      </c>
      <c r="AY228" s="24" t="s">
        <v>2090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24" t="s">
        <v>1900</v>
      </c>
      <c r="BK228" s="211">
        <f>ROUND(I228*H228,2)</f>
        <v>0</v>
      </c>
      <c r="BL228" s="24" t="s">
        <v>2042</v>
      </c>
      <c r="BM228" s="24" t="s">
        <v>933</v>
      </c>
    </row>
    <row r="229" spans="2:65" s="1" customFormat="1" ht="22.5" customHeight="1">
      <c r="B229" s="41"/>
      <c r="C229" s="228" t="s">
        <v>2324</v>
      </c>
      <c r="D229" s="228" t="s">
        <v>2136</v>
      </c>
      <c r="E229" s="229" t="s">
        <v>934</v>
      </c>
      <c r="F229" s="230" t="s">
        <v>935</v>
      </c>
      <c r="G229" s="231" t="s">
        <v>2263</v>
      </c>
      <c r="H229" s="232">
        <v>2</v>
      </c>
      <c r="I229" s="233"/>
      <c r="J229" s="234">
        <f>ROUND(I229*H229,2)</f>
        <v>0</v>
      </c>
      <c r="K229" s="230" t="s">
        <v>1898</v>
      </c>
      <c r="L229" s="235"/>
      <c r="M229" s="236" t="s">
        <v>1898</v>
      </c>
      <c r="N229" s="237" t="s">
        <v>1922</v>
      </c>
      <c r="O229" s="42"/>
      <c r="P229" s="209">
        <f>O229*H229</f>
        <v>0</v>
      </c>
      <c r="Q229" s="209">
        <v>0.0143</v>
      </c>
      <c r="R229" s="209">
        <f>Q229*H229</f>
        <v>0.0286</v>
      </c>
      <c r="S229" s="209">
        <v>0</v>
      </c>
      <c r="T229" s="210">
        <f>S229*H229</f>
        <v>0</v>
      </c>
      <c r="AR229" s="24" t="s">
        <v>2129</v>
      </c>
      <c r="AT229" s="24" t="s">
        <v>2136</v>
      </c>
      <c r="AU229" s="24" t="s">
        <v>1961</v>
      </c>
      <c r="AY229" s="24" t="s">
        <v>2090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24" t="s">
        <v>1900</v>
      </c>
      <c r="BK229" s="211">
        <f>ROUND(I229*H229,2)</f>
        <v>0</v>
      </c>
      <c r="BL229" s="24" t="s">
        <v>2042</v>
      </c>
      <c r="BM229" s="24" t="s">
        <v>936</v>
      </c>
    </row>
    <row r="230" spans="2:51" s="12" customFormat="1" ht="13.5">
      <c r="B230" s="212"/>
      <c r="C230" s="213"/>
      <c r="D230" s="224" t="s">
        <v>2098</v>
      </c>
      <c r="E230" s="225" t="s">
        <v>1898</v>
      </c>
      <c r="F230" s="226" t="s">
        <v>861</v>
      </c>
      <c r="G230" s="213"/>
      <c r="H230" s="227">
        <v>2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2098</v>
      </c>
      <c r="AU230" s="223" t="s">
        <v>1961</v>
      </c>
      <c r="AV230" s="12" t="s">
        <v>1961</v>
      </c>
      <c r="AW230" s="12" t="s">
        <v>1916</v>
      </c>
      <c r="AX230" s="12" t="s">
        <v>1951</v>
      </c>
      <c r="AY230" s="223" t="s">
        <v>2090</v>
      </c>
    </row>
    <row r="231" spans="2:51" s="13" customFormat="1" ht="13.5">
      <c r="B231" s="242"/>
      <c r="C231" s="243"/>
      <c r="D231" s="214" t="s">
        <v>2098</v>
      </c>
      <c r="E231" s="253" t="s">
        <v>1898</v>
      </c>
      <c r="F231" s="254" t="s">
        <v>2392</v>
      </c>
      <c r="G231" s="243"/>
      <c r="H231" s="255">
        <v>2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2098</v>
      </c>
      <c r="AU231" s="252" t="s">
        <v>1961</v>
      </c>
      <c r="AV231" s="13" t="s">
        <v>2042</v>
      </c>
      <c r="AW231" s="13" t="s">
        <v>1882</v>
      </c>
      <c r="AX231" s="13" t="s">
        <v>1900</v>
      </c>
      <c r="AY231" s="252" t="s">
        <v>2090</v>
      </c>
    </row>
    <row r="232" spans="2:65" s="1" customFormat="1" ht="22.5" customHeight="1">
      <c r="B232" s="41"/>
      <c r="C232" s="200" t="s">
        <v>2329</v>
      </c>
      <c r="D232" s="200" t="s">
        <v>2092</v>
      </c>
      <c r="E232" s="201" t="s">
        <v>2629</v>
      </c>
      <c r="F232" s="202" t="s">
        <v>2630</v>
      </c>
      <c r="G232" s="203" t="s">
        <v>2263</v>
      </c>
      <c r="H232" s="204">
        <v>1</v>
      </c>
      <c r="I232" s="205"/>
      <c r="J232" s="206">
        <f>ROUND(I232*H232,2)</f>
        <v>0</v>
      </c>
      <c r="K232" s="202" t="s">
        <v>2096</v>
      </c>
      <c r="L232" s="61"/>
      <c r="M232" s="207" t="s">
        <v>1898</v>
      </c>
      <c r="N232" s="208" t="s">
        <v>1922</v>
      </c>
      <c r="O232" s="42"/>
      <c r="P232" s="209">
        <f>O232*H232</f>
        <v>0</v>
      </c>
      <c r="Q232" s="209">
        <v>0.0016</v>
      </c>
      <c r="R232" s="209">
        <f>Q232*H232</f>
        <v>0.0016</v>
      </c>
      <c r="S232" s="209">
        <v>0</v>
      </c>
      <c r="T232" s="210">
        <f>S232*H232</f>
        <v>0</v>
      </c>
      <c r="AR232" s="24" t="s">
        <v>2042</v>
      </c>
      <c r="AT232" s="24" t="s">
        <v>2092</v>
      </c>
      <c r="AU232" s="24" t="s">
        <v>1961</v>
      </c>
      <c r="AY232" s="24" t="s">
        <v>2090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24" t="s">
        <v>1900</v>
      </c>
      <c r="BK232" s="211">
        <f>ROUND(I232*H232,2)</f>
        <v>0</v>
      </c>
      <c r="BL232" s="24" t="s">
        <v>2042</v>
      </c>
      <c r="BM232" s="24" t="s">
        <v>937</v>
      </c>
    </row>
    <row r="233" spans="2:65" s="1" customFormat="1" ht="22.5" customHeight="1">
      <c r="B233" s="41"/>
      <c r="C233" s="228" t="s">
        <v>2334</v>
      </c>
      <c r="D233" s="228" t="s">
        <v>2136</v>
      </c>
      <c r="E233" s="229" t="s">
        <v>938</v>
      </c>
      <c r="F233" s="230" t="s">
        <v>939</v>
      </c>
      <c r="G233" s="231" t="s">
        <v>2263</v>
      </c>
      <c r="H233" s="232">
        <v>1</v>
      </c>
      <c r="I233" s="233"/>
      <c r="J233" s="234">
        <f>ROUND(I233*H233,2)</f>
        <v>0</v>
      </c>
      <c r="K233" s="230" t="s">
        <v>1898</v>
      </c>
      <c r="L233" s="235"/>
      <c r="M233" s="236" t="s">
        <v>1898</v>
      </c>
      <c r="N233" s="237" t="s">
        <v>1922</v>
      </c>
      <c r="O233" s="42"/>
      <c r="P233" s="209">
        <f>O233*H233</f>
        <v>0</v>
      </c>
      <c r="Q233" s="209">
        <v>0.02444</v>
      </c>
      <c r="R233" s="209">
        <f>Q233*H233</f>
        <v>0.02444</v>
      </c>
      <c r="S233" s="209">
        <v>0</v>
      </c>
      <c r="T233" s="210">
        <f>S233*H233</f>
        <v>0</v>
      </c>
      <c r="AR233" s="24" t="s">
        <v>2129</v>
      </c>
      <c r="AT233" s="24" t="s">
        <v>2136</v>
      </c>
      <c r="AU233" s="24" t="s">
        <v>1961</v>
      </c>
      <c r="AY233" s="24" t="s">
        <v>2090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24" t="s">
        <v>1900</v>
      </c>
      <c r="BK233" s="211">
        <f>ROUND(I233*H233,2)</f>
        <v>0</v>
      </c>
      <c r="BL233" s="24" t="s">
        <v>2042</v>
      </c>
      <c r="BM233" s="24" t="s">
        <v>940</v>
      </c>
    </row>
    <row r="234" spans="2:51" s="12" customFormat="1" ht="13.5">
      <c r="B234" s="212"/>
      <c r="C234" s="213"/>
      <c r="D234" s="224" t="s">
        <v>2098</v>
      </c>
      <c r="E234" s="225" t="s">
        <v>1898</v>
      </c>
      <c r="F234" s="226" t="s">
        <v>2993</v>
      </c>
      <c r="G234" s="213"/>
      <c r="H234" s="227">
        <v>1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2098</v>
      </c>
      <c r="AU234" s="223" t="s">
        <v>1961</v>
      </c>
      <c r="AV234" s="12" t="s">
        <v>1961</v>
      </c>
      <c r="AW234" s="12" t="s">
        <v>1916</v>
      </c>
      <c r="AX234" s="12" t="s">
        <v>1951</v>
      </c>
      <c r="AY234" s="223" t="s">
        <v>2090</v>
      </c>
    </row>
    <row r="235" spans="2:51" s="13" customFormat="1" ht="13.5">
      <c r="B235" s="242"/>
      <c r="C235" s="243"/>
      <c r="D235" s="214" t="s">
        <v>2098</v>
      </c>
      <c r="E235" s="253" t="s">
        <v>1898</v>
      </c>
      <c r="F235" s="254" t="s">
        <v>2392</v>
      </c>
      <c r="G235" s="243"/>
      <c r="H235" s="255">
        <v>1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2098</v>
      </c>
      <c r="AU235" s="252" t="s">
        <v>1961</v>
      </c>
      <c r="AV235" s="13" t="s">
        <v>2042</v>
      </c>
      <c r="AW235" s="13" t="s">
        <v>1882</v>
      </c>
      <c r="AX235" s="13" t="s">
        <v>1900</v>
      </c>
      <c r="AY235" s="252" t="s">
        <v>2090</v>
      </c>
    </row>
    <row r="236" spans="2:65" s="1" customFormat="1" ht="22.5" customHeight="1">
      <c r="B236" s="41"/>
      <c r="C236" s="228" t="s">
        <v>2339</v>
      </c>
      <c r="D236" s="228" t="s">
        <v>2136</v>
      </c>
      <c r="E236" s="229" t="s">
        <v>2638</v>
      </c>
      <c r="F236" s="230" t="s">
        <v>2639</v>
      </c>
      <c r="G236" s="231" t="s">
        <v>2263</v>
      </c>
      <c r="H236" s="232">
        <v>1</v>
      </c>
      <c r="I236" s="233"/>
      <c r="J236" s="234">
        <f>ROUND(I236*H236,2)</f>
        <v>0</v>
      </c>
      <c r="K236" s="230" t="s">
        <v>1898</v>
      </c>
      <c r="L236" s="235"/>
      <c r="M236" s="236" t="s">
        <v>1898</v>
      </c>
      <c r="N236" s="237" t="s">
        <v>1922</v>
      </c>
      <c r="O236" s="42"/>
      <c r="P236" s="209">
        <f>O236*H236</f>
        <v>0</v>
      </c>
      <c r="Q236" s="209">
        <v>0.00145</v>
      </c>
      <c r="R236" s="209">
        <f>Q236*H236</f>
        <v>0.00145</v>
      </c>
      <c r="S236" s="209">
        <v>0</v>
      </c>
      <c r="T236" s="210">
        <f>S236*H236</f>
        <v>0</v>
      </c>
      <c r="AR236" s="24" t="s">
        <v>2129</v>
      </c>
      <c r="AT236" s="24" t="s">
        <v>2136</v>
      </c>
      <c r="AU236" s="24" t="s">
        <v>1961</v>
      </c>
      <c r="AY236" s="24" t="s">
        <v>2090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24" t="s">
        <v>1900</v>
      </c>
      <c r="BK236" s="211">
        <f>ROUND(I236*H236,2)</f>
        <v>0</v>
      </c>
      <c r="BL236" s="24" t="s">
        <v>2042</v>
      </c>
      <c r="BM236" s="24" t="s">
        <v>941</v>
      </c>
    </row>
    <row r="237" spans="2:65" s="1" customFormat="1" ht="22.5" customHeight="1">
      <c r="B237" s="41"/>
      <c r="C237" s="200" t="s">
        <v>2346</v>
      </c>
      <c r="D237" s="200" t="s">
        <v>2092</v>
      </c>
      <c r="E237" s="201" t="s">
        <v>942</v>
      </c>
      <c r="F237" s="202" t="s">
        <v>943</v>
      </c>
      <c r="G237" s="203" t="s">
        <v>2263</v>
      </c>
      <c r="H237" s="204">
        <v>1</v>
      </c>
      <c r="I237" s="205"/>
      <c r="J237" s="206">
        <f>ROUND(I237*H237,2)</f>
        <v>0</v>
      </c>
      <c r="K237" s="202" t="s">
        <v>2096</v>
      </c>
      <c r="L237" s="61"/>
      <c r="M237" s="207" t="s">
        <v>1898</v>
      </c>
      <c r="N237" s="208" t="s">
        <v>1922</v>
      </c>
      <c r="O237" s="42"/>
      <c r="P237" s="209">
        <f>O237*H237</f>
        <v>0</v>
      </c>
      <c r="Q237" s="209">
        <v>0.00063</v>
      </c>
      <c r="R237" s="209">
        <f>Q237*H237</f>
        <v>0.00063</v>
      </c>
      <c r="S237" s="209">
        <v>0</v>
      </c>
      <c r="T237" s="210">
        <f>S237*H237</f>
        <v>0</v>
      </c>
      <c r="AR237" s="24" t="s">
        <v>2042</v>
      </c>
      <c r="AT237" s="24" t="s">
        <v>2092</v>
      </c>
      <c r="AU237" s="24" t="s">
        <v>1961</v>
      </c>
      <c r="AY237" s="24" t="s">
        <v>2090</v>
      </c>
      <c r="BE237" s="211">
        <f>IF(N237="základní",J237,0)</f>
        <v>0</v>
      </c>
      <c r="BF237" s="211">
        <f>IF(N237="snížená",J237,0)</f>
        <v>0</v>
      </c>
      <c r="BG237" s="211">
        <f>IF(N237="zákl. přenesená",J237,0)</f>
        <v>0</v>
      </c>
      <c r="BH237" s="211">
        <f>IF(N237="sníž. přenesená",J237,0)</f>
        <v>0</v>
      </c>
      <c r="BI237" s="211">
        <f>IF(N237="nulová",J237,0)</f>
        <v>0</v>
      </c>
      <c r="BJ237" s="24" t="s">
        <v>1900</v>
      </c>
      <c r="BK237" s="211">
        <f>ROUND(I237*H237,2)</f>
        <v>0</v>
      </c>
      <c r="BL237" s="24" t="s">
        <v>2042</v>
      </c>
      <c r="BM237" s="24" t="s">
        <v>944</v>
      </c>
    </row>
    <row r="238" spans="2:65" s="1" customFormat="1" ht="22.5" customHeight="1">
      <c r="B238" s="41"/>
      <c r="C238" s="228" t="s">
        <v>2611</v>
      </c>
      <c r="D238" s="228" t="s">
        <v>2136</v>
      </c>
      <c r="E238" s="229" t="s">
        <v>945</v>
      </c>
      <c r="F238" s="230" t="s">
        <v>946</v>
      </c>
      <c r="G238" s="231" t="s">
        <v>2263</v>
      </c>
      <c r="H238" s="232">
        <v>1</v>
      </c>
      <c r="I238" s="233"/>
      <c r="J238" s="234">
        <f>ROUND(I238*H238,2)</f>
        <v>0</v>
      </c>
      <c r="K238" s="230" t="s">
        <v>1898</v>
      </c>
      <c r="L238" s="235"/>
      <c r="M238" s="236" t="s">
        <v>1898</v>
      </c>
      <c r="N238" s="237" t="s">
        <v>1922</v>
      </c>
      <c r="O238" s="42"/>
      <c r="P238" s="209">
        <f>O238*H238</f>
        <v>0</v>
      </c>
      <c r="Q238" s="209">
        <v>0</v>
      </c>
      <c r="R238" s="209">
        <f>Q238*H238</f>
        <v>0</v>
      </c>
      <c r="S238" s="209">
        <v>0</v>
      </c>
      <c r="T238" s="210">
        <f>S238*H238</f>
        <v>0</v>
      </c>
      <c r="AR238" s="24" t="s">
        <v>2129</v>
      </c>
      <c r="AT238" s="24" t="s">
        <v>2136</v>
      </c>
      <c r="AU238" s="24" t="s">
        <v>1961</v>
      </c>
      <c r="AY238" s="24" t="s">
        <v>2090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24" t="s">
        <v>1900</v>
      </c>
      <c r="BK238" s="211">
        <f>ROUND(I238*H238,2)</f>
        <v>0</v>
      </c>
      <c r="BL238" s="24" t="s">
        <v>2042</v>
      </c>
      <c r="BM238" s="24" t="s">
        <v>947</v>
      </c>
    </row>
    <row r="239" spans="2:51" s="12" customFormat="1" ht="13.5">
      <c r="B239" s="212"/>
      <c r="C239" s="213"/>
      <c r="D239" s="224" t="s">
        <v>2098</v>
      </c>
      <c r="E239" s="225" t="s">
        <v>1898</v>
      </c>
      <c r="F239" s="226" t="s">
        <v>948</v>
      </c>
      <c r="G239" s="213"/>
      <c r="H239" s="227">
        <v>1</v>
      </c>
      <c r="I239" s="218"/>
      <c r="J239" s="213"/>
      <c r="K239" s="213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2098</v>
      </c>
      <c r="AU239" s="223" t="s">
        <v>1961</v>
      </c>
      <c r="AV239" s="12" t="s">
        <v>1961</v>
      </c>
      <c r="AW239" s="12" t="s">
        <v>1916</v>
      </c>
      <c r="AX239" s="12" t="s">
        <v>1951</v>
      </c>
      <c r="AY239" s="223" t="s">
        <v>2090</v>
      </c>
    </row>
    <row r="240" spans="2:51" s="13" customFormat="1" ht="13.5">
      <c r="B240" s="242"/>
      <c r="C240" s="243"/>
      <c r="D240" s="214" t="s">
        <v>2098</v>
      </c>
      <c r="E240" s="253" t="s">
        <v>1898</v>
      </c>
      <c r="F240" s="254" t="s">
        <v>2392</v>
      </c>
      <c r="G240" s="243"/>
      <c r="H240" s="255">
        <v>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2098</v>
      </c>
      <c r="AU240" s="252" t="s">
        <v>1961</v>
      </c>
      <c r="AV240" s="13" t="s">
        <v>2042</v>
      </c>
      <c r="AW240" s="13" t="s">
        <v>1882</v>
      </c>
      <c r="AX240" s="13" t="s">
        <v>1900</v>
      </c>
      <c r="AY240" s="252" t="s">
        <v>2090</v>
      </c>
    </row>
    <row r="241" spans="2:65" s="1" customFormat="1" ht="22.5" customHeight="1">
      <c r="B241" s="41"/>
      <c r="C241" s="200" t="s">
        <v>2616</v>
      </c>
      <c r="D241" s="200" t="s">
        <v>2092</v>
      </c>
      <c r="E241" s="201" t="s">
        <v>949</v>
      </c>
      <c r="F241" s="202" t="s">
        <v>950</v>
      </c>
      <c r="G241" s="203" t="s">
        <v>2263</v>
      </c>
      <c r="H241" s="204">
        <v>1</v>
      </c>
      <c r="I241" s="205"/>
      <c r="J241" s="206">
        <f>ROUND(I241*H241,2)</f>
        <v>0</v>
      </c>
      <c r="K241" s="202" t="s">
        <v>2096</v>
      </c>
      <c r="L241" s="61"/>
      <c r="M241" s="207" t="s">
        <v>1898</v>
      </c>
      <c r="N241" s="208" t="s">
        <v>1922</v>
      </c>
      <c r="O241" s="42"/>
      <c r="P241" s="209">
        <f>O241*H241</f>
        <v>0</v>
      </c>
      <c r="Q241" s="209">
        <v>0.05034</v>
      </c>
      <c r="R241" s="209">
        <f>Q241*H241</f>
        <v>0.05034</v>
      </c>
      <c r="S241" s="209">
        <v>0</v>
      </c>
      <c r="T241" s="210">
        <f>S241*H241</f>
        <v>0</v>
      </c>
      <c r="AR241" s="24" t="s">
        <v>2042</v>
      </c>
      <c r="AT241" s="24" t="s">
        <v>2092</v>
      </c>
      <c r="AU241" s="24" t="s">
        <v>1961</v>
      </c>
      <c r="AY241" s="24" t="s">
        <v>2090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24" t="s">
        <v>1900</v>
      </c>
      <c r="BK241" s="211">
        <f>ROUND(I241*H241,2)</f>
        <v>0</v>
      </c>
      <c r="BL241" s="24" t="s">
        <v>2042</v>
      </c>
      <c r="BM241" s="24" t="s">
        <v>951</v>
      </c>
    </row>
    <row r="242" spans="2:65" s="1" customFormat="1" ht="22.5" customHeight="1">
      <c r="B242" s="41"/>
      <c r="C242" s="228" t="s">
        <v>2620</v>
      </c>
      <c r="D242" s="228" t="s">
        <v>2136</v>
      </c>
      <c r="E242" s="229" t="s">
        <v>952</v>
      </c>
      <c r="F242" s="230" t="s">
        <v>953</v>
      </c>
      <c r="G242" s="231" t="s">
        <v>2263</v>
      </c>
      <c r="H242" s="232">
        <v>1</v>
      </c>
      <c r="I242" s="233"/>
      <c r="J242" s="234">
        <f>ROUND(I242*H242,2)</f>
        <v>0</v>
      </c>
      <c r="K242" s="230" t="s">
        <v>1898</v>
      </c>
      <c r="L242" s="235"/>
      <c r="M242" s="236" t="s">
        <v>1898</v>
      </c>
      <c r="N242" s="237" t="s">
        <v>1922</v>
      </c>
      <c r="O242" s="42"/>
      <c r="P242" s="209">
        <f>O242*H242</f>
        <v>0</v>
      </c>
      <c r="Q242" s="209">
        <v>0.097</v>
      </c>
      <c r="R242" s="209">
        <f>Q242*H242</f>
        <v>0.097</v>
      </c>
      <c r="S242" s="209">
        <v>0</v>
      </c>
      <c r="T242" s="210">
        <f>S242*H242</f>
        <v>0</v>
      </c>
      <c r="AR242" s="24" t="s">
        <v>2129</v>
      </c>
      <c r="AT242" s="24" t="s">
        <v>2136</v>
      </c>
      <c r="AU242" s="24" t="s">
        <v>1961</v>
      </c>
      <c r="AY242" s="24" t="s">
        <v>2090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24" t="s">
        <v>1900</v>
      </c>
      <c r="BK242" s="211">
        <f>ROUND(I242*H242,2)</f>
        <v>0</v>
      </c>
      <c r="BL242" s="24" t="s">
        <v>2042</v>
      </c>
      <c r="BM242" s="24" t="s">
        <v>954</v>
      </c>
    </row>
    <row r="243" spans="2:51" s="12" customFormat="1" ht="13.5">
      <c r="B243" s="212"/>
      <c r="C243" s="213"/>
      <c r="D243" s="224" t="s">
        <v>2098</v>
      </c>
      <c r="E243" s="225" t="s">
        <v>1898</v>
      </c>
      <c r="F243" s="226" t="s">
        <v>2993</v>
      </c>
      <c r="G243" s="213"/>
      <c r="H243" s="227">
        <v>1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2098</v>
      </c>
      <c r="AU243" s="223" t="s">
        <v>1961</v>
      </c>
      <c r="AV243" s="12" t="s">
        <v>1961</v>
      </c>
      <c r="AW243" s="12" t="s">
        <v>1916</v>
      </c>
      <c r="AX243" s="12" t="s">
        <v>1951</v>
      </c>
      <c r="AY243" s="223" t="s">
        <v>2090</v>
      </c>
    </row>
    <row r="244" spans="2:51" s="13" customFormat="1" ht="13.5">
      <c r="B244" s="242"/>
      <c r="C244" s="243"/>
      <c r="D244" s="214" t="s">
        <v>2098</v>
      </c>
      <c r="E244" s="253" t="s">
        <v>1898</v>
      </c>
      <c r="F244" s="254" t="s">
        <v>2392</v>
      </c>
      <c r="G244" s="243"/>
      <c r="H244" s="255">
        <v>1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2098</v>
      </c>
      <c r="AU244" s="252" t="s">
        <v>1961</v>
      </c>
      <c r="AV244" s="13" t="s">
        <v>2042</v>
      </c>
      <c r="AW244" s="13" t="s">
        <v>1882</v>
      </c>
      <c r="AX244" s="13" t="s">
        <v>1900</v>
      </c>
      <c r="AY244" s="252" t="s">
        <v>2090</v>
      </c>
    </row>
    <row r="245" spans="2:65" s="1" customFormat="1" ht="22.5" customHeight="1">
      <c r="B245" s="41"/>
      <c r="C245" s="228" t="s">
        <v>2624</v>
      </c>
      <c r="D245" s="228" t="s">
        <v>2136</v>
      </c>
      <c r="E245" s="229" t="s">
        <v>955</v>
      </c>
      <c r="F245" s="230" t="s">
        <v>956</v>
      </c>
      <c r="G245" s="231" t="s">
        <v>2263</v>
      </c>
      <c r="H245" s="232">
        <v>1</v>
      </c>
      <c r="I245" s="233"/>
      <c r="J245" s="234">
        <f>ROUND(I245*H245,2)</f>
        <v>0</v>
      </c>
      <c r="K245" s="230" t="s">
        <v>1898</v>
      </c>
      <c r="L245" s="235"/>
      <c r="M245" s="236" t="s">
        <v>1898</v>
      </c>
      <c r="N245" s="237" t="s">
        <v>1922</v>
      </c>
      <c r="O245" s="42"/>
      <c r="P245" s="209">
        <f>O245*H245</f>
        <v>0</v>
      </c>
      <c r="Q245" s="209">
        <v>0.012</v>
      </c>
      <c r="R245" s="209">
        <f>Q245*H245</f>
        <v>0.012</v>
      </c>
      <c r="S245" s="209">
        <v>0</v>
      </c>
      <c r="T245" s="210">
        <f>S245*H245</f>
        <v>0</v>
      </c>
      <c r="AR245" s="24" t="s">
        <v>2129</v>
      </c>
      <c r="AT245" s="24" t="s">
        <v>2136</v>
      </c>
      <c r="AU245" s="24" t="s">
        <v>1961</v>
      </c>
      <c r="AY245" s="24" t="s">
        <v>2090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24" t="s">
        <v>1900</v>
      </c>
      <c r="BK245" s="211">
        <f>ROUND(I245*H245,2)</f>
        <v>0</v>
      </c>
      <c r="BL245" s="24" t="s">
        <v>2042</v>
      </c>
      <c r="BM245" s="24" t="s">
        <v>957</v>
      </c>
    </row>
    <row r="246" spans="2:51" s="12" customFormat="1" ht="13.5">
      <c r="B246" s="212"/>
      <c r="C246" s="213"/>
      <c r="D246" s="224" t="s">
        <v>2098</v>
      </c>
      <c r="E246" s="225" t="s">
        <v>1898</v>
      </c>
      <c r="F246" s="226" t="s">
        <v>2993</v>
      </c>
      <c r="G246" s="213"/>
      <c r="H246" s="227">
        <v>1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2098</v>
      </c>
      <c r="AU246" s="223" t="s">
        <v>1961</v>
      </c>
      <c r="AV246" s="12" t="s">
        <v>1961</v>
      </c>
      <c r="AW246" s="12" t="s">
        <v>1916</v>
      </c>
      <c r="AX246" s="12" t="s">
        <v>1951</v>
      </c>
      <c r="AY246" s="223" t="s">
        <v>2090</v>
      </c>
    </row>
    <row r="247" spans="2:51" s="13" customFormat="1" ht="13.5">
      <c r="B247" s="242"/>
      <c r="C247" s="243"/>
      <c r="D247" s="214" t="s">
        <v>2098</v>
      </c>
      <c r="E247" s="253" t="s">
        <v>1898</v>
      </c>
      <c r="F247" s="254" t="s">
        <v>2392</v>
      </c>
      <c r="G247" s="243"/>
      <c r="H247" s="255">
        <v>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2098</v>
      </c>
      <c r="AU247" s="252" t="s">
        <v>1961</v>
      </c>
      <c r="AV247" s="13" t="s">
        <v>2042</v>
      </c>
      <c r="AW247" s="13" t="s">
        <v>1882</v>
      </c>
      <c r="AX247" s="13" t="s">
        <v>1900</v>
      </c>
      <c r="AY247" s="252" t="s">
        <v>2090</v>
      </c>
    </row>
    <row r="248" spans="2:65" s="1" customFormat="1" ht="31.5" customHeight="1">
      <c r="B248" s="41"/>
      <c r="C248" s="200" t="s">
        <v>2628</v>
      </c>
      <c r="D248" s="200" t="s">
        <v>2092</v>
      </c>
      <c r="E248" s="201" t="s">
        <v>958</v>
      </c>
      <c r="F248" s="202" t="s">
        <v>959</v>
      </c>
      <c r="G248" s="203" t="s">
        <v>2095</v>
      </c>
      <c r="H248" s="204">
        <v>17.663</v>
      </c>
      <c r="I248" s="205"/>
      <c r="J248" s="206">
        <f>ROUND(I248*H248,2)</f>
        <v>0</v>
      </c>
      <c r="K248" s="202" t="s">
        <v>2096</v>
      </c>
      <c r="L248" s="61"/>
      <c r="M248" s="207" t="s">
        <v>1898</v>
      </c>
      <c r="N248" s="208" t="s">
        <v>1922</v>
      </c>
      <c r="O248" s="42"/>
      <c r="P248" s="209">
        <f>O248*H248</f>
        <v>0</v>
      </c>
      <c r="Q248" s="209">
        <v>0</v>
      </c>
      <c r="R248" s="209">
        <f>Q248*H248</f>
        <v>0</v>
      </c>
      <c r="S248" s="209">
        <v>0</v>
      </c>
      <c r="T248" s="210">
        <f>S248*H248</f>
        <v>0</v>
      </c>
      <c r="AR248" s="24" t="s">
        <v>2042</v>
      </c>
      <c r="AT248" s="24" t="s">
        <v>2092</v>
      </c>
      <c r="AU248" s="24" t="s">
        <v>1961</v>
      </c>
      <c r="AY248" s="24" t="s">
        <v>2090</v>
      </c>
      <c r="BE248" s="211">
        <f>IF(N248="základní",J248,0)</f>
        <v>0</v>
      </c>
      <c r="BF248" s="211">
        <f>IF(N248="snížená",J248,0)</f>
        <v>0</v>
      </c>
      <c r="BG248" s="211">
        <f>IF(N248="zákl. přenesená",J248,0)</f>
        <v>0</v>
      </c>
      <c r="BH248" s="211">
        <f>IF(N248="sníž. přenesená",J248,0)</f>
        <v>0</v>
      </c>
      <c r="BI248" s="211">
        <f>IF(N248="nulová",J248,0)</f>
        <v>0</v>
      </c>
      <c r="BJ248" s="24" t="s">
        <v>1900</v>
      </c>
      <c r="BK248" s="211">
        <f>ROUND(I248*H248,2)</f>
        <v>0</v>
      </c>
      <c r="BL248" s="24" t="s">
        <v>2042</v>
      </c>
      <c r="BM248" s="24" t="s">
        <v>960</v>
      </c>
    </row>
    <row r="249" spans="2:51" s="12" customFormat="1" ht="13.5">
      <c r="B249" s="212"/>
      <c r="C249" s="213"/>
      <c r="D249" s="224" t="s">
        <v>2098</v>
      </c>
      <c r="E249" s="225" t="s">
        <v>1898</v>
      </c>
      <c r="F249" s="226" t="s">
        <v>961</v>
      </c>
      <c r="G249" s="213"/>
      <c r="H249" s="227">
        <v>17.6625</v>
      </c>
      <c r="I249" s="218"/>
      <c r="J249" s="213"/>
      <c r="K249" s="213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2098</v>
      </c>
      <c r="AU249" s="223" t="s">
        <v>1961</v>
      </c>
      <c r="AV249" s="12" t="s">
        <v>1961</v>
      </c>
      <c r="AW249" s="12" t="s">
        <v>1916</v>
      </c>
      <c r="AX249" s="12" t="s">
        <v>1951</v>
      </c>
      <c r="AY249" s="223" t="s">
        <v>2090</v>
      </c>
    </row>
    <row r="250" spans="2:51" s="13" customFormat="1" ht="13.5">
      <c r="B250" s="242"/>
      <c r="C250" s="243"/>
      <c r="D250" s="214" t="s">
        <v>2098</v>
      </c>
      <c r="E250" s="253" t="s">
        <v>1898</v>
      </c>
      <c r="F250" s="254" t="s">
        <v>2392</v>
      </c>
      <c r="G250" s="243"/>
      <c r="H250" s="255">
        <v>17.6625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2098</v>
      </c>
      <c r="AU250" s="252" t="s">
        <v>1961</v>
      </c>
      <c r="AV250" s="13" t="s">
        <v>2042</v>
      </c>
      <c r="AW250" s="13" t="s">
        <v>1882</v>
      </c>
      <c r="AX250" s="13" t="s">
        <v>1900</v>
      </c>
      <c r="AY250" s="252" t="s">
        <v>2090</v>
      </c>
    </row>
    <row r="251" spans="2:65" s="1" customFormat="1" ht="22.5" customHeight="1">
      <c r="B251" s="41"/>
      <c r="C251" s="200" t="s">
        <v>2633</v>
      </c>
      <c r="D251" s="200" t="s">
        <v>2092</v>
      </c>
      <c r="E251" s="201" t="s">
        <v>962</v>
      </c>
      <c r="F251" s="202" t="s">
        <v>963</v>
      </c>
      <c r="G251" s="203" t="s">
        <v>2263</v>
      </c>
      <c r="H251" s="204">
        <v>8</v>
      </c>
      <c r="I251" s="205"/>
      <c r="J251" s="206">
        <f>ROUND(I251*H251,2)</f>
        <v>0</v>
      </c>
      <c r="K251" s="202" t="s">
        <v>2096</v>
      </c>
      <c r="L251" s="61"/>
      <c r="M251" s="207" t="s">
        <v>1898</v>
      </c>
      <c r="N251" s="208" t="s">
        <v>1922</v>
      </c>
      <c r="O251" s="42"/>
      <c r="P251" s="209">
        <f>O251*H251</f>
        <v>0</v>
      </c>
      <c r="Q251" s="209">
        <v>0.00918</v>
      </c>
      <c r="R251" s="209">
        <f>Q251*H251</f>
        <v>0.07344</v>
      </c>
      <c r="S251" s="209">
        <v>0</v>
      </c>
      <c r="T251" s="210">
        <f>S251*H251</f>
        <v>0</v>
      </c>
      <c r="AR251" s="24" t="s">
        <v>2042</v>
      </c>
      <c r="AT251" s="24" t="s">
        <v>2092</v>
      </c>
      <c r="AU251" s="24" t="s">
        <v>1961</v>
      </c>
      <c r="AY251" s="24" t="s">
        <v>2090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24" t="s">
        <v>1900</v>
      </c>
      <c r="BK251" s="211">
        <f>ROUND(I251*H251,2)</f>
        <v>0</v>
      </c>
      <c r="BL251" s="24" t="s">
        <v>2042</v>
      </c>
      <c r="BM251" s="24" t="s">
        <v>964</v>
      </c>
    </row>
    <row r="252" spans="2:65" s="1" customFormat="1" ht="22.5" customHeight="1">
      <c r="B252" s="41"/>
      <c r="C252" s="228" t="s">
        <v>2637</v>
      </c>
      <c r="D252" s="228" t="s">
        <v>2136</v>
      </c>
      <c r="E252" s="229" t="s">
        <v>2797</v>
      </c>
      <c r="F252" s="230" t="s">
        <v>2798</v>
      </c>
      <c r="G252" s="231" t="s">
        <v>2263</v>
      </c>
      <c r="H252" s="232">
        <v>4</v>
      </c>
      <c r="I252" s="233"/>
      <c r="J252" s="234">
        <f>ROUND(I252*H252,2)</f>
        <v>0</v>
      </c>
      <c r="K252" s="230" t="s">
        <v>2096</v>
      </c>
      <c r="L252" s="235"/>
      <c r="M252" s="236" t="s">
        <v>1898</v>
      </c>
      <c r="N252" s="237" t="s">
        <v>1922</v>
      </c>
      <c r="O252" s="42"/>
      <c r="P252" s="209">
        <f>O252*H252</f>
        <v>0</v>
      </c>
      <c r="Q252" s="209">
        <v>0.5</v>
      </c>
      <c r="R252" s="209">
        <f>Q252*H252</f>
        <v>2</v>
      </c>
      <c r="S252" s="209">
        <v>0</v>
      </c>
      <c r="T252" s="210">
        <f>S252*H252</f>
        <v>0</v>
      </c>
      <c r="AR252" s="24" t="s">
        <v>2129</v>
      </c>
      <c r="AT252" s="24" t="s">
        <v>2136</v>
      </c>
      <c r="AU252" s="24" t="s">
        <v>1961</v>
      </c>
      <c r="AY252" s="24" t="s">
        <v>2090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24" t="s">
        <v>1900</v>
      </c>
      <c r="BK252" s="211">
        <f>ROUND(I252*H252,2)</f>
        <v>0</v>
      </c>
      <c r="BL252" s="24" t="s">
        <v>2042</v>
      </c>
      <c r="BM252" s="24" t="s">
        <v>965</v>
      </c>
    </row>
    <row r="253" spans="2:51" s="12" customFormat="1" ht="13.5">
      <c r="B253" s="212"/>
      <c r="C253" s="213"/>
      <c r="D253" s="224" t="s">
        <v>2098</v>
      </c>
      <c r="E253" s="225" t="s">
        <v>1898</v>
      </c>
      <c r="F253" s="226" t="s">
        <v>908</v>
      </c>
      <c r="G253" s="213"/>
      <c r="H253" s="227">
        <v>4</v>
      </c>
      <c r="I253" s="218"/>
      <c r="J253" s="213"/>
      <c r="K253" s="213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2098</v>
      </c>
      <c r="AU253" s="223" t="s">
        <v>1961</v>
      </c>
      <c r="AV253" s="12" t="s">
        <v>1961</v>
      </c>
      <c r="AW253" s="12" t="s">
        <v>1916</v>
      </c>
      <c r="AX253" s="12" t="s">
        <v>1951</v>
      </c>
      <c r="AY253" s="223" t="s">
        <v>2090</v>
      </c>
    </row>
    <row r="254" spans="2:51" s="13" customFormat="1" ht="13.5">
      <c r="B254" s="242"/>
      <c r="C254" s="243"/>
      <c r="D254" s="214" t="s">
        <v>2098</v>
      </c>
      <c r="E254" s="253" t="s">
        <v>1898</v>
      </c>
      <c r="F254" s="254" t="s">
        <v>2392</v>
      </c>
      <c r="G254" s="243"/>
      <c r="H254" s="255">
        <v>4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2098</v>
      </c>
      <c r="AU254" s="252" t="s">
        <v>1961</v>
      </c>
      <c r="AV254" s="13" t="s">
        <v>2042</v>
      </c>
      <c r="AW254" s="13" t="s">
        <v>1882</v>
      </c>
      <c r="AX254" s="13" t="s">
        <v>1900</v>
      </c>
      <c r="AY254" s="252" t="s">
        <v>2090</v>
      </c>
    </row>
    <row r="255" spans="2:65" s="1" customFormat="1" ht="22.5" customHeight="1">
      <c r="B255" s="41"/>
      <c r="C255" s="228" t="s">
        <v>2641</v>
      </c>
      <c r="D255" s="228" t="s">
        <v>2136</v>
      </c>
      <c r="E255" s="229" t="s">
        <v>2717</v>
      </c>
      <c r="F255" s="230" t="s">
        <v>2718</v>
      </c>
      <c r="G255" s="231" t="s">
        <v>2263</v>
      </c>
      <c r="H255" s="232">
        <v>2</v>
      </c>
      <c r="I255" s="233"/>
      <c r="J255" s="234">
        <f>ROUND(I255*H255,2)</f>
        <v>0</v>
      </c>
      <c r="K255" s="230" t="s">
        <v>2096</v>
      </c>
      <c r="L255" s="235"/>
      <c r="M255" s="236" t="s">
        <v>1898</v>
      </c>
      <c r="N255" s="237" t="s">
        <v>1922</v>
      </c>
      <c r="O255" s="42"/>
      <c r="P255" s="209">
        <f>O255*H255</f>
        <v>0</v>
      </c>
      <c r="Q255" s="209">
        <v>1</v>
      </c>
      <c r="R255" s="209">
        <f>Q255*H255</f>
        <v>2</v>
      </c>
      <c r="S255" s="209">
        <v>0</v>
      </c>
      <c r="T255" s="210">
        <f>S255*H255</f>
        <v>0</v>
      </c>
      <c r="AR255" s="24" t="s">
        <v>2129</v>
      </c>
      <c r="AT255" s="24" t="s">
        <v>2136</v>
      </c>
      <c r="AU255" s="24" t="s">
        <v>1961</v>
      </c>
      <c r="AY255" s="24" t="s">
        <v>2090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24" t="s">
        <v>1900</v>
      </c>
      <c r="BK255" s="211">
        <f>ROUND(I255*H255,2)</f>
        <v>0</v>
      </c>
      <c r="BL255" s="24" t="s">
        <v>2042</v>
      </c>
      <c r="BM255" s="24" t="s">
        <v>966</v>
      </c>
    </row>
    <row r="256" spans="2:51" s="12" customFormat="1" ht="13.5">
      <c r="B256" s="212"/>
      <c r="C256" s="213"/>
      <c r="D256" s="224" t="s">
        <v>2098</v>
      </c>
      <c r="E256" s="225" t="s">
        <v>1898</v>
      </c>
      <c r="F256" s="226" t="s">
        <v>861</v>
      </c>
      <c r="G256" s="213"/>
      <c r="H256" s="227">
        <v>2</v>
      </c>
      <c r="I256" s="218"/>
      <c r="J256" s="213"/>
      <c r="K256" s="213"/>
      <c r="L256" s="219"/>
      <c r="M256" s="220"/>
      <c r="N256" s="221"/>
      <c r="O256" s="221"/>
      <c r="P256" s="221"/>
      <c r="Q256" s="221"/>
      <c r="R256" s="221"/>
      <c r="S256" s="221"/>
      <c r="T256" s="222"/>
      <c r="AT256" s="223" t="s">
        <v>2098</v>
      </c>
      <c r="AU256" s="223" t="s">
        <v>1961</v>
      </c>
      <c r="AV256" s="12" t="s">
        <v>1961</v>
      </c>
      <c r="AW256" s="12" t="s">
        <v>1916</v>
      </c>
      <c r="AX256" s="12" t="s">
        <v>1951</v>
      </c>
      <c r="AY256" s="223" t="s">
        <v>2090</v>
      </c>
    </row>
    <row r="257" spans="2:51" s="13" customFormat="1" ht="13.5">
      <c r="B257" s="242"/>
      <c r="C257" s="243"/>
      <c r="D257" s="214" t="s">
        <v>2098</v>
      </c>
      <c r="E257" s="253" t="s">
        <v>1898</v>
      </c>
      <c r="F257" s="254" t="s">
        <v>2392</v>
      </c>
      <c r="G257" s="243"/>
      <c r="H257" s="255">
        <v>2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2098</v>
      </c>
      <c r="AU257" s="252" t="s">
        <v>1961</v>
      </c>
      <c r="AV257" s="13" t="s">
        <v>2042</v>
      </c>
      <c r="AW257" s="13" t="s">
        <v>1882</v>
      </c>
      <c r="AX257" s="13" t="s">
        <v>1900</v>
      </c>
      <c r="AY257" s="252" t="s">
        <v>2090</v>
      </c>
    </row>
    <row r="258" spans="2:65" s="1" customFormat="1" ht="22.5" customHeight="1">
      <c r="B258" s="41"/>
      <c r="C258" s="228" t="s">
        <v>2645</v>
      </c>
      <c r="D258" s="228" t="s">
        <v>2136</v>
      </c>
      <c r="E258" s="229" t="s">
        <v>967</v>
      </c>
      <c r="F258" s="230" t="s">
        <v>968</v>
      </c>
      <c r="G258" s="231" t="s">
        <v>2263</v>
      </c>
      <c r="H258" s="232">
        <v>1</v>
      </c>
      <c r="I258" s="233"/>
      <c r="J258" s="234">
        <f>ROUND(I258*H258,2)</f>
        <v>0</v>
      </c>
      <c r="K258" s="230" t="s">
        <v>1898</v>
      </c>
      <c r="L258" s="235"/>
      <c r="M258" s="236" t="s">
        <v>1898</v>
      </c>
      <c r="N258" s="237" t="s">
        <v>1922</v>
      </c>
      <c r="O258" s="42"/>
      <c r="P258" s="209">
        <f>O258*H258</f>
        <v>0</v>
      </c>
      <c r="Q258" s="209">
        <v>0</v>
      </c>
      <c r="R258" s="209">
        <f>Q258*H258</f>
        <v>0</v>
      </c>
      <c r="S258" s="209">
        <v>0</v>
      </c>
      <c r="T258" s="210">
        <f>S258*H258</f>
        <v>0</v>
      </c>
      <c r="AR258" s="24" t="s">
        <v>2129</v>
      </c>
      <c r="AT258" s="24" t="s">
        <v>2136</v>
      </c>
      <c r="AU258" s="24" t="s">
        <v>1961</v>
      </c>
      <c r="AY258" s="24" t="s">
        <v>2090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24" t="s">
        <v>1900</v>
      </c>
      <c r="BK258" s="211">
        <f>ROUND(I258*H258,2)</f>
        <v>0</v>
      </c>
      <c r="BL258" s="24" t="s">
        <v>2042</v>
      </c>
      <c r="BM258" s="24" t="s">
        <v>969</v>
      </c>
    </row>
    <row r="259" spans="2:51" s="12" customFormat="1" ht="13.5">
      <c r="B259" s="212"/>
      <c r="C259" s="213"/>
      <c r="D259" s="224" t="s">
        <v>2098</v>
      </c>
      <c r="E259" s="225" t="s">
        <v>1898</v>
      </c>
      <c r="F259" s="226" t="s">
        <v>2993</v>
      </c>
      <c r="G259" s="213"/>
      <c r="H259" s="227">
        <v>1</v>
      </c>
      <c r="I259" s="218"/>
      <c r="J259" s="213"/>
      <c r="K259" s="213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2098</v>
      </c>
      <c r="AU259" s="223" t="s">
        <v>1961</v>
      </c>
      <c r="AV259" s="12" t="s">
        <v>1961</v>
      </c>
      <c r="AW259" s="12" t="s">
        <v>1916</v>
      </c>
      <c r="AX259" s="12" t="s">
        <v>1951</v>
      </c>
      <c r="AY259" s="223" t="s">
        <v>2090</v>
      </c>
    </row>
    <row r="260" spans="2:51" s="13" customFormat="1" ht="13.5">
      <c r="B260" s="242"/>
      <c r="C260" s="243"/>
      <c r="D260" s="214" t="s">
        <v>2098</v>
      </c>
      <c r="E260" s="253" t="s">
        <v>1898</v>
      </c>
      <c r="F260" s="254" t="s">
        <v>2392</v>
      </c>
      <c r="G260" s="243"/>
      <c r="H260" s="255">
        <v>1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2098</v>
      </c>
      <c r="AU260" s="252" t="s">
        <v>1961</v>
      </c>
      <c r="AV260" s="13" t="s">
        <v>2042</v>
      </c>
      <c r="AW260" s="13" t="s">
        <v>1882</v>
      </c>
      <c r="AX260" s="13" t="s">
        <v>1900</v>
      </c>
      <c r="AY260" s="252" t="s">
        <v>2090</v>
      </c>
    </row>
    <row r="261" spans="2:65" s="1" customFormat="1" ht="22.5" customHeight="1">
      <c r="B261" s="41"/>
      <c r="C261" s="228" t="s">
        <v>2649</v>
      </c>
      <c r="D261" s="228" t="s">
        <v>2136</v>
      </c>
      <c r="E261" s="229" t="s">
        <v>970</v>
      </c>
      <c r="F261" s="230" t="s">
        <v>971</v>
      </c>
      <c r="G261" s="231" t="s">
        <v>2263</v>
      </c>
      <c r="H261" s="232">
        <v>1</v>
      </c>
      <c r="I261" s="233"/>
      <c r="J261" s="234">
        <f>ROUND(I261*H261,2)</f>
        <v>0</v>
      </c>
      <c r="K261" s="230" t="s">
        <v>1898</v>
      </c>
      <c r="L261" s="235"/>
      <c r="M261" s="236" t="s">
        <v>1898</v>
      </c>
      <c r="N261" s="237" t="s">
        <v>1922</v>
      </c>
      <c r="O261" s="42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AR261" s="24" t="s">
        <v>2129</v>
      </c>
      <c r="AT261" s="24" t="s">
        <v>2136</v>
      </c>
      <c r="AU261" s="24" t="s">
        <v>1961</v>
      </c>
      <c r="AY261" s="24" t="s">
        <v>2090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24" t="s">
        <v>1900</v>
      </c>
      <c r="BK261" s="211">
        <f>ROUND(I261*H261,2)</f>
        <v>0</v>
      </c>
      <c r="BL261" s="24" t="s">
        <v>2042</v>
      </c>
      <c r="BM261" s="24" t="s">
        <v>972</v>
      </c>
    </row>
    <row r="262" spans="2:51" s="12" customFormat="1" ht="13.5">
      <c r="B262" s="212"/>
      <c r="C262" s="213"/>
      <c r="D262" s="224" t="s">
        <v>2098</v>
      </c>
      <c r="E262" s="225" t="s">
        <v>1898</v>
      </c>
      <c r="F262" s="226" t="s">
        <v>2993</v>
      </c>
      <c r="G262" s="213"/>
      <c r="H262" s="227">
        <v>1</v>
      </c>
      <c r="I262" s="218"/>
      <c r="J262" s="213"/>
      <c r="K262" s="213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2098</v>
      </c>
      <c r="AU262" s="223" t="s">
        <v>1961</v>
      </c>
      <c r="AV262" s="12" t="s">
        <v>1961</v>
      </c>
      <c r="AW262" s="12" t="s">
        <v>1916</v>
      </c>
      <c r="AX262" s="12" t="s">
        <v>1951</v>
      </c>
      <c r="AY262" s="223" t="s">
        <v>2090</v>
      </c>
    </row>
    <row r="263" spans="2:51" s="13" customFormat="1" ht="13.5">
      <c r="B263" s="242"/>
      <c r="C263" s="243"/>
      <c r="D263" s="214" t="s">
        <v>2098</v>
      </c>
      <c r="E263" s="253" t="s">
        <v>1898</v>
      </c>
      <c r="F263" s="254" t="s">
        <v>2392</v>
      </c>
      <c r="G263" s="243"/>
      <c r="H263" s="255">
        <v>1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2098</v>
      </c>
      <c r="AU263" s="252" t="s">
        <v>1961</v>
      </c>
      <c r="AV263" s="13" t="s">
        <v>2042</v>
      </c>
      <c r="AW263" s="13" t="s">
        <v>1882</v>
      </c>
      <c r="AX263" s="13" t="s">
        <v>1900</v>
      </c>
      <c r="AY263" s="252" t="s">
        <v>2090</v>
      </c>
    </row>
    <row r="264" spans="2:65" s="1" customFormat="1" ht="22.5" customHeight="1">
      <c r="B264" s="41"/>
      <c r="C264" s="200" t="s">
        <v>2653</v>
      </c>
      <c r="D264" s="200" t="s">
        <v>2092</v>
      </c>
      <c r="E264" s="201" t="s">
        <v>2695</v>
      </c>
      <c r="F264" s="202" t="s">
        <v>2696</v>
      </c>
      <c r="G264" s="203" t="s">
        <v>2263</v>
      </c>
      <c r="H264" s="204">
        <v>2</v>
      </c>
      <c r="I264" s="205"/>
      <c r="J264" s="206">
        <f>ROUND(I264*H264,2)</f>
        <v>0</v>
      </c>
      <c r="K264" s="202" t="s">
        <v>2096</v>
      </c>
      <c r="L264" s="61"/>
      <c r="M264" s="207" t="s">
        <v>1898</v>
      </c>
      <c r="N264" s="208" t="s">
        <v>1922</v>
      </c>
      <c r="O264" s="42"/>
      <c r="P264" s="209">
        <f>O264*H264</f>
        <v>0</v>
      </c>
      <c r="Q264" s="209">
        <v>0.12303</v>
      </c>
      <c r="R264" s="209">
        <f>Q264*H264</f>
        <v>0.24606</v>
      </c>
      <c r="S264" s="209">
        <v>0</v>
      </c>
      <c r="T264" s="210">
        <f>S264*H264</f>
        <v>0</v>
      </c>
      <c r="AR264" s="24" t="s">
        <v>2042</v>
      </c>
      <c r="AT264" s="24" t="s">
        <v>2092</v>
      </c>
      <c r="AU264" s="24" t="s">
        <v>1961</v>
      </c>
      <c r="AY264" s="24" t="s">
        <v>2090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24" t="s">
        <v>1900</v>
      </c>
      <c r="BK264" s="211">
        <f>ROUND(I264*H264,2)</f>
        <v>0</v>
      </c>
      <c r="BL264" s="24" t="s">
        <v>2042</v>
      </c>
      <c r="BM264" s="24" t="s">
        <v>973</v>
      </c>
    </row>
    <row r="265" spans="2:65" s="1" customFormat="1" ht="22.5" customHeight="1">
      <c r="B265" s="41"/>
      <c r="C265" s="228" t="s">
        <v>2657</v>
      </c>
      <c r="D265" s="228" t="s">
        <v>2136</v>
      </c>
      <c r="E265" s="229" t="s">
        <v>2699</v>
      </c>
      <c r="F265" s="230" t="s">
        <v>2700</v>
      </c>
      <c r="G265" s="231" t="s">
        <v>2263</v>
      </c>
      <c r="H265" s="232">
        <v>2</v>
      </c>
      <c r="I265" s="233"/>
      <c r="J265" s="234">
        <f>ROUND(I265*H265,2)</f>
        <v>0</v>
      </c>
      <c r="K265" s="230" t="s">
        <v>2096</v>
      </c>
      <c r="L265" s="235"/>
      <c r="M265" s="236" t="s">
        <v>1898</v>
      </c>
      <c r="N265" s="237" t="s">
        <v>1922</v>
      </c>
      <c r="O265" s="42"/>
      <c r="P265" s="209">
        <f>O265*H265</f>
        <v>0</v>
      </c>
      <c r="Q265" s="209">
        <v>0.0133</v>
      </c>
      <c r="R265" s="209">
        <f>Q265*H265</f>
        <v>0.0266</v>
      </c>
      <c r="S265" s="209">
        <v>0</v>
      </c>
      <c r="T265" s="210">
        <f>S265*H265</f>
        <v>0</v>
      </c>
      <c r="AR265" s="24" t="s">
        <v>2129</v>
      </c>
      <c r="AT265" s="24" t="s">
        <v>2136</v>
      </c>
      <c r="AU265" s="24" t="s">
        <v>1961</v>
      </c>
      <c r="AY265" s="24" t="s">
        <v>2090</v>
      </c>
      <c r="BE265" s="211">
        <f>IF(N265="základní",J265,0)</f>
        <v>0</v>
      </c>
      <c r="BF265" s="211">
        <f>IF(N265="snížená",J265,0)</f>
        <v>0</v>
      </c>
      <c r="BG265" s="211">
        <f>IF(N265="zákl. přenesená",J265,0)</f>
        <v>0</v>
      </c>
      <c r="BH265" s="211">
        <f>IF(N265="sníž. přenesená",J265,0)</f>
        <v>0</v>
      </c>
      <c r="BI265" s="211">
        <f>IF(N265="nulová",J265,0)</f>
        <v>0</v>
      </c>
      <c r="BJ265" s="24" t="s">
        <v>1900</v>
      </c>
      <c r="BK265" s="211">
        <f>ROUND(I265*H265,2)</f>
        <v>0</v>
      </c>
      <c r="BL265" s="24" t="s">
        <v>2042</v>
      </c>
      <c r="BM265" s="24" t="s">
        <v>974</v>
      </c>
    </row>
    <row r="266" spans="2:51" s="12" customFormat="1" ht="13.5">
      <c r="B266" s="212"/>
      <c r="C266" s="213"/>
      <c r="D266" s="224" t="s">
        <v>2098</v>
      </c>
      <c r="E266" s="225" t="s">
        <v>1898</v>
      </c>
      <c r="F266" s="226" t="s">
        <v>975</v>
      </c>
      <c r="G266" s="213"/>
      <c r="H266" s="227">
        <v>2</v>
      </c>
      <c r="I266" s="218"/>
      <c r="J266" s="213"/>
      <c r="K266" s="213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2098</v>
      </c>
      <c r="AU266" s="223" t="s">
        <v>1961</v>
      </c>
      <c r="AV266" s="12" t="s">
        <v>1961</v>
      </c>
      <c r="AW266" s="12" t="s">
        <v>1916</v>
      </c>
      <c r="AX266" s="12" t="s">
        <v>1951</v>
      </c>
      <c r="AY266" s="223" t="s">
        <v>2090</v>
      </c>
    </row>
    <row r="267" spans="2:51" s="13" customFormat="1" ht="13.5">
      <c r="B267" s="242"/>
      <c r="C267" s="243"/>
      <c r="D267" s="214" t="s">
        <v>2098</v>
      </c>
      <c r="E267" s="253" t="s">
        <v>1898</v>
      </c>
      <c r="F267" s="254" t="s">
        <v>2392</v>
      </c>
      <c r="G267" s="243"/>
      <c r="H267" s="255">
        <v>2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2098</v>
      </c>
      <c r="AU267" s="252" t="s">
        <v>1961</v>
      </c>
      <c r="AV267" s="13" t="s">
        <v>2042</v>
      </c>
      <c r="AW267" s="13" t="s">
        <v>1882</v>
      </c>
      <c r="AX267" s="13" t="s">
        <v>1900</v>
      </c>
      <c r="AY267" s="252" t="s">
        <v>2090</v>
      </c>
    </row>
    <row r="268" spans="2:65" s="1" customFormat="1" ht="22.5" customHeight="1">
      <c r="B268" s="41"/>
      <c r="C268" s="200" t="s">
        <v>2661</v>
      </c>
      <c r="D268" s="200" t="s">
        <v>2092</v>
      </c>
      <c r="E268" s="201" t="s">
        <v>976</v>
      </c>
      <c r="F268" s="202" t="s">
        <v>977</v>
      </c>
      <c r="G268" s="203" t="s">
        <v>2263</v>
      </c>
      <c r="H268" s="204">
        <v>4</v>
      </c>
      <c r="I268" s="205"/>
      <c r="J268" s="206">
        <f>ROUND(I268*H268,2)</f>
        <v>0</v>
      </c>
      <c r="K268" s="202" t="s">
        <v>1898</v>
      </c>
      <c r="L268" s="61"/>
      <c r="M268" s="207" t="s">
        <v>1898</v>
      </c>
      <c r="N268" s="208" t="s">
        <v>1922</v>
      </c>
      <c r="O268" s="42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AR268" s="24" t="s">
        <v>2042</v>
      </c>
      <c r="AT268" s="24" t="s">
        <v>2092</v>
      </c>
      <c r="AU268" s="24" t="s">
        <v>1961</v>
      </c>
      <c r="AY268" s="24" t="s">
        <v>2090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24" t="s">
        <v>1900</v>
      </c>
      <c r="BK268" s="211">
        <f>ROUND(I268*H268,2)</f>
        <v>0</v>
      </c>
      <c r="BL268" s="24" t="s">
        <v>2042</v>
      </c>
      <c r="BM268" s="24" t="s">
        <v>978</v>
      </c>
    </row>
    <row r="269" spans="2:51" s="12" customFormat="1" ht="13.5">
      <c r="B269" s="212"/>
      <c r="C269" s="213"/>
      <c r="D269" s="224" t="s">
        <v>2098</v>
      </c>
      <c r="E269" s="225" t="s">
        <v>1898</v>
      </c>
      <c r="F269" s="226" t="s">
        <v>908</v>
      </c>
      <c r="G269" s="213"/>
      <c r="H269" s="227">
        <v>4</v>
      </c>
      <c r="I269" s="218"/>
      <c r="J269" s="213"/>
      <c r="K269" s="213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2098</v>
      </c>
      <c r="AU269" s="223" t="s">
        <v>1961</v>
      </c>
      <c r="AV269" s="12" t="s">
        <v>1961</v>
      </c>
      <c r="AW269" s="12" t="s">
        <v>1916</v>
      </c>
      <c r="AX269" s="12" t="s">
        <v>1951</v>
      </c>
      <c r="AY269" s="223" t="s">
        <v>2090</v>
      </c>
    </row>
    <row r="270" spans="2:51" s="13" customFormat="1" ht="13.5">
      <c r="B270" s="242"/>
      <c r="C270" s="243"/>
      <c r="D270" s="214" t="s">
        <v>2098</v>
      </c>
      <c r="E270" s="253" t="s">
        <v>1898</v>
      </c>
      <c r="F270" s="254" t="s">
        <v>2392</v>
      </c>
      <c r="G270" s="243"/>
      <c r="H270" s="255">
        <v>4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2098</v>
      </c>
      <c r="AU270" s="252" t="s">
        <v>1961</v>
      </c>
      <c r="AV270" s="13" t="s">
        <v>2042</v>
      </c>
      <c r="AW270" s="13" t="s">
        <v>1882</v>
      </c>
      <c r="AX270" s="13" t="s">
        <v>1900</v>
      </c>
      <c r="AY270" s="252" t="s">
        <v>2090</v>
      </c>
    </row>
    <row r="271" spans="2:65" s="1" customFormat="1" ht="22.5" customHeight="1">
      <c r="B271" s="41"/>
      <c r="C271" s="200" t="s">
        <v>2665</v>
      </c>
      <c r="D271" s="200" t="s">
        <v>2092</v>
      </c>
      <c r="E271" s="201" t="s">
        <v>979</v>
      </c>
      <c r="F271" s="202" t="s">
        <v>980</v>
      </c>
      <c r="G271" s="203" t="s">
        <v>2263</v>
      </c>
      <c r="H271" s="204">
        <v>1</v>
      </c>
      <c r="I271" s="205"/>
      <c r="J271" s="206">
        <f>ROUND(I271*H271,2)</f>
        <v>0</v>
      </c>
      <c r="K271" s="202" t="s">
        <v>1898</v>
      </c>
      <c r="L271" s="61"/>
      <c r="M271" s="207" t="s">
        <v>1898</v>
      </c>
      <c r="N271" s="208" t="s">
        <v>1922</v>
      </c>
      <c r="O271" s="42"/>
      <c r="P271" s="209">
        <f>O271*H271</f>
        <v>0</v>
      </c>
      <c r="Q271" s="209">
        <v>0</v>
      </c>
      <c r="R271" s="209">
        <f>Q271*H271</f>
        <v>0</v>
      </c>
      <c r="S271" s="209">
        <v>0</v>
      </c>
      <c r="T271" s="210">
        <f>S271*H271</f>
        <v>0</v>
      </c>
      <c r="AR271" s="24" t="s">
        <v>2042</v>
      </c>
      <c r="AT271" s="24" t="s">
        <v>2092</v>
      </c>
      <c r="AU271" s="24" t="s">
        <v>1961</v>
      </c>
      <c r="AY271" s="24" t="s">
        <v>2090</v>
      </c>
      <c r="BE271" s="211">
        <f>IF(N271="základní",J271,0)</f>
        <v>0</v>
      </c>
      <c r="BF271" s="211">
        <f>IF(N271="snížená",J271,0)</f>
        <v>0</v>
      </c>
      <c r="BG271" s="211">
        <f>IF(N271="zákl. přenesená",J271,0)</f>
        <v>0</v>
      </c>
      <c r="BH271" s="211">
        <f>IF(N271="sníž. přenesená",J271,0)</f>
        <v>0</v>
      </c>
      <c r="BI271" s="211">
        <f>IF(N271="nulová",J271,0)</f>
        <v>0</v>
      </c>
      <c r="BJ271" s="24" t="s">
        <v>1900</v>
      </c>
      <c r="BK271" s="211">
        <f>ROUND(I271*H271,2)</f>
        <v>0</v>
      </c>
      <c r="BL271" s="24" t="s">
        <v>2042</v>
      </c>
      <c r="BM271" s="24" t="s">
        <v>981</v>
      </c>
    </row>
    <row r="272" spans="2:51" s="12" customFormat="1" ht="13.5">
      <c r="B272" s="212"/>
      <c r="C272" s="213"/>
      <c r="D272" s="224" t="s">
        <v>2098</v>
      </c>
      <c r="E272" s="225" t="s">
        <v>1898</v>
      </c>
      <c r="F272" s="226" t="s">
        <v>2993</v>
      </c>
      <c r="G272" s="213"/>
      <c r="H272" s="227">
        <v>1</v>
      </c>
      <c r="I272" s="218"/>
      <c r="J272" s="213"/>
      <c r="K272" s="213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2098</v>
      </c>
      <c r="AU272" s="223" t="s">
        <v>1961</v>
      </c>
      <c r="AV272" s="12" t="s">
        <v>1961</v>
      </c>
      <c r="AW272" s="12" t="s">
        <v>1916</v>
      </c>
      <c r="AX272" s="12" t="s">
        <v>1951</v>
      </c>
      <c r="AY272" s="223" t="s">
        <v>2090</v>
      </c>
    </row>
    <row r="273" spans="2:51" s="13" customFormat="1" ht="13.5">
      <c r="B273" s="242"/>
      <c r="C273" s="243"/>
      <c r="D273" s="224" t="s">
        <v>2098</v>
      </c>
      <c r="E273" s="244" t="s">
        <v>1898</v>
      </c>
      <c r="F273" s="245" t="s">
        <v>2392</v>
      </c>
      <c r="G273" s="243"/>
      <c r="H273" s="246">
        <v>1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2098</v>
      </c>
      <c r="AU273" s="252" t="s">
        <v>1961</v>
      </c>
      <c r="AV273" s="13" t="s">
        <v>2042</v>
      </c>
      <c r="AW273" s="13" t="s">
        <v>1882</v>
      </c>
      <c r="AX273" s="13" t="s">
        <v>1900</v>
      </c>
      <c r="AY273" s="252" t="s">
        <v>2090</v>
      </c>
    </row>
    <row r="274" spans="2:63" s="11" customFormat="1" ht="29.85" customHeight="1">
      <c r="B274" s="183"/>
      <c r="C274" s="184"/>
      <c r="D274" s="197" t="s">
        <v>1950</v>
      </c>
      <c r="E274" s="198" t="s">
        <v>2135</v>
      </c>
      <c r="F274" s="198" t="s">
        <v>982</v>
      </c>
      <c r="G274" s="184"/>
      <c r="H274" s="184"/>
      <c r="I274" s="187"/>
      <c r="J274" s="199">
        <f>BK274</f>
        <v>0</v>
      </c>
      <c r="K274" s="184"/>
      <c r="L274" s="189"/>
      <c r="M274" s="190"/>
      <c r="N274" s="191"/>
      <c r="O274" s="191"/>
      <c r="P274" s="192">
        <f>SUM(P275:P295)</f>
        <v>0</v>
      </c>
      <c r="Q274" s="191"/>
      <c r="R274" s="192">
        <f>SUM(R275:R295)</f>
        <v>0.11365</v>
      </c>
      <c r="S274" s="191"/>
      <c r="T274" s="193">
        <f>SUM(T275:T295)</f>
        <v>0.25512</v>
      </c>
      <c r="AR274" s="194" t="s">
        <v>1900</v>
      </c>
      <c r="AT274" s="195" t="s">
        <v>1950</v>
      </c>
      <c r="AU274" s="195" t="s">
        <v>1900</v>
      </c>
      <c r="AY274" s="194" t="s">
        <v>2090</v>
      </c>
      <c r="BK274" s="196">
        <f>SUM(BK275:BK295)</f>
        <v>0</v>
      </c>
    </row>
    <row r="275" spans="2:65" s="1" customFormat="1" ht="22.5" customHeight="1">
      <c r="B275" s="41"/>
      <c r="C275" s="200" t="s">
        <v>2669</v>
      </c>
      <c r="D275" s="200" t="s">
        <v>2092</v>
      </c>
      <c r="E275" s="201" t="s">
        <v>983</v>
      </c>
      <c r="F275" s="202" t="s">
        <v>984</v>
      </c>
      <c r="G275" s="203" t="s">
        <v>2106</v>
      </c>
      <c r="H275" s="204">
        <v>0.4</v>
      </c>
      <c r="I275" s="205"/>
      <c r="J275" s="206">
        <f>ROUND(I275*H275,2)</f>
        <v>0</v>
      </c>
      <c r="K275" s="202" t="s">
        <v>2096</v>
      </c>
      <c r="L275" s="61"/>
      <c r="M275" s="207" t="s">
        <v>1898</v>
      </c>
      <c r="N275" s="208" t="s">
        <v>1922</v>
      </c>
      <c r="O275" s="42"/>
      <c r="P275" s="209">
        <f>O275*H275</f>
        <v>0</v>
      </c>
      <c r="Q275" s="209">
        <v>0.00074</v>
      </c>
      <c r="R275" s="209">
        <f>Q275*H275</f>
        <v>0.00029600000000000004</v>
      </c>
      <c r="S275" s="209">
        <v>0.008</v>
      </c>
      <c r="T275" s="210">
        <f>S275*H275</f>
        <v>0.0032</v>
      </c>
      <c r="AR275" s="24" t="s">
        <v>2042</v>
      </c>
      <c r="AT275" s="24" t="s">
        <v>2092</v>
      </c>
      <c r="AU275" s="24" t="s">
        <v>1961</v>
      </c>
      <c r="AY275" s="24" t="s">
        <v>2090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24" t="s">
        <v>1900</v>
      </c>
      <c r="BK275" s="211">
        <f>ROUND(I275*H275,2)</f>
        <v>0</v>
      </c>
      <c r="BL275" s="24" t="s">
        <v>2042</v>
      </c>
      <c r="BM275" s="24" t="s">
        <v>985</v>
      </c>
    </row>
    <row r="276" spans="2:51" s="12" customFormat="1" ht="13.5">
      <c r="B276" s="212"/>
      <c r="C276" s="213"/>
      <c r="D276" s="224" t="s">
        <v>2098</v>
      </c>
      <c r="E276" s="225" t="s">
        <v>1898</v>
      </c>
      <c r="F276" s="226" t="s">
        <v>986</v>
      </c>
      <c r="G276" s="213"/>
      <c r="H276" s="227">
        <v>0.4</v>
      </c>
      <c r="I276" s="218"/>
      <c r="J276" s="213"/>
      <c r="K276" s="213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2098</v>
      </c>
      <c r="AU276" s="223" t="s">
        <v>1961</v>
      </c>
      <c r="AV276" s="12" t="s">
        <v>1961</v>
      </c>
      <c r="AW276" s="12" t="s">
        <v>1916</v>
      </c>
      <c r="AX276" s="12" t="s">
        <v>1951</v>
      </c>
      <c r="AY276" s="223" t="s">
        <v>2090</v>
      </c>
    </row>
    <row r="277" spans="2:51" s="13" customFormat="1" ht="13.5">
      <c r="B277" s="242"/>
      <c r="C277" s="243"/>
      <c r="D277" s="214" t="s">
        <v>2098</v>
      </c>
      <c r="E277" s="253" t="s">
        <v>1898</v>
      </c>
      <c r="F277" s="254" t="s">
        <v>2392</v>
      </c>
      <c r="G277" s="243"/>
      <c r="H277" s="255">
        <v>0.4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2098</v>
      </c>
      <c r="AU277" s="252" t="s">
        <v>1961</v>
      </c>
      <c r="AV277" s="13" t="s">
        <v>2042</v>
      </c>
      <c r="AW277" s="13" t="s">
        <v>1882</v>
      </c>
      <c r="AX277" s="13" t="s">
        <v>1900</v>
      </c>
      <c r="AY277" s="252" t="s">
        <v>2090</v>
      </c>
    </row>
    <row r="278" spans="2:65" s="1" customFormat="1" ht="22.5" customHeight="1">
      <c r="B278" s="41"/>
      <c r="C278" s="200" t="s">
        <v>2673</v>
      </c>
      <c r="D278" s="200" t="s">
        <v>2092</v>
      </c>
      <c r="E278" s="201" t="s">
        <v>987</v>
      </c>
      <c r="F278" s="202" t="s">
        <v>988</v>
      </c>
      <c r="G278" s="203" t="s">
        <v>2106</v>
      </c>
      <c r="H278" s="204">
        <v>1.2</v>
      </c>
      <c r="I278" s="205"/>
      <c r="J278" s="206">
        <f>ROUND(I278*H278,2)</f>
        <v>0</v>
      </c>
      <c r="K278" s="202" t="s">
        <v>2096</v>
      </c>
      <c r="L278" s="61"/>
      <c r="M278" s="207" t="s">
        <v>1898</v>
      </c>
      <c r="N278" s="208" t="s">
        <v>1922</v>
      </c>
      <c r="O278" s="42"/>
      <c r="P278" s="209">
        <f>O278*H278</f>
        <v>0</v>
      </c>
      <c r="Q278" s="209">
        <v>0.00084</v>
      </c>
      <c r="R278" s="209">
        <f>Q278*H278</f>
        <v>0.001008</v>
      </c>
      <c r="S278" s="209">
        <v>0.02</v>
      </c>
      <c r="T278" s="210">
        <f>S278*H278</f>
        <v>0.024</v>
      </c>
      <c r="AR278" s="24" t="s">
        <v>2042</v>
      </c>
      <c r="AT278" s="24" t="s">
        <v>2092</v>
      </c>
      <c r="AU278" s="24" t="s">
        <v>1961</v>
      </c>
      <c r="AY278" s="24" t="s">
        <v>2090</v>
      </c>
      <c r="BE278" s="211">
        <f>IF(N278="základní",J278,0)</f>
        <v>0</v>
      </c>
      <c r="BF278" s="211">
        <f>IF(N278="snížená",J278,0)</f>
        <v>0</v>
      </c>
      <c r="BG278" s="211">
        <f>IF(N278="zákl. přenesená",J278,0)</f>
        <v>0</v>
      </c>
      <c r="BH278" s="211">
        <f>IF(N278="sníž. přenesená",J278,0)</f>
        <v>0</v>
      </c>
      <c r="BI278" s="211">
        <f>IF(N278="nulová",J278,0)</f>
        <v>0</v>
      </c>
      <c r="BJ278" s="24" t="s">
        <v>1900</v>
      </c>
      <c r="BK278" s="211">
        <f>ROUND(I278*H278,2)</f>
        <v>0</v>
      </c>
      <c r="BL278" s="24" t="s">
        <v>2042</v>
      </c>
      <c r="BM278" s="24" t="s">
        <v>989</v>
      </c>
    </row>
    <row r="279" spans="2:51" s="12" customFormat="1" ht="13.5">
      <c r="B279" s="212"/>
      <c r="C279" s="213"/>
      <c r="D279" s="224" t="s">
        <v>2098</v>
      </c>
      <c r="E279" s="225" t="s">
        <v>1898</v>
      </c>
      <c r="F279" s="226" t="s">
        <v>990</v>
      </c>
      <c r="G279" s="213"/>
      <c r="H279" s="227">
        <v>1.2</v>
      </c>
      <c r="I279" s="218"/>
      <c r="J279" s="213"/>
      <c r="K279" s="213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2098</v>
      </c>
      <c r="AU279" s="223" t="s">
        <v>1961</v>
      </c>
      <c r="AV279" s="12" t="s">
        <v>1961</v>
      </c>
      <c r="AW279" s="12" t="s">
        <v>1916</v>
      </c>
      <c r="AX279" s="12" t="s">
        <v>1951</v>
      </c>
      <c r="AY279" s="223" t="s">
        <v>2090</v>
      </c>
    </row>
    <row r="280" spans="2:51" s="13" customFormat="1" ht="13.5">
      <c r="B280" s="242"/>
      <c r="C280" s="243"/>
      <c r="D280" s="214" t="s">
        <v>2098</v>
      </c>
      <c r="E280" s="253" t="s">
        <v>1898</v>
      </c>
      <c r="F280" s="254" t="s">
        <v>2392</v>
      </c>
      <c r="G280" s="243"/>
      <c r="H280" s="255">
        <v>1.2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2098</v>
      </c>
      <c r="AU280" s="252" t="s">
        <v>1961</v>
      </c>
      <c r="AV280" s="13" t="s">
        <v>2042</v>
      </c>
      <c r="AW280" s="13" t="s">
        <v>1882</v>
      </c>
      <c r="AX280" s="13" t="s">
        <v>1900</v>
      </c>
      <c r="AY280" s="252" t="s">
        <v>2090</v>
      </c>
    </row>
    <row r="281" spans="2:65" s="1" customFormat="1" ht="22.5" customHeight="1">
      <c r="B281" s="41"/>
      <c r="C281" s="200" t="s">
        <v>2679</v>
      </c>
      <c r="D281" s="200" t="s">
        <v>2092</v>
      </c>
      <c r="E281" s="201" t="s">
        <v>991</v>
      </c>
      <c r="F281" s="202" t="s">
        <v>992</v>
      </c>
      <c r="G281" s="203" t="s">
        <v>2106</v>
      </c>
      <c r="H281" s="204">
        <v>0.12</v>
      </c>
      <c r="I281" s="205"/>
      <c r="J281" s="206">
        <f>ROUND(I281*H281,2)</f>
        <v>0</v>
      </c>
      <c r="K281" s="202" t="s">
        <v>2096</v>
      </c>
      <c r="L281" s="61"/>
      <c r="M281" s="207" t="s">
        <v>1898</v>
      </c>
      <c r="N281" s="208" t="s">
        <v>1922</v>
      </c>
      <c r="O281" s="42"/>
      <c r="P281" s="209">
        <f>O281*H281</f>
        <v>0</v>
      </c>
      <c r="Q281" s="209">
        <v>0.00122</v>
      </c>
      <c r="R281" s="209">
        <f>Q281*H281</f>
        <v>0.00014639999999999998</v>
      </c>
      <c r="S281" s="209">
        <v>0.07</v>
      </c>
      <c r="T281" s="210">
        <f>S281*H281</f>
        <v>0.008400000000000001</v>
      </c>
      <c r="AR281" s="24" t="s">
        <v>2042</v>
      </c>
      <c r="AT281" s="24" t="s">
        <v>2092</v>
      </c>
      <c r="AU281" s="24" t="s">
        <v>1961</v>
      </c>
      <c r="AY281" s="24" t="s">
        <v>2090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24" t="s">
        <v>1900</v>
      </c>
      <c r="BK281" s="211">
        <f>ROUND(I281*H281,2)</f>
        <v>0</v>
      </c>
      <c r="BL281" s="24" t="s">
        <v>2042</v>
      </c>
      <c r="BM281" s="24" t="s">
        <v>993</v>
      </c>
    </row>
    <row r="282" spans="2:51" s="12" customFormat="1" ht="13.5">
      <c r="B282" s="212"/>
      <c r="C282" s="213"/>
      <c r="D282" s="224" t="s">
        <v>2098</v>
      </c>
      <c r="E282" s="225" t="s">
        <v>1898</v>
      </c>
      <c r="F282" s="226" t="s">
        <v>994</v>
      </c>
      <c r="G282" s="213"/>
      <c r="H282" s="227">
        <v>0.12</v>
      </c>
      <c r="I282" s="218"/>
      <c r="J282" s="213"/>
      <c r="K282" s="213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2098</v>
      </c>
      <c r="AU282" s="223" t="s">
        <v>1961</v>
      </c>
      <c r="AV282" s="12" t="s">
        <v>1961</v>
      </c>
      <c r="AW282" s="12" t="s">
        <v>1916</v>
      </c>
      <c r="AX282" s="12" t="s">
        <v>1951</v>
      </c>
      <c r="AY282" s="223" t="s">
        <v>2090</v>
      </c>
    </row>
    <row r="283" spans="2:51" s="13" customFormat="1" ht="13.5">
      <c r="B283" s="242"/>
      <c r="C283" s="243"/>
      <c r="D283" s="214" t="s">
        <v>2098</v>
      </c>
      <c r="E283" s="253" t="s">
        <v>1898</v>
      </c>
      <c r="F283" s="254" t="s">
        <v>2392</v>
      </c>
      <c r="G283" s="243"/>
      <c r="H283" s="255">
        <v>0.12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2098</v>
      </c>
      <c r="AU283" s="252" t="s">
        <v>1961</v>
      </c>
      <c r="AV283" s="13" t="s">
        <v>2042</v>
      </c>
      <c r="AW283" s="13" t="s">
        <v>1882</v>
      </c>
      <c r="AX283" s="13" t="s">
        <v>1900</v>
      </c>
      <c r="AY283" s="252" t="s">
        <v>2090</v>
      </c>
    </row>
    <row r="284" spans="2:65" s="1" customFormat="1" ht="22.5" customHeight="1">
      <c r="B284" s="41"/>
      <c r="C284" s="200" t="s">
        <v>2684</v>
      </c>
      <c r="D284" s="200" t="s">
        <v>2092</v>
      </c>
      <c r="E284" s="201" t="s">
        <v>995</v>
      </c>
      <c r="F284" s="202" t="s">
        <v>996</v>
      </c>
      <c r="G284" s="203" t="s">
        <v>2106</v>
      </c>
      <c r="H284" s="204">
        <v>1.12</v>
      </c>
      <c r="I284" s="205"/>
      <c r="J284" s="206">
        <f>ROUND(I284*H284,2)</f>
        <v>0</v>
      </c>
      <c r="K284" s="202" t="s">
        <v>2096</v>
      </c>
      <c r="L284" s="61"/>
      <c r="M284" s="207" t="s">
        <v>1898</v>
      </c>
      <c r="N284" s="208" t="s">
        <v>1922</v>
      </c>
      <c r="O284" s="42"/>
      <c r="P284" s="209">
        <f>O284*H284</f>
        <v>0</v>
      </c>
      <c r="Q284" s="209">
        <v>0.00363</v>
      </c>
      <c r="R284" s="209">
        <f>Q284*H284</f>
        <v>0.0040656</v>
      </c>
      <c r="S284" s="209">
        <v>0.196</v>
      </c>
      <c r="T284" s="210">
        <f>S284*H284</f>
        <v>0.21952000000000002</v>
      </c>
      <c r="AR284" s="24" t="s">
        <v>2042</v>
      </c>
      <c r="AT284" s="24" t="s">
        <v>2092</v>
      </c>
      <c r="AU284" s="24" t="s">
        <v>1961</v>
      </c>
      <c r="AY284" s="24" t="s">
        <v>2090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24" t="s">
        <v>1900</v>
      </c>
      <c r="BK284" s="211">
        <f>ROUND(I284*H284,2)</f>
        <v>0</v>
      </c>
      <c r="BL284" s="24" t="s">
        <v>2042</v>
      </c>
      <c r="BM284" s="24" t="s">
        <v>997</v>
      </c>
    </row>
    <row r="285" spans="2:51" s="12" customFormat="1" ht="13.5">
      <c r="B285" s="212"/>
      <c r="C285" s="213"/>
      <c r="D285" s="224" t="s">
        <v>2098</v>
      </c>
      <c r="E285" s="225" t="s">
        <v>1898</v>
      </c>
      <c r="F285" s="226" t="s">
        <v>998</v>
      </c>
      <c r="G285" s="213"/>
      <c r="H285" s="227">
        <v>1.12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2098</v>
      </c>
      <c r="AU285" s="223" t="s">
        <v>1961</v>
      </c>
      <c r="AV285" s="12" t="s">
        <v>1961</v>
      </c>
      <c r="AW285" s="12" t="s">
        <v>1916</v>
      </c>
      <c r="AX285" s="12" t="s">
        <v>1951</v>
      </c>
      <c r="AY285" s="223" t="s">
        <v>2090</v>
      </c>
    </row>
    <row r="286" spans="2:51" s="13" customFormat="1" ht="13.5">
      <c r="B286" s="242"/>
      <c r="C286" s="243"/>
      <c r="D286" s="214" t="s">
        <v>2098</v>
      </c>
      <c r="E286" s="253" t="s">
        <v>1898</v>
      </c>
      <c r="F286" s="254" t="s">
        <v>2392</v>
      </c>
      <c r="G286" s="243"/>
      <c r="H286" s="255">
        <v>1.12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2098</v>
      </c>
      <c r="AU286" s="252" t="s">
        <v>1961</v>
      </c>
      <c r="AV286" s="13" t="s">
        <v>2042</v>
      </c>
      <c r="AW286" s="13" t="s">
        <v>1882</v>
      </c>
      <c r="AX286" s="13" t="s">
        <v>1900</v>
      </c>
      <c r="AY286" s="252" t="s">
        <v>2090</v>
      </c>
    </row>
    <row r="287" spans="2:65" s="1" customFormat="1" ht="22.5" customHeight="1">
      <c r="B287" s="41"/>
      <c r="C287" s="200" t="s">
        <v>2688</v>
      </c>
      <c r="D287" s="200" t="s">
        <v>2092</v>
      </c>
      <c r="E287" s="201" t="s">
        <v>999</v>
      </c>
      <c r="F287" s="202" t="s">
        <v>1000</v>
      </c>
      <c r="G287" s="203" t="s">
        <v>2132</v>
      </c>
      <c r="H287" s="204">
        <v>216.268</v>
      </c>
      <c r="I287" s="205"/>
      <c r="J287" s="206">
        <f>ROUND(I287*H287,2)</f>
        <v>0</v>
      </c>
      <c r="K287" s="202" t="s">
        <v>2096</v>
      </c>
      <c r="L287" s="61"/>
      <c r="M287" s="207" t="s">
        <v>1898</v>
      </c>
      <c r="N287" s="208" t="s">
        <v>1922</v>
      </c>
      <c r="O287" s="42"/>
      <c r="P287" s="209">
        <f>O287*H287</f>
        <v>0</v>
      </c>
      <c r="Q287" s="209">
        <v>0.0005</v>
      </c>
      <c r="R287" s="209">
        <f>Q287*H287</f>
        <v>0.10813400000000001</v>
      </c>
      <c r="S287" s="209">
        <v>0</v>
      </c>
      <c r="T287" s="210">
        <f>S287*H287</f>
        <v>0</v>
      </c>
      <c r="AR287" s="24" t="s">
        <v>2042</v>
      </c>
      <c r="AT287" s="24" t="s">
        <v>2092</v>
      </c>
      <c r="AU287" s="24" t="s">
        <v>1961</v>
      </c>
      <c r="AY287" s="24" t="s">
        <v>2090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24" t="s">
        <v>1900</v>
      </c>
      <c r="BK287" s="211">
        <f>ROUND(I287*H287,2)</f>
        <v>0</v>
      </c>
      <c r="BL287" s="24" t="s">
        <v>2042</v>
      </c>
      <c r="BM287" s="24" t="s">
        <v>1001</v>
      </c>
    </row>
    <row r="288" spans="2:51" s="12" customFormat="1" ht="13.5">
      <c r="B288" s="212"/>
      <c r="C288" s="213"/>
      <c r="D288" s="224" t="s">
        <v>2098</v>
      </c>
      <c r="E288" s="225" t="s">
        <v>1898</v>
      </c>
      <c r="F288" s="226" t="s">
        <v>1002</v>
      </c>
      <c r="G288" s="213"/>
      <c r="H288" s="227">
        <v>167.205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2098</v>
      </c>
      <c r="AU288" s="223" t="s">
        <v>1961</v>
      </c>
      <c r="AV288" s="12" t="s">
        <v>1961</v>
      </c>
      <c r="AW288" s="12" t="s">
        <v>1916</v>
      </c>
      <c r="AX288" s="12" t="s">
        <v>1951</v>
      </c>
      <c r="AY288" s="223" t="s">
        <v>2090</v>
      </c>
    </row>
    <row r="289" spans="2:51" s="12" customFormat="1" ht="13.5">
      <c r="B289" s="212"/>
      <c r="C289" s="213"/>
      <c r="D289" s="224" t="s">
        <v>2098</v>
      </c>
      <c r="E289" s="225" t="s">
        <v>1898</v>
      </c>
      <c r="F289" s="226" t="s">
        <v>1003</v>
      </c>
      <c r="G289" s="213"/>
      <c r="H289" s="227">
        <v>49.0625</v>
      </c>
      <c r="I289" s="218"/>
      <c r="J289" s="213"/>
      <c r="K289" s="213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2098</v>
      </c>
      <c r="AU289" s="223" t="s">
        <v>1961</v>
      </c>
      <c r="AV289" s="12" t="s">
        <v>1961</v>
      </c>
      <c r="AW289" s="12" t="s">
        <v>1916</v>
      </c>
      <c r="AX289" s="12" t="s">
        <v>1951</v>
      </c>
      <c r="AY289" s="223" t="s">
        <v>2090</v>
      </c>
    </row>
    <row r="290" spans="2:51" s="13" customFormat="1" ht="13.5">
      <c r="B290" s="242"/>
      <c r="C290" s="243"/>
      <c r="D290" s="214" t="s">
        <v>2098</v>
      </c>
      <c r="E290" s="253" t="s">
        <v>1898</v>
      </c>
      <c r="F290" s="254" t="s">
        <v>2392</v>
      </c>
      <c r="G290" s="243"/>
      <c r="H290" s="255">
        <v>216.2675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2098</v>
      </c>
      <c r="AU290" s="252" t="s">
        <v>1961</v>
      </c>
      <c r="AV290" s="13" t="s">
        <v>2042</v>
      </c>
      <c r="AW290" s="13" t="s">
        <v>1882</v>
      </c>
      <c r="AX290" s="13" t="s">
        <v>1900</v>
      </c>
      <c r="AY290" s="252" t="s">
        <v>2090</v>
      </c>
    </row>
    <row r="291" spans="2:65" s="1" customFormat="1" ht="22.5" customHeight="1">
      <c r="B291" s="41"/>
      <c r="C291" s="200" t="s">
        <v>2691</v>
      </c>
      <c r="D291" s="200" t="s">
        <v>2092</v>
      </c>
      <c r="E291" s="201" t="s">
        <v>1004</v>
      </c>
      <c r="F291" s="202" t="s">
        <v>1005</v>
      </c>
      <c r="G291" s="203" t="s">
        <v>2263</v>
      </c>
      <c r="H291" s="204">
        <v>2</v>
      </c>
      <c r="I291" s="205"/>
      <c r="J291" s="206">
        <f>ROUND(I291*H291,2)</f>
        <v>0</v>
      </c>
      <c r="K291" s="202" t="s">
        <v>1898</v>
      </c>
      <c r="L291" s="61"/>
      <c r="M291" s="207" t="s">
        <v>1898</v>
      </c>
      <c r="N291" s="208" t="s">
        <v>1922</v>
      </c>
      <c r="O291" s="42"/>
      <c r="P291" s="209">
        <f>O291*H291</f>
        <v>0</v>
      </c>
      <c r="Q291" s="209">
        <v>0</v>
      </c>
      <c r="R291" s="209">
        <f>Q291*H291</f>
        <v>0</v>
      </c>
      <c r="S291" s="209">
        <v>0</v>
      </c>
      <c r="T291" s="210">
        <f>S291*H291</f>
        <v>0</v>
      </c>
      <c r="AR291" s="24" t="s">
        <v>2042</v>
      </c>
      <c r="AT291" s="24" t="s">
        <v>2092</v>
      </c>
      <c r="AU291" s="24" t="s">
        <v>1961</v>
      </c>
      <c r="AY291" s="24" t="s">
        <v>2090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24" t="s">
        <v>1900</v>
      </c>
      <c r="BK291" s="211">
        <f>ROUND(I291*H291,2)</f>
        <v>0</v>
      </c>
      <c r="BL291" s="24" t="s">
        <v>2042</v>
      </c>
      <c r="BM291" s="24" t="s">
        <v>1006</v>
      </c>
    </row>
    <row r="292" spans="2:65" s="1" customFormat="1" ht="22.5" customHeight="1">
      <c r="B292" s="41"/>
      <c r="C292" s="200" t="s">
        <v>2694</v>
      </c>
      <c r="D292" s="200" t="s">
        <v>2092</v>
      </c>
      <c r="E292" s="201" t="s">
        <v>1007</v>
      </c>
      <c r="F292" s="202" t="s">
        <v>1008</v>
      </c>
      <c r="G292" s="203" t="s">
        <v>2263</v>
      </c>
      <c r="H292" s="204">
        <v>6</v>
      </c>
      <c r="I292" s="205"/>
      <c r="J292" s="206">
        <f>ROUND(I292*H292,2)</f>
        <v>0</v>
      </c>
      <c r="K292" s="202" t="s">
        <v>1898</v>
      </c>
      <c r="L292" s="61"/>
      <c r="M292" s="207" t="s">
        <v>1898</v>
      </c>
      <c r="N292" s="208" t="s">
        <v>1922</v>
      </c>
      <c r="O292" s="42"/>
      <c r="P292" s="209">
        <f>O292*H292</f>
        <v>0</v>
      </c>
      <c r="Q292" s="209">
        <v>0</v>
      </c>
      <c r="R292" s="209">
        <f>Q292*H292</f>
        <v>0</v>
      </c>
      <c r="S292" s="209">
        <v>0</v>
      </c>
      <c r="T292" s="210">
        <f>S292*H292</f>
        <v>0</v>
      </c>
      <c r="AR292" s="24" t="s">
        <v>2042</v>
      </c>
      <c r="AT292" s="24" t="s">
        <v>2092</v>
      </c>
      <c r="AU292" s="24" t="s">
        <v>1961</v>
      </c>
      <c r="AY292" s="24" t="s">
        <v>2090</v>
      </c>
      <c r="BE292" s="211">
        <f>IF(N292="základní",J292,0)</f>
        <v>0</v>
      </c>
      <c r="BF292" s="211">
        <f>IF(N292="snížená",J292,0)</f>
        <v>0</v>
      </c>
      <c r="BG292" s="211">
        <f>IF(N292="zákl. přenesená",J292,0)</f>
        <v>0</v>
      </c>
      <c r="BH292" s="211">
        <f>IF(N292="sníž. přenesená",J292,0)</f>
        <v>0</v>
      </c>
      <c r="BI292" s="211">
        <f>IF(N292="nulová",J292,0)</f>
        <v>0</v>
      </c>
      <c r="BJ292" s="24" t="s">
        <v>1900</v>
      </c>
      <c r="BK292" s="211">
        <f>ROUND(I292*H292,2)</f>
        <v>0</v>
      </c>
      <c r="BL292" s="24" t="s">
        <v>2042</v>
      </c>
      <c r="BM292" s="24" t="s">
        <v>1009</v>
      </c>
    </row>
    <row r="293" spans="2:65" s="1" customFormat="1" ht="22.5" customHeight="1">
      <c r="B293" s="41"/>
      <c r="C293" s="200" t="s">
        <v>2698</v>
      </c>
      <c r="D293" s="200" t="s">
        <v>2092</v>
      </c>
      <c r="E293" s="201" t="s">
        <v>1010</v>
      </c>
      <c r="F293" s="202" t="s">
        <v>1011</v>
      </c>
      <c r="G293" s="203" t="s">
        <v>2263</v>
      </c>
      <c r="H293" s="204">
        <v>1</v>
      </c>
      <c r="I293" s="205"/>
      <c r="J293" s="206">
        <f>ROUND(I293*H293,2)</f>
        <v>0</v>
      </c>
      <c r="K293" s="202" t="s">
        <v>1898</v>
      </c>
      <c r="L293" s="61"/>
      <c r="M293" s="207" t="s">
        <v>1898</v>
      </c>
      <c r="N293" s="208" t="s">
        <v>1922</v>
      </c>
      <c r="O293" s="42"/>
      <c r="P293" s="209">
        <f>O293*H293</f>
        <v>0</v>
      </c>
      <c r="Q293" s="209">
        <v>0</v>
      </c>
      <c r="R293" s="209">
        <f>Q293*H293</f>
        <v>0</v>
      </c>
      <c r="S293" s="209">
        <v>0</v>
      </c>
      <c r="T293" s="210">
        <f>S293*H293</f>
        <v>0</v>
      </c>
      <c r="AR293" s="24" t="s">
        <v>2042</v>
      </c>
      <c r="AT293" s="24" t="s">
        <v>2092</v>
      </c>
      <c r="AU293" s="24" t="s">
        <v>1961</v>
      </c>
      <c r="AY293" s="24" t="s">
        <v>2090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24" t="s">
        <v>1900</v>
      </c>
      <c r="BK293" s="211">
        <f>ROUND(I293*H293,2)</f>
        <v>0</v>
      </c>
      <c r="BL293" s="24" t="s">
        <v>2042</v>
      </c>
      <c r="BM293" s="24" t="s">
        <v>1012</v>
      </c>
    </row>
    <row r="294" spans="2:65" s="1" customFormat="1" ht="22.5" customHeight="1">
      <c r="B294" s="41"/>
      <c r="C294" s="200" t="s">
        <v>2702</v>
      </c>
      <c r="D294" s="200" t="s">
        <v>2092</v>
      </c>
      <c r="E294" s="201" t="s">
        <v>1013</v>
      </c>
      <c r="F294" s="202" t="s">
        <v>1014</v>
      </c>
      <c r="G294" s="203" t="s">
        <v>2263</v>
      </c>
      <c r="H294" s="204">
        <v>1</v>
      </c>
      <c r="I294" s="205"/>
      <c r="J294" s="206">
        <f>ROUND(I294*H294,2)</f>
        <v>0</v>
      </c>
      <c r="K294" s="202" t="s">
        <v>1898</v>
      </c>
      <c r="L294" s="61"/>
      <c r="M294" s="207" t="s">
        <v>1898</v>
      </c>
      <c r="N294" s="208" t="s">
        <v>1922</v>
      </c>
      <c r="O294" s="42"/>
      <c r="P294" s="209">
        <f>O294*H294</f>
        <v>0</v>
      </c>
      <c r="Q294" s="209">
        <v>0</v>
      </c>
      <c r="R294" s="209">
        <f>Q294*H294</f>
        <v>0</v>
      </c>
      <c r="S294" s="209">
        <v>0</v>
      </c>
      <c r="T294" s="210">
        <f>S294*H294</f>
        <v>0</v>
      </c>
      <c r="AR294" s="24" t="s">
        <v>2042</v>
      </c>
      <c r="AT294" s="24" t="s">
        <v>2092</v>
      </c>
      <c r="AU294" s="24" t="s">
        <v>1961</v>
      </c>
      <c r="AY294" s="24" t="s">
        <v>2090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24" t="s">
        <v>1900</v>
      </c>
      <c r="BK294" s="211">
        <f>ROUND(I294*H294,2)</f>
        <v>0</v>
      </c>
      <c r="BL294" s="24" t="s">
        <v>2042</v>
      </c>
      <c r="BM294" s="24" t="s">
        <v>1015</v>
      </c>
    </row>
    <row r="295" spans="2:65" s="1" customFormat="1" ht="22.5" customHeight="1">
      <c r="B295" s="41"/>
      <c r="C295" s="200" t="s">
        <v>2707</v>
      </c>
      <c r="D295" s="200" t="s">
        <v>2092</v>
      </c>
      <c r="E295" s="201" t="s">
        <v>1016</v>
      </c>
      <c r="F295" s="202" t="s">
        <v>1017</v>
      </c>
      <c r="G295" s="203" t="s">
        <v>2263</v>
      </c>
      <c r="H295" s="204">
        <v>5</v>
      </c>
      <c r="I295" s="205"/>
      <c r="J295" s="206">
        <f>ROUND(I295*H295,2)</f>
        <v>0</v>
      </c>
      <c r="K295" s="202" t="s">
        <v>1898</v>
      </c>
      <c r="L295" s="61"/>
      <c r="M295" s="207" t="s">
        <v>1898</v>
      </c>
      <c r="N295" s="208" t="s">
        <v>1922</v>
      </c>
      <c r="O295" s="42"/>
      <c r="P295" s="209">
        <f>O295*H295</f>
        <v>0</v>
      </c>
      <c r="Q295" s="209">
        <v>0</v>
      </c>
      <c r="R295" s="209">
        <f>Q295*H295</f>
        <v>0</v>
      </c>
      <c r="S295" s="209">
        <v>0</v>
      </c>
      <c r="T295" s="210">
        <f>S295*H295</f>
        <v>0</v>
      </c>
      <c r="AR295" s="24" t="s">
        <v>2042</v>
      </c>
      <c r="AT295" s="24" t="s">
        <v>2092</v>
      </c>
      <c r="AU295" s="24" t="s">
        <v>1961</v>
      </c>
      <c r="AY295" s="24" t="s">
        <v>2090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24" t="s">
        <v>1900</v>
      </c>
      <c r="BK295" s="211">
        <f>ROUND(I295*H295,2)</f>
        <v>0</v>
      </c>
      <c r="BL295" s="24" t="s">
        <v>2042</v>
      </c>
      <c r="BM295" s="24" t="s">
        <v>1018</v>
      </c>
    </row>
    <row r="296" spans="2:63" s="11" customFormat="1" ht="29.85" customHeight="1">
      <c r="B296" s="183"/>
      <c r="C296" s="184"/>
      <c r="D296" s="197" t="s">
        <v>1950</v>
      </c>
      <c r="E296" s="198" t="s">
        <v>1019</v>
      </c>
      <c r="F296" s="198" t="s">
        <v>2345</v>
      </c>
      <c r="G296" s="184"/>
      <c r="H296" s="184"/>
      <c r="I296" s="187"/>
      <c r="J296" s="199">
        <f>BK296</f>
        <v>0</v>
      </c>
      <c r="K296" s="184"/>
      <c r="L296" s="189"/>
      <c r="M296" s="190"/>
      <c r="N296" s="191"/>
      <c r="O296" s="191"/>
      <c r="P296" s="192">
        <f>P297</f>
        <v>0</v>
      </c>
      <c r="Q296" s="191"/>
      <c r="R296" s="192">
        <f>R297</f>
        <v>0</v>
      </c>
      <c r="S296" s="191"/>
      <c r="T296" s="193">
        <f>T297</f>
        <v>0</v>
      </c>
      <c r="AR296" s="194" t="s">
        <v>1900</v>
      </c>
      <c r="AT296" s="195" t="s">
        <v>1950</v>
      </c>
      <c r="AU296" s="195" t="s">
        <v>1900</v>
      </c>
      <c r="AY296" s="194" t="s">
        <v>2090</v>
      </c>
      <c r="BK296" s="196">
        <f>BK297</f>
        <v>0</v>
      </c>
    </row>
    <row r="297" spans="2:65" s="1" customFormat="1" ht="22.5" customHeight="1">
      <c r="B297" s="41"/>
      <c r="C297" s="200" t="s">
        <v>2711</v>
      </c>
      <c r="D297" s="200" t="s">
        <v>2092</v>
      </c>
      <c r="E297" s="201" t="s">
        <v>1020</v>
      </c>
      <c r="F297" s="202" t="s">
        <v>1021</v>
      </c>
      <c r="G297" s="203" t="s">
        <v>2125</v>
      </c>
      <c r="H297" s="204">
        <v>7.568</v>
      </c>
      <c r="I297" s="205"/>
      <c r="J297" s="206">
        <f>ROUND(I297*H297,2)</f>
        <v>0</v>
      </c>
      <c r="K297" s="202" t="s">
        <v>2096</v>
      </c>
      <c r="L297" s="61"/>
      <c r="M297" s="207" t="s">
        <v>1898</v>
      </c>
      <c r="N297" s="208" t="s">
        <v>1922</v>
      </c>
      <c r="O297" s="42"/>
      <c r="P297" s="209">
        <f>O297*H297</f>
        <v>0</v>
      </c>
      <c r="Q297" s="209">
        <v>0</v>
      </c>
      <c r="R297" s="209">
        <f>Q297*H297</f>
        <v>0</v>
      </c>
      <c r="S297" s="209">
        <v>0</v>
      </c>
      <c r="T297" s="210">
        <f>S297*H297</f>
        <v>0</v>
      </c>
      <c r="AR297" s="24" t="s">
        <v>2042</v>
      </c>
      <c r="AT297" s="24" t="s">
        <v>2092</v>
      </c>
      <c r="AU297" s="24" t="s">
        <v>1961</v>
      </c>
      <c r="AY297" s="24" t="s">
        <v>2090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24" t="s">
        <v>1900</v>
      </c>
      <c r="BK297" s="211">
        <f>ROUND(I297*H297,2)</f>
        <v>0</v>
      </c>
      <c r="BL297" s="24" t="s">
        <v>2042</v>
      </c>
      <c r="BM297" s="24" t="s">
        <v>1022</v>
      </c>
    </row>
    <row r="298" spans="2:63" s="11" customFormat="1" ht="37.35" customHeight="1">
      <c r="B298" s="183"/>
      <c r="C298" s="184"/>
      <c r="D298" s="185" t="s">
        <v>1950</v>
      </c>
      <c r="E298" s="186" t="s">
        <v>2728</v>
      </c>
      <c r="F298" s="186" t="s">
        <v>2729</v>
      </c>
      <c r="G298" s="184"/>
      <c r="H298" s="184"/>
      <c r="I298" s="187"/>
      <c r="J298" s="188">
        <f>BK298</f>
        <v>0</v>
      </c>
      <c r="K298" s="184"/>
      <c r="L298" s="189"/>
      <c r="M298" s="190"/>
      <c r="N298" s="191"/>
      <c r="O298" s="191"/>
      <c r="P298" s="192">
        <f>P299+P316+P342</f>
        <v>0</v>
      </c>
      <c r="Q298" s="191"/>
      <c r="R298" s="192">
        <f>R299+R316+R342</f>
        <v>1.774979</v>
      </c>
      <c r="S298" s="191"/>
      <c r="T298" s="193">
        <f>T299+T316+T342</f>
        <v>0</v>
      </c>
      <c r="AR298" s="194" t="s">
        <v>1961</v>
      </c>
      <c r="AT298" s="195" t="s">
        <v>1950</v>
      </c>
      <c r="AU298" s="195" t="s">
        <v>1951</v>
      </c>
      <c r="AY298" s="194" t="s">
        <v>2090</v>
      </c>
      <c r="BK298" s="196">
        <f>BK299+BK316+BK342</f>
        <v>0</v>
      </c>
    </row>
    <row r="299" spans="2:63" s="11" customFormat="1" ht="19.9" customHeight="1">
      <c r="B299" s="183"/>
      <c r="C299" s="184"/>
      <c r="D299" s="197" t="s">
        <v>1950</v>
      </c>
      <c r="E299" s="198" t="s">
        <v>1023</v>
      </c>
      <c r="F299" s="198" t="s">
        <v>1024</v>
      </c>
      <c r="G299" s="184"/>
      <c r="H299" s="184"/>
      <c r="I299" s="187"/>
      <c r="J299" s="199">
        <f>BK299</f>
        <v>0</v>
      </c>
      <c r="K299" s="184"/>
      <c r="L299" s="189"/>
      <c r="M299" s="190"/>
      <c r="N299" s="191"/>
      <c r="O299" s="191"/>
      <c r="P299" s="192">
        <f>SUM(P300:P315)</f>
        <v>0</v>
      </c>
      <c r="Q299" s="191"/>
      <c r="R299" s="192">
        <f>SUM(R300:R315)</f>
        <v>1.7635560000000001</v>
      </c>
      <c r="S299" s="191"/>
      <c r="T299" s="193">
        <f>SUM(T300:T315)</f>
        <v>0</v>
      </c>
      <c r="AR299" s="194" t="s">
        <v>1961</v>
      </c>
      <c r="AT299" s="195" t="s">
        <v>1950</v>
      </c>
      <c r="AU299" s="195" t="s">
        <v>1900</v>
      </c>
      <c r="AY299" s="194" t="s">
        <v>2090</v>
      </c>
      <c r="BK299" s="196">
        <f>SUM(BK300:BK315)</f>
        <v>0</v>
      </c>
    </row>
    <row r="300" spans="2:65" s="1" customFormat="1" ht="22.5" customHeight="1">
      <c r="B300" s="41"/>
      <c r="C300" s="200" t="s">
        <v>2716</v>
      </c>
      <c r="D300" s="200" t="s">
        <v>2092</v>
      </c>
      <c r="E300" s="201" t="s">
        <v>1025</v>
      </c>
      <c r="F300" s="202" t="s">
        <v>1026</v>
      </c>
      <c r="G300" s="203" t="s">
        <v>2132</v>
      </c>
      <c r="H300" s="204">
        <v>286.82</v>
      </c>
      <c r="I300" s="205"/>
      <c r="J300" s="206">
        <f>ROUND(I300*H300,2)</f>
        <v>0</v>
      </c>
      <c r="K300" s="202" t="s">
        <v>2096</v>
      </c>
      <c r="L300" s="61"/>
      <c r="M300" s="207" t="s">
        <v>1898</v>
      </c>
      <c r="N300" s="208" t="s">
        <v>1922</v>
      </c>
      <c r="O300" s="42"/>
      <c r="P300" s="209">
        <f>O300*H300</f>
        <v>0</v>
      </c>
      <c r="Q300" s="209">
        <v>0</v>
      </c>
      <c r="R300" s="209">
        <f>Q300*H300</f>
        <v>0</v>
      </c>
      <c r="S300" s="209">
        <v>0</v>
      </c>
      <c r="T300" s="210">
        <f>S300*H300</f>
        <v>0</v>
      </c>
      <c r="AR300" s="24" t="s">
        <v>2171</v>
      </c>
      <c r="AT300" s="24" t="s">
        <v>2092</v>
      </c>
      <c r="AU300" s="24" t="s">
        <v>1961</v>
      </c>
      <c r="AY300" s="24" t="s">
        <v>2090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24" t="s">
        <v>1900</v>
      </c>
      <c r="BK300" s="211">
        <f>ROUND(I300*H300,2)</f>
        <v>0</v>
      </c>
      <c r="BL300" s="24" t="s">
        <v>2171</v>
      </c>
      <c r="BM300" s="24" t="s">
        <v>1027</v>
      </c>
    </row>
    <row r="301" spans="2:51" s="12" customFormat="1" ht="27">
      <c r="B301" s="212"/>
      <c r="C301" s="213"/>
      <c r="D301" s="224" t="s">
        <v>2098</v>
      </c>
      <c r="E301" s="225" t="s">
        <v>1898</v>
      </c>
      <c r="F301" s="226" t="s">
        <v>1028</v>
      </c>
      <c r="G301" s="213"/>
      <c r="H301" s="227">
        <v>213.611688</v>
      </c>
      <c r="I301" s="218"/>
      <c r="J301" s="213"/>
      <c r="K301" s="213"/>
      <c r="L301" s="219"/>
      <c r="M301" s="220"/>
      <c r="N301" s="221"/>
      <c r="O301" s="221"/>
      <c r="P301" s="221"/>
      <c r="Q301" s="221"/>
      <c r="R301" s="221"/>
      <c r="S301" s="221"/>
      <c r="T301" s="222"/>
      <c r="AT301" s="223" t="s">
        <v>2098</v>
      </c>
      <c r="AU301" s="223" t="s">
        <v>1961</v>
      </c>
      <c r="AV301" s="12" t="s">
        <v>1961</v>
      </c>
      <c r="AW301" s="12" t="s">
        <v>1916</v>
      </c>
      <c r="AX301" s="12" t="s">
        <v>1951</v>
      </c>
      <c r="AY301" s="223" t="s">
        <v>2090</v>
      </c>
    </row>
    <row r="302" spans="2:51" s="12" customFormat="1" ht="27">
      <c r="B302" s="212"/>
      <c r="C302" s="213"/>
      <c r="D302" s="224" t="s">
        <v>2098</v>
      </c>
      <c r="E302" s="225" t="s">
        <v>1898</v>
      </c>
      <c r="F302" s="226" t="s">
        <v>1029</v>
      </c>
      <c r="G302" s="213"/>
      <c r="H302" s="227">
        <v>41.356264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2098</v>
      </c>
      <c r="AU302" s="223" t="s">
        <v>1961</v>
      </c>
      <c r="AV302" s="12" t="s">
        <v>1961</v>
      </c>
      <c r="AW302" s="12" t="s">
        <v>1916</v>
      </c>
      <c r="AX302" s="12" t="s">
        <v>1951</v>
      </c>
      <c r="AY302" s="223" t="s">
        <v>2090</v>
      </c>
    </row>
    <row r="303" spans="2:51" s="12" customFormat="1" ht="27">
      <c r="B303" s="212"/>
      <c r="C303" s="213"/>
      <c r="D303" s="224" t="s">
        <v>2098</v>
      </c>
      <c r="E303" s="225" t="s">
        <v>1898</v>
      </c>
      <c r="F303" s="226" t="s">
        <v>1030</v>
      </c>
      <c r="G303" s="213"/>
      <c r="H303" s="227">
        <v>31.852264</v>
      </c>
      <c r="I303" s="218"/>
      <c r="J303" s="213"/>
      <c r="K303" s="213"/>
      <c r="L303" s="219"/>
      <c r="M303" s="220"/>
      <c r="N303" s="221"/>
      <c r="O303" s="221"/>
      <c r="P303" s="221"/>
      <c r="Q303" s="221"/>
      <c r="R303" s="221"/>
      <c r="S303" s="221"/>
      <c r="T303" s="222"/>
      <c r="AT303" s="223" t="s">
        <v>2098</v>
      </c>
      <c r="AU303" s="223" t="s">
        <v>1961</v>
      </c>
      <c r="AV303" s="12" t="s">
        <v>1961</v>
      </c>
      <c r="AW303" s="12" t="s">
        <v>1916</v>
      </c>
      <c r="AX303" s="12" t="s">
        <v>1951</v>
      </c>
      <c r="AY303" s="223" t="s">
        <v>2090</v>
      </c>
    </row>
    <row r="304" spans="2:51" s="13" customFormat="1" ht="13.5">
      <c r="B304" s="242"/>
      <c r="C304" s="243"/>
      <c r="D304" s="214" t="s">
        <v>2098</v>
      </c>
      <c r="E304" s="253" t="s">
        <v>1898</v>
      </c>
      <c r="F304" s="254" t="s">
        <v>2392</v>
      </c>
      <c r="G304" s="243"/>
      <c r="H304" s="255">
        <v>286.820216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2098</v>
      </c>
      <c r="AU304" s="252" t="s">
        <v>1961</v>
      </c>
      <c r="AV304" s="13" t="s">
        <v>2042</v>
      </c>
      <c r="AW304" s="13" t="s">
        <v>1882</v>
      </c>
      <c r="AX304" s="13" t="s">
        <v>1900</v>
      </c>
      <c r="AY304" s="252" t="s">
        <v>2090</v>
      </c>
    </row>
    <row r="305" spans="2:65" s="1" customFormat="1" ht="22.5" customHeight="1">
      <c r="B305" s="41"/>
      <c r="C305" s="228" t="s">
        <v>2720</v>
      </c>
      <c r="D305" s="228" t="s">
        <v>2136</v>
      </c>
      <c r="E305" s="229" t="s">
        <v>1031</v>
      </c>
      <c r="F305" s="230" t="s">
        <v>1032</v>
      </c>
      <c r="G305" s="231" t="s">
        <v>2125</v>
      </c>
      <c r="H305" s="232">
        <v>0.1</v>
      </c>
      <c r="I305" s="233"/>
      <c r="J305" s="234">
        <f>ROUND(I305*H305,2)</f>
        <v>0</v>
      </c>
      <c r="K305" s="230" t="s">
        <v>2096</v>
      </c>
      <c r="L305" s="235"/>
      <c r="M305" s="236" t="s">
        <v>1898</v>
      </c>
      <c r="N305" s="237" t="s">
        <v>1922</v>
      </c>
      <c r="O305" s="42"/>
      <c r="P305" s="209">
        <f>O305*H305</f>
        <v>0</v>
      </c>
      <c r="Q305" s="209">
        <v>1</v>
      </c>
      <c r="R305" s="209">
        <f>Q305*H305</f>
        <v>0.1</v>
      </c>
      <c r="S305" s="209">
        <v>0</v>
      </c>
      <c r="T305" s="210">
        <f>S305*H305</f>
        <v>0</v>
      </c>
      <c r="AR305" s="24" t="s">
        <v>2244</v>
      </c>
      <c r="AT305" s="24" t="s">
        <v>2136</v>
      </c>
      <c r="AU305" s="24" t="s">
        <v>1961</v>
      </c>
      <c r="AY305" s="24" t="s">
        <v>2090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24" t="s">
        <v>1900</v>
      </c>
      <c r="BK305" s="211">
        <f>ROUND(I305*H305,2)</f>
        <v>0</v>
      </c>
      <c r="BL305" s="24" t="s">
        <v>2171</v>
      </c>
      <c r="BM305" s="24" t="s">
        <v>1033</v>
      </c>
    </row>
    <row r="306" spans="2:47" s="1" customFormat="1" ht="27">
      <c r="B306" s="41"/>
      <c r="C306" s="63"/>
      <c r="D306" s="224" t="s">
        <v>2431</v>
      </c>
      <c r="E306" s="63"/>
      <c r="F306" s="256" t="s">
        <v>1034</v>
      </c>
      <c r="G306" s="63"/>
      <c r="H306" s="63"/>
      <c r="I306" s="170"/>
      <c r="J306" s="63"/>
      <c r="K306" s="63"/>
      <c r="L306" s="61"/>
      <c r="M306" s="257"/>
      <c r="N306" s="42"/>
      <c r="O306" s="42"/>
      <c r="P306" s="42"/>
      <c r="Q306" s="42"/>
      <c r="R306" s="42"/>
      <c r="S306" s="42"/>
      <c r="T306" s="78"/>
      <c r="AT306" s="24" t="s">
        <v>2431</v>
      </c>
      <c r="AU306" s="24" t="s">
        <v>1961</v>
      </c>
    </row>
    <row r="307" spans="2:51" s="12" customFormat="1" ht="13.5">
      <c r="B307" s="212"/>
      <c r="C307" s="213"/>
      <c r="D307" s="214" t="s">
        <v>2098</v>
      </c>
      <c r="E307" s="215" t="s">
        <v>1898</v>
      </c>
      <c r="F307" s="216" t="s">
        <v>1035</v>
      </c>
      <c r="G307" s="213"/>
      <c r="H307" s="217">
        <v>0.100387</v>
      </c>
      <c r="I307" s="218"/>
      <c r="J307" s="213"/>
      <c r="K307" s="213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2098</v>
      </c>
      <c r="AU307" s="223" t="s">
        <v>1961</v>
      </c>
      <c r="AV307" s="12" t="s">
        <v>1961</v>
      </c>
      <c r="AW307" s="12" t="s">
        <v>1916</v>
      </c>
      <c r="AX307" s="12" t="s">
        <v>1900</v>
      </c>
      <c r="AY307" s="223" t="s">
        <v>2090</v>
      </c>
    </row>
    <row r="308" spans="2:65" s="1" customFormat="1" ht="22.5" customHeight="1">
      <c r="B308" s="41"/>
      <c r="C308" s="200" t="s">
        <v>2724</v>
      </c>
      <c r="D308" s="200" t="s">
        <v>2092</v>
      </c>
      <c r="E308" s="201" t="s">
        <v>1036</v>
      </c>
      <c r="F308" s="202" t="s">
        <v>1037</v>
      </c>
      <c r="G308" s="203" t="s">
        <v>2132</v>
      </c>
      <c r="H308" s="204">
        <v>286.82</v>
      </c>
      <c r="I308" s="205"/>
      <c r="J308" s="206">
        <f>ROUND(I308*H308,2)</f>
        <v>0</v>
      </c>
      <c r="K308" s="202" t="s">
        <v>2096</v>
      </c>
      <c r="L308" s="61"/>
      <c r="M308" s="207" t="s">
        <v>1898</v>
      </c>
      <c r="N308" s="208" t="s">
        <v>1922</v>
      </c>
      <c r="O308" s="42"/>
      <c r="P308" s="209">
        <f>O308*H308</f>
        <v>0</v>
      </c>
      <c r="Q308" s="209">
        <v>0.0004</v>
      </c>
      <c r="R308" s="209">
        <f>Q308*H308</f>
        <v>0.114728</v>
      </c>
      <c r="S308" s="209">
        <v>0</v>
      </c>
      <c r="T308" s="210">
        <f>S308*H308</f>
        <v>0</v>
      </c>
      <c r="AR308" s="24" t="s">
        <v>2171</v>
      </c>
      <c r="AT308" s="24" t="s">
        <v>2092</v>
      </c>
      <c r="AU308" s="24" t="s">
        <v>1961</v>
      </c>
      <c r="AY308" s="24" t="s">
        <v>2090</v>
      </c>
      <c r="BE308" s="211">
        <f>IF(N308="základní",J308,0)</f>
        <v>0</v>
      </c>
      <c r="BF308" s="211">
        <f>IF(N308="snížená",J308,0)</f>
        <v>0</v>
      </c>
      <c r="BG308" s="211">
        <f>IF(N308="zákl. přenesená",J308,0)</f>
        <v>0</v>
      </c>
      <c r="BH308" s="211">
        <f>IF(N308="sníž. přenesená",J308,0)</f>
        <v>0</v>
      </c>
      <c r="BI308" s="211">
        <f>IF(N308="nulová",J308,0)</f>
        <v>0</v>
      </c>
      <c r="BJ308" s="24" t="s">
        <v>1900</v>
      </c>
      <c r="BK308" s="211">
        <f>ROUND(I308*H308,2)</f>
        <v>0</v>
      </c>
      <c r="BL308" s="24" t="s">
        <v>2171</v>
      </c>
      <c r="BM308" s="24" t="s">
        <v>1038</v>
      </c>
    </row>
    <row r="309" spans="2:51" s="12" customFormat="1" ht="27">
      <c r="B309" s="212"/>
      <c r="C309" s="213"/>
      <c r="D309" s="224" t="s">
        <v>2098</v>
      </c>
      <c r="E309" s="225" t="s">
        <v>1898</v>
      </c>
      <c r="F309" s="226" t="s">
        <v>1028</v>
      </c>
      <c r="G309" s="213"/>
      <c r="H309" s="227">
        <v>213.611688</v>
      </c>
      <c r="I309" s="218"/>
      <c r="J309" s="213"/>
      <c r="K309" s="213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2098</v>
      </c>
      <c r="AU309" s="223" t="s">
        <v>1961</v>
      </c>
      <c r="AV309" s="12" t="s">
        <v>1961</v>
      </c>
      <c r="AW309" s="12" t="s">
        <v>1916</v>
      </c>
      <c r="AX309" s="12" t="s">
        <v>1951</v>
      </c>
      <c r="AY309" s="223" t="s">
        <v>2090</v>
      </c>
    </row>
    <row r="310" spans="2:51" s="12" customFormat="1" ht="27">
      <c r="B310" s="212"/>
      <c r="C310" s="213"/>
      <c r="D310" s="224" t="s">
        <v>2098</v>
      </c>
      <c r="E310" s="225" t="s">
        <v>1898</v>
      </c>
      <c r="F310" s="226" t="s">
        <v>1029</v>
      </c>
      <c r="G310" s="213"/>
      <c r="H310" s="227">
        <v>41.356264</v>
      </c>
      <c r="I310" s="218"/>
      <c r="J310" s="213"/>
      <c r="K310" s="213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2098</v>
      </c>
      <c r="AU310" s="223" t="s">
        <v>1961</v>
      </c>
      <c r="AV310" s="12" t="s">
        <v>1961</v>
      </c>
      <c r="AW310" s="12" t="s">
        <v>1916</v>
      </c>
      <c r="AX310" s="12" t="s">
        <v>1951</v>
      </c>
      <c r="AY310" s="223" t="s">
        <v>2090</v>
      </c>
    </row>
    <row r="311" spans="2:51" s="12" customFormat="1" ht="27">
      <c r="B311" s="212"/>
      <c r="C311" s="213"/>
      <c r="D311" s="224" t="s">
        <v>2098</v>
      </c>
      <c r="E311" s="225" t="s">
        <v>1898</v>
      </c>
      <c r="F311" s="226" t="s">
        <v>1030</v>
      </c>
      <c r="G311" s="213"/>
      <c r="H311" s="227">
        <v>31.852264</v>
      </c>
      <c r="I311" s="218"/>
      <c r="J311" s="213"/>
      <c r="K311" s="213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2098</v>
      </c>
      <c r="AU311" s="223" t="s">
        <v>1961</v>
      </c>
      <c r="AV311" s="12" t="s">
        <v>1961</v>
      </c>
      <c r="AW311" s="12" t="s">
        <v>1916</v>
      </c>
      <c r="AX311" s="12" t="s">
        <v>1951</v>
      </c>
      <c r="AY311" s="223" t="s">
        <v>2090</v>
      </c>
    </row>
    <row r="312" spans="2:51" s="13" customFormat="1" ht="13.5">
      <c r="B312" s="242"/>
      <c r="C312" s="243"/>
      <c r="D312" s="214" t="s">
        <v>2098</v>
      </c>
      <c r="E312" s="253" t="s">
        <v>1898</v>
      </c>
      <c r="F312" s="254" t="s">
        <v>2392</v>
      </c>
      <c r="G312" s="243"/>
      <c r="H312" s="255">
        <v>286.820216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2098</v>
      </c>
      <c r="AU312" s="252" t="s">
        <v>1961</v>
      </c>
      <c r="AV312" s="13" t="s">
        <v>2042</v>
      </c>
      <c r="AW312" s="13" t="s">
        <v>1882</v>
      </c>
      <c r="AX312" s="13" t="s">
        <v>1900</v>
      </c>
      <c r="AY312" s="252" t="s">
        <v>2090</v>
      </c>
    </row>
    <row r="313" spans="2:65" s="1" customFormat="1" ht="22.5" customHeight="1">
      <c r="B313" s="41"/>
      <c r="C313" s="228" t="s">
        <v>2732</v>
      </c>
      <c r="D313" s="228" t="s">
        <v>2136</v>
      </c>
      <c r="E313" s="229" t="s">
        <v>1039</v>
      </c>
      <c r="F313" s="230" t="s">
        <v>1040</v>
      </c>
      <c r="G313" s="231" t="s">
        <v>2132</v>
      </c>
      <c r="H313" s="232">
        <v>344.184</v>
      </c>
      <c r="I313" s="233"/>
      <c r="J313" s="234">
        <f>ROUND(I313*H313,2)</f>
        <v>0</v>
      </c>
      <c r="K313" s="230" t="s">
        <v>2096</v>
      </c>
      <c r="L313" s="235"/>
      <c r="M313" s="236" t="s">
        <v>1898</v>
      </c>
      <c r="N313" s="237" t="s">
        <v>1922</v>
      </c>
      <c r="O313" s="42"/>
      <c r="P313" s="209">
        <f>O313*H313</f>
        <v>0</v>
      </c>
      <c r="Q313" s="209">
        <v>0.0045</v>
      </c>
      <c r="R313" s="209">
        <f>Q313*H313</f>
        <v>1.548828</v>
      </c>
      <c r="S313" s="209">
        <v>0</v>
      </c>
      <c r="T313" s="210">
        <f>S313*H313</f>
        <v>0</v>
      </c>
      <c r="AR313" s="24" t="s">
        <v>2244</v>
      </c>
      <c r="AT313" s="24" t="s">
        <v>2136</v>
      </c>
      <c r="AU313" s="24" t="s">
        <v>1961</v>
      </c>
      <c r="AY313" s="24" t="s">
        <v>2090</v>
      </c>
      <c r="BE313" s="211">
        <f>IF(N313="základní",J313,0)</f>
        <v>0</v>
      </c>
      <c r="BF313" s="211">
        <f>IF(N313="snížená",J313,0)</f>
        <v>0</v>
      </c>
      <c r="BG313" s="211">
        <f>IF(N313="zákl. přenesená",J313,0)</f>
        <v>0</v>
      </c>
      <c r="BH313" s="211">
        <f>IF(N313="sníž. přenesená",J313,0)</f>
        <v>0</v>
      </c>
      <c r="BI313" s="211">
        <f>IF(N313="nulová",J313,0)</f>
        <v>0</v>
      </c>
      <c r="BJ313" s="24" t="s">
        <v>1900</v>
      </c>
      <c r="BK313" s="211">
        <f>ROUND(I313*H313,2)</f>
        <v>0</v>
      </c>
      <c r="BL313" s="24" t="s">
        <v>2171</v>
      </c>
      <c r="BM313" s="24" t="s">
        <v>1041</v>
      </c>
    </row>
    <row r="314" spans="2:51" s="12" customFormat="1" ht="13.5">
      <c r="B314" s="212"/>
      <c r="C314" s="213"/>
      <c r="D314" s="214" t="s">
        <v>2098</v>
      </c>
      <c r="E314" s="215" t="s">
        <v>1898</v>
      </c>
      <c r="F314" s="216" t="s">
        <v>1042</v>
      </c>
      <c r="G314" s="213"/>
      <c r="H314" s="217">
        <v>344.184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2098</v>
      </c>
      <c r="AU314" s="223" t="s">
        <v>1961</v>
      </c>
      <c r="AV314" s="12" t="s">
        <v>1961</v>
      </c>
      <c r="AW314" s="12" t="s">
        <v>1916</v>
      </c>
      <c r="AX314" s="12" t="s">
        <v>1900</v>
      </c>
      <c r="AY314" s="223" t="s">
        <v>2090</v>
      </c>
    </row>
    <row r="315" spans="2:65" s="1" customFormat="1" ht="22.5" customHeight="1">
      <c r="B315" s="41"/>
      <c r="C315" s="200" t="s">
        <v>2737</v>
      </c>
      <c r="D315" s="200" t="s">
        <v>2092</v>
      </c>
      <c r="E315" s="201" t="s">
        <v>1043</v>
      </c>
      <c r="F315" s="202" t="s">
        <v>1044</v>
      </c>
      <c r="G315" s="203" t="s">
        <v>1045</v>
      </c>
      <c r="H315" s="276"/>
      <c r="I315" s="205"/>
      <c r="J315" s="206">
        <f>ROUND(I315*H315,2)</f>
        <v>0</v>
      </c>
      <c r="K315" s="202" t="s">
        <v>2096</v>
      </c>
      <c r="L315" s="61"/>
      <c r="M315" s="207" t="s">
        <v>1898</v>
      </c>
      <c r="N315" s="208" t="s">
        <v>1922</v>
      </c>
      <c r="O315" s="42"/>
      <c r="P315" s="209">
        <f>O315*H315</f>
        <v>0</v>
      </c>
      <c r="Q315" s="209">
        <v>0</v>
      </c>
      <c r="R315" s="209">
        <f>Q315*H315</f>
        <v>0</v>
      </c>
      <c r="S315" s="209">
        <v>0</v>
      </c>
      <c r="T315" s="210">
        <f>S315*H315</f>
        <v>0</v>
      </c>
      <c r="AR315" s="24" t="s">
        <v>2171</v>
      </c>
      <c r="AT315" s="24" t="s">
        <v>2092</v>
      </c>
      <c r="AU315" s="24" t="s">
        <v>1961</v>
      </c>
      <c r="AY315" s="24" t="s">
        <v>2090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24" t="s">
        <v>1900</v>
      </c>
      <c r="BK315" s="211">
        <f>ROUND(I315*H315,2)</f>
        <v>0</v>
      </c>
      <c r="BL315" s="24" t="s">
        <v>2171</v>
      </c>
      <c r="BM315" s="24" t="s">
        <v>1046</v>
      </c>
    </row>
    <row r="316" spans="2:63" s="11" customFormat="1" ht="29.85" customHeight="1">
      <c r="B316" s="183"/>
      <c r="C316" s="184"/>
      <c r="D316" s="197" t="s">
        <v>1950</v>
      </c>
      <c r="E316" s="198" t="s">
        <v>1047</v>
      </c>
      <c r="F316" s="198" t="s">
        <v>1048</v>
      </c>
      <c r="G316" s="184"/>
      <c r="H316" s="184"/>
      <c r="I316" s="187"/>
      <c r="J316" s="199">
        <f>BK316</f>
        <v>0</v>
      </c>
      <c r="K316" s="184"/>
      <c r="L316" s="189"/>
      <c r="M316" s="190"/>
      <c r="N316" s="191"/>
      <c r="O316" s="191"/>
      <c r="P316" s="192">
        <f>SUM(P317:P341)</f>
        <v>0</v>
      </c>
      <c r="Q316" s="191"/>
      <c r="R316" s="192">
        <f>SUM(R317:R341)</f>
        <v>0.0010550000000000002</v>
      </c>
      <c r="S316" s="191"/>
      <c r="T316" s="193">
        <f>SUM(T317:T341)</f>
        <v>0</v>
      </c>
      <c r="AR316" s="194" t="s">
        <v>1961</v>
      </c>
      <c r="AT316" s="195" t="s">
        <v>1950</v>
      </c>
      <c r="AU316" s="195" t="s">
        <v>1900</v>
      </c>
      <c r="AY316" s="194" t="s">
        <v>2090</v>
      </c>
      <c r="BK316" s="196">
        <f>SUM(BK317:BK341)</f>
        <v>0</v>
      </c>
    </row>
    <row r="317" spans="2:65" s="1" customFormat="1" ht="22.5" customHeight="1">
      <c r="B317" s="41"/>
      <c r="C317" s="200" t="s">
        <v>2743</v>
      </c>
      <c r="D317" s="200" t="s">
        <v>2092</v>
      </c>
      <c r="E317" s="201" t="s">
        <v>1049</v>
      </c>
      <c r="F317" s="202" t="s">
        <v>1050</v>
      </c>
      <c r="G317" s="203" t="s">
        <v>2106</v>
      </c>
      <c r="H317" s="204">
        <v>21.1</v>
      </c>
      <c r="I317" s="205"/>
      <c r="J317" s="206">
        <f>ROUND(I317*H317,2)</f>
        <v>0</v>
      </c>
      <c r="K317" s="202" t="s">
        <v>2096</v>
      </c>
      <c r="L317" s="61"/>
      <c r="M317" s="207" t="s">
        <v>1898</v>
      </c>
      <c r="N317" s="208" t="s">
        <v>1922</v>
      </c>
      <c r="O317" s="42"/>
      <c r="P317" s="209">
        <f>O317*H317</f>
        <v>0</v>
      </c>
      <c r="Q317" s="209">
        <v>5E-05</v>
      </c>
      <c r="R317" s="209">
        <f>Q317*H317</f>
        <v>0.0010550000000000002</v>
      </c>
      <c r="S317" s="209">
        <v>0</v>
      </c>
      <c r="T317" s="210">
        <f>S317*H317</f>
        <v>0</v>
      </c>
      <c r="AR317" s="24" t="s">
        <v>2171</v>
      </c>
      <c r="AT317" s="24" t="s">
        <v>2092</v>
      </c>
      <c r="AU317" s="24" t="s">
        <v>1961</v>
      </c>
      <c r="AY317" s="24" t="s">
        <v>2090</v>
      </c>
      <c r="BE317" s="211">
        <f>IF(N317="základní",J317,0)</f>
        <v>0</v>
      </c>
      <c r="BF317" s="211">
        <f>IF(N317="snížená",J317,0)</f>
        <v>0</v>
      </c>
      <c r="BG317" s="211">
        <f>IF(N317="zákl. přenesená",J317,0)</f>
        <v>0</v>
      </c>
      <c r="BH317" s="211">
        <f>IF(N317="sníž. přenesená",J317,0)</f>
        <v>0</v>
      </c>
      <c r="BI317" s="211">
        <f>IF(N317="nulová",J317,0)</f>
        <v>0</v>
      </c>
      <c r="BJ317" s="24" t="s">
        <v>1900</v>
      </c>
      <c r="BK317" s="211">
        <f>ROUND(I317*H317,2)</f>
        <v>0</v>
      </c>
      <c r="BL317" s="24" t="s">
        <v>2171</v>
      </c>
      <c r="BM317" s="24" t="s">
        <v>1051</v>
      </c>
    </row>
    <row r="318" spans="2:51" s="12" customFormat="1" ht="13.5">
      <c r="B318" s="212"/>
      <c r="C318" s="213"/>
      <c r="D318" s="224" t="s">
        <v>2098</v>
      </c>
      <c r="E318" s="225" t="s">
        <v>1898</v>
      </c>
      <c r="F318" s="226" t="s">
        <v>1052</v>
      </c>
      <c r="G318" s="213"/>
      <c r="H318" s="227">
        <v>21.1</v>
      </c>
      <c r="I318" s="218"/>
      <c r="J318" s="213"/>
      <c r="K318" s="213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2098</v>
      </c>
      <c r="AU318" s="223" t="s">
        <v>1961</v>
      </c>
      <c r="AV318" s="12" t="s">
        <v>1961</v>
      </c>
      <c r="AW318" s="12" t="s">
        <v>1916</v>
      </c>
      <c r="AX318" s="12" t="s">
        <v>1951</v>
      </c>
      <c r="AY318" s="223" t="s">
        <v>2090</v>
      </c>
    </row>
    <row r="319" spans="2:51" s="13" customFormat="1" ht="13.5">
      <c r="B319" s="242"/>
      <c r="C319" s="243"/>
      <c r="D319" s="214" t="s">
        <v>2098</v>
      </c>
      <c r="E319" s="253" t="s">
        <v>1898</v>
      </c>
      <c r="F319" s="254" t="s">
        <v>2392</v>
      </c>
      <c r="G319" s="243"/>
      <c r="H319" s="255">
        <v>21.1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2098</v>
      </c>
      <c r="AU319" s="252" t="s">
        <v>1961</v>
      </c>
      <c r="AV319" s="13" t="s">
        <v>2042</v>
      </c>
      <c r="AW319" s="13" t="s">
        <v>1882</v>
      </c>
      <c r="AX319" s="13" t="s">
        <v>1900</v>
      </c>
      <c r="AY319" s="252" t="s">
        <v>2090</v>
      </c>
    </row>
    <row r="320" spans="2:65" s="1" customFormat="1" ht="31.5" customHeight="1">
      <c r="B320" s="41"/>
      <c r="C320" s="228" t="s">
        <v>2748</v>
      </c>
      <c r="D320" s="228" t="s">
        <v>2136</v>
      </c>
      <c r="E320" s="229" t="s">
        <v>1053</v>
      </c>
      <c r="F320" s="230" t="s">
        <v>1054</v>
      </c>
      <c r="G320" s="231" t="s">
        <v>2263</v>
      </c>
      <c r="H320" s="232">
        <v>1</v>
      </c>
      <c r="I320" s="233"/>
      <c r="J320" s="234">
        <f>ROUND(I320*H320,2)</f>
        <v>0</v>
      </c>
      <c r="K320" s="230" t="s">
        <v>1898</v>
      </c>
      <c r="L320" s="235"/>
      <c r="M320" s="236" t="s">
        <v>1898</v>
      </c>
      <c r="N320" s="237" t="s">
        <v>1922</v>
      </c>
      <c r="O320" s="42"/>
      <c r="P320" s="209">
        <f>O320*H320</f>
        <v>0</v>
      </c>
      <c r="Q320" s="209">
        <v>0</v>
      </c>
      <c r="R320" s="209">
        <f>Q320*H320</f>
        <v>0</v>
      </c>
      <c r="S320" s="209">
        <v>0</v>
      </c>
      <c r="T320" s="210">
        <f>S320*H320</f>
        <v>0</v>
      </c>
      <c r="AR320" s="24" t="s">
        <v>2244</v>
      </c>
      <c r="AT320" s="24" t="s">
        <v>2136</v>
      </c>
      <c r="AU320" s="24" t="s">
        <v>1961</v>
      </c>
      <c r="AY320" s="24" t="s">
        <v>2090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24" t="s">
        <v>1900</v>
      </c>
      <c r="BK320" s="211">
        <f>ROUND(I320*H320,2)</f>
        <v>0</v>
      </c>
      <c r="BL320" s="24" t="s">
        <v>2171</v>
      </c>
      <c r="BM320" s="24" t="s">
        <v>1055</v>
      </c>
    </row>
    <row r="321" spans="2:51" s="12" customFormat="1" ht="13.5">
      <c r="B321" s="212"/>
      <c r="C321" s="213"/>
      <c r="D321" s="224" t="s">
        <v>2098</v>
      </c>
      <c r="E321" s="225" t="s">
        <v>1898</v>
      </c>
      <c r="F321" s="226" t="s">
        <v>1056</v>
      </c>
      <c r="G321" s="213"/>
      <c r="H321" s="227">
        <v>1</v>
      </c>
      <c r="I321" s="218"/>
      <c r="J321" s="213"/>
      <c r="K321" s="213"/>
      <c r="L321" s="219"/>
      <c r="M321" s="220"/>
      <c r="N321" s="221"/>
      <c r="O321" s="221"/>
      <c r="P321" s="221"/>
      <c r="Q321" s="221"/>
      <c r="R321" s="221"/>
      <c r="S321" s="221"/>
      <c r="T321" s="222"/>
      <c r="AT321" s="223" t="s">
        <v>2098</v>
      </c>
      <c r="AU321" s="223" t="s">
        <v>1961</v>
      </c>
      <c r="AV321" s="12" t="s">
        <v>1961</v>
      </c>
      <c r="AW321" s="12" t="s">
        <v>1916</v>
      </c>
      <c r="AX321" s="12" t="s">
        <v>1951</v>
      </c>
      <c r="AY321" s="223" t="s">
        <v>2090</v>
      </c>
    </row>
    <row r="322" spans="2:51" s="13" customFormat="1" ht="13.5">
      <c r="B322" s="242"/>
      <c r="C322" s="243"/>
      <c r="D322" s="214" t="s">
        <v>2098</v>
      </c>
      <c r="E322" s="253" t="s">
        <v>1898</v>
      </c>
      <c r="F322" s="254" t="s">
        <v>2392</v>
      </c>
      <c r="G322" s="243"/>
      <c r="H322" s="255">
        <v>1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2098</v>
      </c>
      <c r="AU322" s="252" t="s">
        <v>1961</v>
      </c>
      <c r="AV322" s="13" t="s">
        <v>2042</v>
      </c>
      <c r="AW322" s="13" t="s">
        <v>1882</v>
      </c>
      <c r="AX322" s="13" t="s">
        <v>1900</v>
      </c>
      <c r="AY322" s="252" t="s">
        <v>2090</v>
      </c>
    </row>
    <row r="323" spans="2:65" s="1" customFormat="1" ht="31.5" customHeight="1">
      <c r="B323" s="41"/>
      <c r="C323" s="228" t="s">
        <v>1057</v>
      </c>
      <c r="D323" s="228" t="s">
        <v>2136</v>
      </c>
      <c r="E323" s="229" t="s">
        <v>1058</v>
      </c>
      <c r="F323" s="230" t="s">
        <v>1059</v>
      </c>
      <c r="G323" s="231" t="s">
        <v>2263</v>
      </c>
      <c r="H323" s="232">
        <v>1</v>
      </c>
      <c r="I323" s="233"/>
      <c r="J323" s="234">
        <f>ROUND(I323*H323,2)</f>
        <v>0</v>
      </c>
      <c r="K323" s="230" t="s">
        <v>1898</v>
      </c>
      <c r="L323" s="235"/>
      <c r="M323" s="236" t="s">
        <v>1898</v>
      </c>
      <c r="N323" s="237" t="s">
        <v>1922</v>
      </c>
      <c r="O323" s="42"/>
      <c r="P323" s="209">
        <f>O323*H323</f>
        <v>0</v>
      </c>
      <c r="Q323" s="209">
        <v>0</v>
      </c>
      <c r="R323" s="209">
        <f>Q323*H323</f>
        <v>0</v>
      </c>
      <c r="S323" s="209">
        <v>0</v>
      </c>
      <c r="T323" s="210">
        <f>S323*H323</f>
        <v>0</v>
      </c>
      <c r="AR323" s="24" t="s">
        <v>2244</v>
      </c>
      <c r="AT323" s="24" t="s">
        <v>2136</v>
      </c>
      <c r="AU323" s="24" t="s">
        <v>1961</v>
      </c>
      <c r="AY323" s="24" t="s">
        <v>2090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24" t="s">
        <v>1900</v>
      </c>
      <c r="BK323" s="211">
        <f>ROUND(I323*H323,2)</f>
        <v>0</v>
      </c>
      <c r="BL323" s="24" t="s">
        <v>2171</v>
      </c>
      <c r="BM323" s="24" t="s">
        <v>1060</v>
      </c>
    </row>
    <row r="324" spans="2:51" s="12" customFormat="1" ht="13.5">
      <c r="B324" s="212"/>
      <c r="C324" s="213"/>
      <c r="D324" s="224" t="s">
        <v>2098</v>
      </c>
      <c r="E324" s="225" t="s">
        <v>1898</v>
      </c>
      <c r="F324" s="226" t="s">
        <v>1061</v>
      </c>
      <c r="G324" s="213"/>
      <c r="H324" s="227">
        <v>1</v>
      </c>
      <c r="I324" s="218"/>
      <c r="J324" s="213"/>
      <c r="K324" s="213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2098</v>
      </c>
      <c r="AU324" s="223" t="s">
        <v>1961</v>
      </c>
      <c r="AV324" s="12" t="s">
        <v>1961</v>
      </c>
      <c r="AW324" s="12" t="s">
        <v>1916</v>
      </c>
      <c r="AX324" s="12" t="s">
        <v>1951</v>
      </c>
      <c r="AY324" s="223" t="s">
        <v>2090</v>
      </c>
    </row>
    <row r="325" spans="2:51" s="13" customFormat="1" ht="13.5">
      <c r="B325" s="242"/>
      <c r="C325" s="243"/>
      <c r="D325" s="214" t="s">
        <v>2098</v>
      </c>
      <c r="E325" s="253" t="s">
        <v>1898</v>
      </c>
      <c r="F325" s="254" t="s">
        <v>2392</v>
      </c>
      <c r="G325" s="243"/>
      <c r="H325" s="255">
        <v>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2098</v>
      </c>
      <c r="AU325" s="252" t="s">
        <v>1961</v>
      </c>
      <c r="AV325" s="13" t="s">
        <v>2042</v>
      </c>
      <c r="AW325" s="13" t="s">
        <v>1882</v>
      </c>
      <c r="AX325" s="13" t="s">
        <v>1900</v>
      </c>
      <c r="AY325" s="252" t="s">
        <v>2090</v>
      </c>
    </row>
    <row r="326" spans="2:65" s="1" customFormat="1" ht="31.5" customHeight="1">
      <c r="B326" s="41"/>
      <c r="C326" s="228" t="s">
        <v>1062</v>
      </c>
      <c r="D326" s="228" t="s">
        <v>2136</v>
      </c>
      <c r="E326" s="229" t="s">
        <v>1063</v>
      </c>
      <c r="F326" s="230" t="s">
        <v>1064</v>
      </c>
      <c r="G326" s="231" t="s">
        <v>2263</v>
      </c>
      <c r="H326" s="232">
        <v>1</v>
      </c>
      <c r="I326" s="233"/>
      <c r="J326" s="234">
        <f>ROUND(I326*H326,2)</f>
        <v>0</v>
      </c>
      <c r="K326" s="230" t="s">
        <v>1898</v>
      </c>
      <c r="L326" s="235"/>
      <c r="M326" s="236" t="s">
        <v>1898</v>
      </c>
      <c r="N326" s="237" t="s">
        <v>1922</v>
      </c>
      <c r="O326" s="42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AR326" s="24" t="s">
        <v>2244</v>
      </c>
      <c r="AT326" s="24" t="s">
        <v>2136</v>
      </c>
      <c r="AU326" s="24" t="s">
        <v>1961</v>
      </c>
      <c r="AY326" s="24" t="s">
        <v>2090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24" t="s">
        <v>1900</v>
      </c>
      <c r="BK326" s="211">
        <f>ROUND(I326*H326,2)</f>
        <v>0</v>
      </c>
      <c r="BL326" s="24" t="s">
        <v>2171</v>
      </c>
      <c r="BM326" s="24" t="s">
        <v>1065</v>
      </c>
    </row>
    <row r="327" spans="2:51" s="12" customFormat="1" ht="13.5">
      <c r="B327" s="212"/>
      <c r="C327" s="213"/>
      <c r="D327" s="224" t="s">
        <v>2098</v>
      </c>
      <c r="E327" s="225" t="s">
        <v>1898</v>
      </c>
      <c r="F327" s="226" t="s">
        <v>1066</v>
      </c>
      <c r="G327" s="213"/>
      <c r="H327" s="227">
        <v>1</v>
      </c>
      <c r="I327" s="218"/>
      <c r="J327" s="213"/>
      <c r="K327" s="213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2098</v>
      </c>
      <c r="AU327" s="223" t="s">
        <v>1961</v>
      </c>
      <c r="AV327" s="12" t="s">
        <v>1961</v>
      </c>
      <c r="AW327" s="12" t="s">
        <v>1916</v>
      </c>
      <c r="AX327" s="12" t="s">
        <v>1951</v>
      </c>
      <c r="AY327" s="223" t="s">
        <v>2090</v>
      </c>
    </row>
    <row r="328" spans="2:51" s="13" customFormat="1" ht="13.5">
      <c r="B328" s="242"/>
      <c r="C328" s="243"/>
      <c r="D328" s="214" t="s">
        <v>2098</v>
      </c>
      <c r="E328" s="253" t="s">
        <v>1898</v>
      </c>
      <c r="F328" s="254" t="s">
        <v>2392</v>
      </c>
      <c r="G328" s="243"/>
      <c r="H328" s="255">
        <v>1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2098</v>
      </c>
      <c r="AU328" s="252" t="s">
        <v>1961</v>
      </c>
      <c r="AV328" s="13" t="s">
        <v>2042</v>
      </c>
      <c r="AW328" s="13" t="s">
        <v>1882</v>
      </c>
      <c r="AX328" s="13" t="s">
        <v>1900</v>
      </c>
      <c r="AY328" s="252" t="s">
        <v>2090</v>
      </c>
    </row>
    <row r="329" spans="2:65" s="1" customFormat="1" ht="31.5" customHeight="1">
      <c r="B329" s="41"/>
      <c r="C329" s="228" t="s">
        <v>1067</v>
      </c>
      <c r="D329" s="228" t="s">
        <v>2136</v>
      </c>
      <c r="E329" s="229" t="s">
        <v>1068</v>
      </c>
      <c r="F329" s="230" t="s">
        <v>1069</v>
      </c>
      <c r="G329" s="231" t="s">
        <v>2263</v>
      </c>
      <c r="H329" s="232">
        <v>1</v>
      </c>
      <c r="I329" s="233"/>
      <c r="J329" s="234">
        <f>ROUND(I329*H329,2)</f>
        <v>0</v>
      </c>
      <c r="K329" s="230" t="s">
        <v>1898</v>
      </c>
      <c r="L329" s="235"/>
      <c r="M329" s="236" t="s">
        <v>1898</v>
      </c>
      <c r="N329" s="237" t="s">
        <v>1922</v>
      </c>
      <c r="O329" s="42"/>
      <c r="P329" s="209">
        <f>O329*H329</f>
        <v>0</v>
      </c>
      <c r="Q329" s="209">
        <v>0</v>
      </c>
      <c r="R329" s="209">
        <f>Q329*H329</f>
        <v>0</v>
      </c>
      <c r="S329" s="209">
        <v>0</v>
      </c>
      <c r="T329" s="210">
        <f>S329*H329</f>
        <v>0</v>
      </c>
      <c r="AR329" s="24" t="s">
        <v>2244</v>
      </c>
      <c r="AT329" s="24" t="s">
        <v>2136</v>
      </c>
      <c r="AU329" s="24" t="s">
        <v>1961</v>
      </c>
      <c r="AY329" s="24" t="s">
        <v>2090</v>
      </c>
      <c r="BE329" s="211">
        <f>IF(N329="základní",J329,0)</f>
        <v>0</v>
      </c>
      <c r="BF329" s="211">
        <f>IF(N329="snížená",J329,0)</f>
        <v>0</v>
      </c>
      <c r="BG329" s="211">
        <f>IF(N329="zákl. přenesená",J329,0)</f>
        <v>0</v>
      </c>
      <c r="BH329" s="211">
        <f>IF(N329="sníž. přenesená",J329,0)</f>
        <v>0</v>
      </c>
      <c r="BI329" s="211">
        <f>IF(N329="nulová",J329,0)</f>
        <v>0</v>
      </c>
      <c r="BJ329" s="24" t="s">
        <v>1900</v>
      </c>
      <c r="BK329" s="211">
        <f>ROUND(I329*H329,2)</f>
        <v>0</v>
      </c>
      <c r="BL329" s="24" t="s">
        <v>2171</v>
      </c>
      <c r="BM329" s="24" t="s">
        <v>1070</v>
      </c>
    </row>
    <row r="330" spans="2:51" s="12" customFormat="1" ht="13.5">
      <c r="B330" s="212"/>
      <c r="C330" s="213"/>
      <c r="D330" s="224" t="s">
        <v>2098</v>
      </c>
      <c r="E330" s="225" t="s">
        <v>1898</v>
      </c>
      <c r="F330" s="226" t="s">
        <v>1066</v>
      </c>
      <c r="G330" s="213"/>
      <c r="H330" s="227">
        <v>1</v>
      </c>
      <c r="I330" s="218"/>
      <c r="J330" s="213"/>
      <c r="K330" s="213"/>
      <c r="L330" s="219"/>
      <c r="M330" s="220"/>
      <c r="N330" s="221"/>
      <c r="O330" s="221"/>
      <c r="P330" s="221"/>
      <c r="Q330" s="221"/>
      <c r="R330" s="221"/>
      <c r="S330" s="221"/>
      <c r="T330" s="222"/>
      <c r="AT330" s="223" t="s">
        <v>2098</v>
      </c>
      <c r="AU330" s="223" t="s">
        <v>1961</v>
      </c>
      <c r="AV330" s="12" t="s">
        <v>1961</v>
      </c>
      <c r="AW330" s="12" t="s">
        <v>1916</v>
      </c>
      <c r="AX330" s="12" t="s">
        <v>1951</v>
      </c>
      <c r="AY330" s="223" t="s">
        <v>2090</v>
      </c>
    </row>
    <row r="331" spans="2:51" s="13" customFormat="1" ht="13.5">
      <c r="B331" s="242"/>
      <c r="C331" s="243"/>
      <c r="D331" s="214" t="s">
        <v>2098</v>
      </c>
      <c r="E331" s="253" t="s">
        <v>1898</v>
      </c>
      <c r="F331" s="254" t="s">
        <v>2392</v>
      </c>
      <c r="G331" s="243"/>
      <c r="H331" s="255">
        <v>1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2098</v>
      </c>
      <c r="AU331" s="252" t="s">
        <v>1961</v>
      </c>
      <c r="AV331" s="13" t="s">
        <v>2042</v>
      </c>
      <c r="AW331" s="13" t="s">
        <v>1882</v>
      </c>
      <c r="AX331" s="13" t="s">
        <v>1900</v>
      </c>
      <c r="AY331" s="252" t="s">
        <v>2090</v>
      </c>
    </row>
    <row r="332" spans="2:65" s="1" customFormat="1" ht="31.5" customHeight="1">
      <c r="B332" s="41"/>
      <c r="C332" s="228" t="s">
        <v>1071</v>
      </c>
      <c r="D332" s="228" t="s">
        <v>2136</v>
      </c>
      <c r="E332" s="229" t="s">
        <v>1072</v>
      </c>
      <c r="F332" s="230" t="s">
        <v>1073</v>
      </c>
      <c r="G332" s="231" t="s">
        <v>2263</v>
      </c>
      <c r="H332" s="232">
        <v>1</v>
      </c>
      <c r="I332" s="233"/>
      <c r="J332" s="234">
        <f>ROUND(I332*H332,2)</f>
        <v>0</v>
      </c>
      <c r="K332" s="230" t="s">
        <v>1898</v>
      </c>
      <c r="L332" s="235"/>
      <c r="M332" s="236" t="s">
        <v>1898</v>
      </c>
      <c r="N332" s="237" t="s">
        <v>1922</v>
      </c>
      <c r="O332" s="42"/>
      <c r="P332" s="209">
        <f>O332*H332</f>
        <v>0</v>
      </c>
      <c r="Q332" s="209">
        <v>0</v>
      </c>
      <c r="R332" s="209">
        <f>Q332*H332</f>
        <v>0</v>
      </c>
      <c r="S332" s="209">
        <v>0</v>
      </c>
      <c r="T332" s="210">
        <f>S332*H332</f>
        <v>0</v>
      </c>
      <c r="AR332" s="24" t="s">
        <v>2244</v>
      </c>
      <c r="AT332" s="24" t="s">
        <v>2136</v>
      </c>
      <c r="AU332" s="24" t="s">
        <v>1961</v>
      </c>
      <c r="AY332" s="24" t="s">
        <v>2090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24" t="s">
        <v>1900</v>
      </c>
      <c r="BK332" s="211">
        <f>ROUND(I332*H332,2)</f>
        <v>0</v>
      </c>
      <c r="BL332" s="24" t="s">
        <v>2171</v>
      </c>
      <c r="BM332" s="24" t="s">
        <v>1074</v>
      </c>
    </row>
    <row r="333" spans="2:51" s="12" customFormat="1" ht="13.5">
      <c r="B333" s="212"/>
      <c r="C333" s="213"/>
      <c r="D333" s="224" t="s">
        <v>2098</v>
      </c>
      <c r="E333" s="225" t="s">
        <v>1898</v>
      </c>
      <c r="F333" s="226" t="s">
        <v>1066</v>
      </c>
      <c r="G333" s="213"/>
      <c r="H333" s="227">
        <v>1</v>
      </c>
      <c r="I333" s="218"/>
      <c r="J333" s="213"/>
      <c r="K333" s="213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2098</v>
      </c>
      <c r="AU333" s="223" t="s">
        <v>1961</v>
      </c>
      <c r="AV333" s="12" t="s">
        <v>1961</v>
      </c>
      <c r="AW333" s="12" t="s">
        <v>1916</v>
      </c>
      <c r="AX333" s="12" t="s">
        <v>1951</v>
      </c>
      <c r="AY333" s="223" t="s">
        <v>2090</v>
      </c>
    </row>
    <row r="334" spans="2:51" s="13" customFormat="1" ht="13.5">
      <c r="B334" s="242"/>
      <c r="C334" s="243"/>
      <c r="D334" s="214" t="s">
        <v>2098</v>
      </c>
      <c r="E334" s="253" t="s">
        <v>1898</v>
      </c>
      <c r="F334" s="254" t="s">
        <v>2392</v>
      </c>
      <c r="G334" s="243"/>
      <c r="H334" s="255">
        <v>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2098</v>
      </c>
      <c r="AU334" s="252" t="s">
        <v>1961</v>
      </c>
      <c r="AV334" s="13" t="s">
        <v>2042</v>
      </c>
      <c r="AW334" s="13" t="s">
        <v>1882</v>
      </c>
      <c r="AX334" s="13" t="s">
        <v>1900</v>
      </c>
      <c r="AY334" s="252" t="s">
        <v>2090</v>
      </c>
    </row>
    <row r="335" spans="2:65" s="1" customFormat="1" ht="22.5" customHeight="1">
      <c r="B335" s="41"/>
      <c r="C335" s="200" t="s">
        <v>1075</v>
      </c>
      <c r="D335" s="200" t="s">
        <v>2092</v>
      </c>
      <c r="E335" s="201" t="s">
        <v>1076</v>
      </c>
      <c r="F335" s="202" t="s">
        <v>1077</v>
      </c>
      <c r="G335" s="203" t="s">
        <v>1045</v>
      </c>
      <c r="H335" s="276"/>
      <c r="I335" s="205"/>
      <c r="J335" s="206">
        <f>ROUND(I335*H335,2)</f>
        <v>0</v>
      </c>
      <c r="K335" s="202" t="s">
        <v>2096</v>
      </c>
      <c r="L335" s="61"/>
      <c r="M335" s="207" t="s">
        <v>1898</v>
      </c>
      <c r="N335" s="208" t="s">
        <v>1922</v>
      </c>
      <c r="O335" s="42"/>
      <c r="P335" s="209">
        <f>O335*H335</f>
        <v>0</v>
      </c>
      <c r="Q335" s="209">
        <v>0</v>
      </c>
      <c r="R335" s="209">
        <f>Q335*H335</f>
        <v>0</v>
      </c>
      <c r="S335" s="209">
        <v>0</v>
      </c>
      <c r="T335" s="210">
        <f>S335*H335</f>
        <v>0</v>
      </c>
      <c r="AR335" s="24" t="s">
        <v>2171</v>
      </c>
      <c r="AT335" s="24" t="s">
        <v>2092</v>
      </c>
      <c r="AU335" s="24" t="s">
        <v>1961</v>
      </c>
      <c r="AY335" s="24" t="s">
        <v>2090</v>
      </c>
      <c r="BE335" s="211">
        <f>IF(N335="základní",J335,0)</f>
        <v>0</v>
      </c>
      <c r="BF335" s="211">
        <f>IF(N335="snížená",J335,0)</f>
        <v>0</v>
      </c>
      <c r="BG335" s="211">
        <f>IF(N335="zákl. přenesená",J335,0)</f>
        <v>0</v>
      </c>
      <c r="BH335" s="211">
        <f>IF(N335="sníž. přenesená",J335,0)</f>
        <v>0</v>
      </c>
      <c r="BI335" s="211">
        <f>IF(N335="nulová",J335,0)</f>
        <v>0</v>
      </c>
      <c r="BJ335" s="24" t="s">
        <v>1900</v>
      </c>
      <c r="BK335" s="211">
        <f>ROUND(I335*H335,2)</f>
        <v>0</v>
      </c>
      <c r="BL335" s="24" t="s">
        <v>2171</v>
      </c>
      <c r="BM335" s="24" t="s">
        <v>1078</v>
      </c>
    </row>
    <row r="336" spans="2:65" s="1" customFormat="1" ht="22.5" customHeight="1">
      <c r="B336" s="41"/>
      <c r="C336" s="200" t="s">
        <v>1079</v>
      </c>
      <c r="D336" s="200" t="s">
        <v>2092</v>
      </c>
      <c r="E336" s="201" t="s">
        <v>1080</v>
      </c>
      <c r="F336" s="202" t="s">
        <v>1081</v>
      </c>
      <c r="G336" s="203" t="s">
        <v>2263</v>
      </c>
      <c r="H336" s="204">
        <v>1</v>
      </c>
      <c r="I336" s="205"/>
      <c r="J336" s="206">
        <f>ROUND(I336*H336,2)</f>
        <v>0</v>
      </c>
      <c r="K336" s="202" t="s">
        <v>1898</v>
      </c>
      <c r="L336" s="61"/>
      <c r="M336" s="207" t="s">
        <v>1898</v>
      </c>
      <c r="N336" s="208" t="s">
        <v>1922</v>
      </c>
      <c r="O336" s="42"/>
      <c r="P336" s="209">
        <f>O336*H336</f>
        <v>0</v>
      </c>
      <c r="Q336" s="209">
        <v>0</v>
      </c>
      <c r="R336" s="209">
        <f>Q336*H336</f>
        <v>0</v>
      </c>
      <c r="S336" s="209">
        <v>0</v>
      </c>
      <c r="T336" s="210">
        <f>S336*H336</f>
        <v>0</v>
      </c>
      <c r="AR336" s="24" t="s">
        <v>2171</v>
      </c>
      <c r="AT336" s="24" t="s">
        <v>2092</v>
      </c>
      <c r="AU336" s="24" t="s">
        <v>1961</v>
      </c>
      <c r="AY336" s="24" t="s">
        <v>2090</v>
      </c>
      <c r="BE336" s="211">
        <f>IF(N336="základní",J336,0)</f>
        <v>0</v>
      </c>
      <c r="BF336" s="211">
        <f>IF(N336="snížená",J336,0)</f>
        <v>0</v>
      </c>
      <c r="BG336" s="211">
        <f>IF(N336="zákl. přenesená",J336,0)</f>
        <v>0</v>
      </c>
      <c r="BH336" s="211">
        <f>IF(N336="sníž. přenesená",J336,0)</f>
        <v>0</v>
      </c>
      <c r="BI336" s="211">
        <f>IF(N336="nulová",J336,0)</f>
        <v>0</v>
      </c>
      <c r="BJ336" s="24" t="s">
        <v>1900</v>
      </c>
      <c r="BK336" s="211">
        <f>ROUND(I336*H336,2)</f>
        <v>0</v>
      </c>
      <c r="BL336" s="24" t="s">
        <v>2171</v>
      </c>
      <c r="BM336" s="24" t="s">
        <v>1082</v>
      </c>
    </row>
    <row r="337" spans="2:51" s="12" customFormat="1" ht="13.5">
      <c r="B337" s="212"/>
      <c r="C337" s="213"/>
      <c r="D337" s="224" t="s">
        <v>2098</v>
      </c>
      <c r="E337" s="225" t="s">
        <v>1898</v>
      </c>
      <c r="F337" s="226" t="s">
        <v>2993</v>
      </c>
      <c r="G337" s="213"/>
      <c r="H337" s="227">
        <v>1</v>
      </c>
      <c r="I337" s="218"/>
      <c r="J337" s="213"/>
      <c r="K337" s="213"/>
      <c r="L337" s="219"/>
      <c r="M337" s="220"/>
      <c r="N337" s="221"/>
      <c r="O337" s="221"/>
      <c r="P337" s="221"/>
      <c r="Q337" s="221"/>
      <c r="R337" s="221"/>
      <c r="S337" s="221"/>
      <c r="T337" s="222"/>
      <c r="AT337" s="223" t="s">
        <v>2098</v>
      </c>
      <c r="AU337" s="223" t="s">
        <v>1961</v>
      </c>
      <c r="AV337" s="12" t="s">
        <v>1961</v>
      </c>
      <c r="AW337" s="12" t="s">
        <v>1916</v>
      </c>
      <c r="AX337" s="12" t="s">
        <v>1951</v>
      </c>
      <c r="AY337" s="223" t="s">
        <v>2090</v>
      </c>
    </row>
    <row r="338" spans="2:51" s="13" customFormat="1" ht="13.5">
      <c r="B338" s="242"/>
      <c r="C338" s="243"/>
      <c r="D338" s="214" t="s">
        <v>2098</v>
      </c>
      <c r="E338" s="253" t="s">
        <v>1898</v>
      </c>
      <c r="F338" s="254" t="s">
        <v>2392</v>
      </c>
      <c r="G338" s="243"/>
      <c r="H338" s="255">
        <v>1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2098</v>
      </c>
      <c r="AU338" s="252" t="s">
        <v>1961</v>
      </c>
      <c r="AV338" s="13" t="s">
        <v>2042</v>
      </c>
      <c r="AW338" s="13" t="s">
        <v>1882</v>
      </c>
      <c r="AX338" s="13" t="s">
        <v>1900</v>
      </c>
      <c r="AY338" s="252" t="s">
        <v>2090</v>
      </c>
    </row>
    <row r="339" spans="2:65" s="1" customFormat="1" ht="22.5" customHeight="1">
      <c r="B339" s="41"/>
      <c r="C339" s="200" t="s">
        <v>1083</v>
      </c>
      <c r="D339" s="200" t="s">
        <v>2092</v>
      </c>
      <c r="E339" s="201" t="s">
        <v>1084</v>
      </c>
      <c r="F339" s="202" t="s">
        <v>1085</v>
      </c>
      <c r="G339" s="203" t="s">
        <v>2263</v>
      </c>
      <c r="H339" s="204">
        <v>1</v>
      </c>
      <c r="I339" s="205"/>
      <c r="J339" s="206">
        <f>ROUND(I339*H339,2)</f>
        <v>0</v>
      </c>
      <c r="K339" s="202" t="s">
        <v>1898</v>
      </c>
      <c r="L339" s="61"/>
      <c r="M339" s="207" t="s">
        <v>1898</v>
      </c>
      <c r="N339" s="208" t="s">
        <v>1922</v>
      </c>
      <c r="O339" s="42"/>
      <c r="P339" s="209">
        <f>O339*H339</f>
        <v>0</v>
      </c>
      <c r="Q339" s="209">
        <v>0</v>
      </c>
      <c r="R339" s="209">
        <f>Q339*H339</f>
        <v>0</v>
      </c>
      <c r="S339" s="209">
        <v>0</v>
      </c>
      <c r="T339" s="210">
        <f>S339*H339</f>
        <v>0</v>
      </c>
      <c r="AR339" s="24" t="s">
        <v>2171</v>
      </c>
      <c r="AT339" s="24" t="s">
        <v>2092</v>
      </c>
      <c r="AU339" s="24" t="s">
        <v>1961</v>
      </c>
      <c r="AY339" s="24" t="s">
        <v>2090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24" t="s">
        <v>1900</v>
      </c>
      <c r="BK339" s="211">
        <f>ROUND(I339*H339,2)</f>
        <v>0</v>
      </c>
      <c r="BL339" s="24" t="s">
        <v>2171</v>
      </c>
      <c r="BM339" s="24" t="s">
        <v>1086</v>
      </c>
    </row>
    <row r="340" spans="2:51" s="12" customFormat="1" ht="13.5">
      <c r="B340" s="212"/>
      <c r="C340" s="213"/>
      <c r="D340" s="224" t="s">
        <v>2098</v>
      </c>
      <c r="E340" s="225" t="s">
        <v>1898</v>
      </c>
      <c r="F340" s="226" t="s">
        <v>2993</v>
      </c>
      <c r="G340" s="213"/>
      <c r="H340" s="227">
        <v>1</v>
      </c>
      <c r="I340" s="218"/>
      <c r="J340" s="213"/>
      <c r="K340" s="213"/>
      <c r="L340" s="219"/>
      <c r="M340" s="220"/>
      <c r="N340" s="221"/>
      <c r="O340" s="221"/>
      <c r="P340" s="221"/>
      <c r="Q340" s="221"/>
      <c r="R340" s="221"/>
      <c r="S340" s="221"/>
      <c r="T340" s="222"/>
      <c r="AT340" s="223" t="s">
        <v>2098</v>
      </c>
      <c r="AU340" s="223" t="s">
        <v>1961</v>
      </c>
      <c r="AV340" s="12" t="s">
        <v>1961</v>
      </c>
      <c r="AW340" s="12" t="s">
        <v>1916</v>
      </c>
      <c r="AX340" s="12" t="s">
        <v>1951</v>
      </c>
      <c r="AY340" s="223" t="s">
        <v>2090</v>
      </c>
    </row>
    <row r="341" spans="2:51" s="13" customFormat="1" ht="13.5">
      <c r="B341" s="242"/>
      <c r="C341" s="243"/>
      <c r="D341" s="224" t="s">
        <v>2098</v>
      </c>
      <c r="E341" s="244" t="s">
        <v>1898</v>
      </c>
      <c r="F341" s="245" t="s">
        <v>2392</v>
      </c>
      <c r="G341" s="243"/>
      <c r="H341" s="246">
        <v>1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2098</v>
      </c>
      <c r="AU341" s="252" t="s">
        <v>1961</v>
      </c>
      <c r="AV341" s="13" t="s">
        <v>2042</v>
      </c>
      <c r="AW341" s="13" t="s">
        <v>1882</v>
      </c>
      <c r="AX341" s="13" t="s">
        <v>1900</v>
      </c>
      <c r="AY341" s="252" t="s">
        <v>2090</v>
      </c>
    </row>
    <row r="342" spans="2:63" s="11" customFormat="1" ht="29.85" customHeight="1">
      <c r="B342" s="183"/>
      <c r="C342" s="184"/>
      <c r="D342" s="197" t="s">
        <v>1950</v>
      </c>
      <c r="E342" s="198" t="s">
        <v>1087</v>
      </c>
      <c r="F342" s="198" t="s">
        <v>1088</v>
      </c>
      <c r="G342" s="184"/>
      <c r="H342" s="184"/>
      <c r="I342" s="187"/>
      <c r="J342" s="199">
        <f>BK342</f>
        <v>0</v>
      </c>
      <c r="K342" s="184"/>
      <c r="L342" s="189"/>
      <c r="M342" s="190"/>
      <c r="N342" s="191"/>
      <c r="O342" s="191"/>
      <c r="P342" s="192">
        <f>SUM(P343:P347)</f>
        <v>0</v>
      </c>
      <c r="Q342" s="191"/>
      <c r="R342" s="192">
        <f>SUM(R343:R347)</f>
        <v>0.010367999999999999</v>
      </c>
      <c r="S342" s="191"/>
      <c r="T342" s="193">
        <f>SUM(T343:T347)</f>
        <v>0</v>
      </c>
      <c r="AR342" s="194" t="s">
        <v>1961</v>
      </c>
      <c r="AT342" s="195" t="s">
        <v>1950</v>
      </c>
      <c r="AU342" s="195" t="s">
        <v>1900</v>
      </c>
      <c r="AY342" s="194" t="s">
        <v>2090</v>
      </c>
      <c r="BK342" s="196">
        <f>SUM(BK343:BK347)</f>
        <v>0</v>
      </c>
    </row>
    <row r="343" spans="2:65" s="1" customFormat="1" ht="31.5" customHeight="1">
      <c r="B343" s="41"/>
      <c r="C343" s="200" t="s">
        <v>1089</v>
      </c>
      <c r="D343" s="200" t="s">
        <v>2092</v>
      </c>
      <c r="E343" s="201" t="s">
        <v>1090</v>
      </c>
      <c r="F343" s="202" t="s">
        <v>1091</v>
      </c>
      <c r="G343" s="203" t="s">
        <v>2132</v>
      </c>
      <c r="H343" s="204">
        <v>11.52</v>
      </c>
      <c r="I343" s="205"/>
      <c r="J343" s="206">
        <f>ROUND(I343*H343,2)</f>
        <v>0</v>
      </c>
      <c r="K343" s="202" t="s">
        <v>2096</v>
      </c>
      <c r="L343" s="61"/>
      <c r="M343" s="207" t="s">
        <v>1898</v>
      </c>
      <c r="N343" s="208" t="s">
        <v>1922</v>
      </c>
      <c r="O343" s="42"/>
      <c r="P343" s="209">
        <f>O343*H343</f>
        <v>0</v>
      </c>
      <c r="Q343" s="209">
        <v>0.0009</v>
      </c>
      <c r="R343" s="209">
        <f>Q343*H343</f>
        <v>0.010367999999999999</v>
      </c>
      <c r="S343" s="209">
        <v>0</v>
      </c>
      <c r="T343" s="210">
        <f>S343*H343</f>
        <v>0</v>
      </c>
      <c r="AR343" s="24" t="s">
        <v>2171</v>
      </c>
      <c r="AT343" s="24" t="s">
        <v>2092</v>
      </c>
      <c r="AU343" s="24" t="s">
        <v>1961</v>
      </c>
      <c r="AY343" s="24" t="s">
        <v>2090</v>
      </c>
      <c r="BE343" s="211">
        <f>IF(N343="základní",J343,0)</f>
        <v>0</v>
      </c>
      <c r="BF343" s="211">
        <f>IF(N343="snížená",J343,0)</f>
        <v>0</v>
      </c>
      <c r="BG343" s="211">
        <f>IF(N343="zákl. přenesená",J343,0)</f>
        <v>0</v>
      </c>
      <c r="BH343" s="211">
        <f>IF(N343="sníž. přenesená",J343,0)</f>
        <v>0</v>
      </c>
      <c r="BI343" s="211">
        <f>IF(N343="nulová",J343,0)</f>
        <v>0</v>
      </c>
      <c r="BJ343" s="24" t="s">
        <v>1900</v>
      </c>
      <c r="BK343" s="211">
        <f>ROUND(I343*H343,2)</f>
        <v>0</v>
      </c>
      <c r="BL343" s="24" t="s">
        <v>2171</v>
      </c>
      <c r="BM343" s="24" t="s">
        <v>1092</v>
      </c>
    </row>
    <row r="344" spans="2:51" s="12" customFormat="1" ht="13.5">
      <c r="B344" s="212"/>
      <c r="C344" s="213"/>
      <c r="D344" s="224" t="s">
        <v>2098</v>
      </c>
      <c r="E344" s="225" t="s">
        <v>1898</v>
      </c>
      <c r="F344" s="226" t="s">
        <v>1093</v>
      </c>
      <c r="G344" s="213"/>
      <c r="H344" s="227">
        <v>5.76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2098</v>
      </c>
      <c r="AU344" s="223" t="s">
        <v>1961</v>
      </c>
      <c r="AV344" s="12" t="s">
        <v>1961</v>
      </c>
      <c r="AW344" s="12" t="s">
        <v>1916</v>
      </c>
      <c r="AX344" s="12" t="s">
        <v>1951</v>
      </c>
      <c r="AY344" s="223" t="s">
        <v>2090</v>
      </c>
    </row>
    <row r="345" spans="2:51" s="12" customFormat="1" ht="13.5">
      <c r="B345" s="212"/>
      <c r="C345" s="213"/>
      <c r="D345" s="224" t="s">
        <v>2098</v>
      </c>
      <c r="E345" s="225" t="s">
        <v>1898</v>
      </c>
      <c r="F345" s="226" t="s">
        <v>1094</v>
      </c>
      <c r="G345" s="213"/>
      <c r="H345" s="227">
        <v>5.76</v>
      </c>
      <c r="I345" s="218"/>
      <c r="J345" s="213"/>
      <c r="K345" s="213"/>
      <c r="L345" s="219"/>
      <c r="M345" s="220"/>
      <c r="N345" s="221"/>
      <c r="O345" s="221"/>
      <c r="P345" s="221"/>
      <c r="Q345" s="221"/>
      <c r="R345" s="221"/>
      <c r="S345" s="221"/>
      <c r="T345" s="222"/>
      <c r="AT345" s="223" t="s">
        <v>2098</v>
      </c>
      <c r="AU345" s="223" t="s">
        <v>1961</v>
      </c>
      <c r="AV345" s="12" t="s">
        <v>1961</v>
      </c>
      <c r="AW345" s="12" t="s">
        <v>1916</v>
      </c>
      <c r="AX345" s="12" t="s">
        <v>1951</v>
      </c>
      <c r="AY345" s="223" t="s">
        <v>2090</v>
      </c>
    </row>
    <row r="346" spans="2:51" s="13" customFormat="1" ht="13.5">
      <c r="B346" s="242"/>
      <c r="C346" s="243"/>
      <c r="D346" s="214" t="s">
        <v>2098</v>
      </c>
      <c r="E346" s="253" t="s">
        <v>1898</v>
      </c>
      <c r="F346" s="254" t="s">
        <v>2392</v>
      </c>
      <c r="G346" s="243"/>
      <c r="H346" s="255">
        <v>11.52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2098</v>
      </c>
      <c r="AU346" s="252" t="s">
        <v>1961</v>
      </c>
      <c r="AV346" s="13" t="s">
        <v>2042</v>
      </c>
      <c r="AW346" s="13" t="s">
        <v>1882</v>
      </c>
      <c r="AX346" s="13" t="s">
        <v>1900</v>
      </c>
      <c r="AY346" s="252" t="s">
        <v>2090</v>
      </c>
    </row>
    <row r="347" spans="2:65" s="1" customFormat="1" ht="22.5" customHeight="1">
      <c r="B347" s="41"/>
      <c r="C347" s="200" t="s">
        <v>1095</v>
      </c>
      <c r="D347" s="200" t="s">
        <v>2092</v>
      </c>
      <c r="E347" s="201" t="s">
        <v>1096</v>
      </c>
      <c r="F347" s="202" t="s">
        <v>1097</v>
      </c>
      <c r="G347" s="203" t="s">
        <v>1045</v>
      </c>
      <c r="H347" s="276"/>
      <c r="I347" s="205"/>
      <c r="J347" s="206">
        <f>ROUND(I347*H347,2)</f>
        <v>0</v>
      </c>
      <c r="K347" s="202" t="s">
        <v>2096</v>
      </c>
      <c r="L347" s="61"/>
      <c r="M347" s="207" t="s">
        <v>1898</v>
      </c>
      <c r="N347" s="208" t="s">
        <v>1922</v>
      </c>
      <c r="O347" s="42"/>
      <c r="P347" s="209">
        <f>O347*H347</f>
        <v>0</v>
      </c>
      <c r="Q347" s="209">
        <v>0</v>
      </c>
      <c r="R347" s="209">
        <f>Q347*H347</f>
        <v>0</v>
      </c>
      <c r="S347" s="209">
        <v>0</v>
      </c>
      <c r="T347" s="210">
        <f>S347*H347</f>
        <v>0</v>
      </c>
      <c r="AR347" s="24" t="s">
        <v>2171</v>
      </c>
      <c r="AT347" s="24" t="s">
        <v>2092</v>
      </c>
      <c r="AU347" s="24" t="s">
        <v>1961</v>
      </c>
      <c r="AY347" s="24" t="s">
        <v>2090</v>
      </c>
      <c r="BE347" s="211">
        <f>IF(N347="základní",J347,0)</f>
        <v>0</v>
      </c>
      <c r="BF347" s="211">
        <f>IF(N347="snížená",J347,0)</f>
        <v>0</v>
      </c>
      <c r="BG347" s="211">
        <f>IF(N347="zákl. přenesená",J347,0)</f>
        <v>0</v>
      </c>
      <c r="BH347" s="211">
        <f>IF(N347="sníž. přenesená",J347,0)</f>
        <v>0</v>
      </c>
      <c r="BI347" s="211">
        <f>IF(N347="nulová",J347,0)</f>
        <v>0</v>
      </c>
      <c r="BJ347" s="24" t="s">
        <v>1900</v>
      </c>
      <c r="BK347" s="211">
        <f>ROUND(I347*H347,2)</f>
        <v>0</v>
      </c>
      <c r="BL347" s="24" t="s">
        <v>2171</v>
      </c>
      <c r="BM347" s="24" t="s">
        <v>1098</v>
      </c>
    </row>
    <row r="348" spans="2:63" s="11" customFormat="1" ht="37.35" customHeight="1">
      <c r="B348" s="183"/>
      <c r="C348" s="184"/>
      <c r="D348" s="185" t="s">
        <v>1950</v>
      </c>
      <c r="E348" s="186" t="s">
        <v>2136</v>
      </c>
      <c r="F348" s="186" t="s">
        <v>2907</v>
      </c>
      <c r="G348" s="184"/>
      <c r="H348" s="184"/>
      <c r="I348" s="187"/>
      <c r="J348" s="188">
        <f>BK348</f>
        <v>0</v>
      </c>
      <c r="K348" s="184"/>
      <c r="L348" s="189"/>
      <c r="M348" s="190"/>
      <c r="N348" s="191"/>
      <c r="O348" s="191"/>
      <c r="P348" s="192">
        <f>P349+P409+P423</f>
        <v>0</v>
      </c>
      <c r="Q348" s="191"/>
      <c r="R348" s="192">
        <f>R349+R409+R423</f>
        <v>17.37191373768</v>
      </c>
      <c r="S348" s="191"/>
      <c r="T348" s="193">
        <f>T349+T409+T423</f>
        <v>0</v>
      </c>
      <c r="AR348" s="194" t="s">
        <v>2039</v>
      </c>
      <c r="AT348" s="195" t="s">
        <v>1950</v>
      </c>
      <c r="AU348" s="195" t="s">
        <v>1951</v>
      </c>
      <c r="AY348" s="194" t="s">
        <v>2090</v>
      </c>
      <c r="BK348" s="196">
        <f>BK349+BK409+BK423</f>
        <v>0</v>
      </c>
    </row>
    <row r="349" spans="2:63" s="11" customFormat="1" ht="19.9" customHeight="1">
      <c r="B349" s="183"/>
      <c r="C349" s="184"/>
      <c r="D349" s="197" t="s">
        <v>1950</v>
      </c>
      <c r="E349" s="198" t="s">
        <v>1099</v>
      </c>
      <c r="F349" s="198" t="s">
        <v>1100</v>
      </c>
      <c r="G349" s="184"/>
      <c r="H349" s="184"/>
      <c r="I349" s="187"/>
      <c r="J349" s="199">
        <f>BK349</f>
        <v>0</v>
      </c>
      <c r="K349" s="184"/>
      <c r="L349" s="189"/>
      <c r="M349" s="190"/>
      <c r="N349" s="191"/>
      <c r="O349" s="191"/>
      <c r="P349" s="192">
        <f>SUM(P350:P408)</f>
        <v>0</v>
      </c>
      <c r="Q349" s="191"/>
      <c r="R349" s="192">
        <f>SUM(R350:R408)</f>
        <v>17.37128423768</v>
      </c>
      <c r="S349" s="191"/>
      <c r="T349" s="193">
        <f>SUM(T350:T408)</f>
        <v>0</v>
      </c>
      <c r="AR349" s="194" t="s">
        <v>2039</v>
      </c>
      <c r="AT349" s="195" t="s">
        <v>1950</v>
      </c>
      <c r="AU349" s="195" t="s">
        <v>1900</v>
      </c>
      <c r="AY349" s="194" t="s">
        <v>2090</v>
      </c>
      <c r="BK349" s="196">
        <f>SUM(BK350:BK408)</f>
        <v>0</v>
      </c>
    </row>
    <row r="350" spans="2:65" s="1" customFormat="1" ht="22.5" customHeight="1">
      <c r="B350" s="41"/>
      <c r="C350" s="200" t="s">
        <v>1101</v>
      </c>
      <c r="D350" s="200" t="s">
        <v>2092</v>
      </c>
      <c r="E350" s="201" t="s">
        <v>1102</v>
      </c>
      <c r="F350" s="202" t="s">
        <v>1103</v>
      </c>
      <c r="G350" s="203" t="s">
        <v>2132</v>
      </c>
      <c r="H350" s="204">
        <v>2.64</v>
      </c>
      <c r="I350" s="205"/>
      <c r="J350" s="206">
        <f>ROUND(I350*H350,2)</f>
        <v>0</v>
      </c>
      <c r="K350" s="202" t="s">
        <v>2096</v>
      </c>
      <c r="L350" s="61"/>
      <c r="M350" s="207" t="s">
        <v>1898</v>
      </c>
      <c r="N350" s="208" t="s">
        <v>1922</v>
      </c>
      <c r="O350" s="42"/>
      <c r="P350" s="209">
        <f>O350*H350</f>
        <v>0</v>
      </c>
      <c r="Q350" s="209">
        <v>0.211720432</v>
      </c>
      <c r="R350" s="209">
        <f>Q350*H350</f>
        <v>0.55894194048</v>
      </c>
      <c r="S350" s="209">
        <v>0</v>
      </c>
      <c r="T350" s="210">
        <f>S350*H350</f>
        <v>0</v>
      </c>
      <c r="AR350" s="24" t="s">
        <v>2042</v>
      </c>
      <c r="AT350" s="24" t="s">
        <v>2092</v>
      </c>
      <c r="AU350" s="24" t="s">
        <v>1961</v>
      </c>
      <c r="AY350" s="24" t="s">
        <v>2090</v>
      </c>
      <c r="BE350" s="211">
        <f>IF(N350="základní",J350,0)</f>
        <v>0</v>
      </c>
      <c r="BF350" s="211">
        <f>IF(N350="snížená",J350,0)</f>
        <v>0</v>
      </c>
      <c r="BG350" s="211">
        <f>IF(N350="zákl. přenesená",J350,0)</f>
        <v>0</v>
      </c>
      <c r="BH350" s="211">
        <f>IF(N350="sníž. přenesená",J350,0)</f>
        <v>0</v>
      </c>
      <c r="BI350" s="211">
        <f>IF(N350="nulová",J350,0)</f>
        <v>0</v>
      </c>
      <c r="BJ350" s="24" t="s">
        <v>1900</v>
      </c>
      <c r="BK350" s="211">
        <f>ROUND(I350*H350,2)</f>
        <v>0</v>
      </c>
      <c r="BL350" s="24" t="s">
        <v>2042</v>
      </c>
      <c r="BM350" s="24" t="s">
        <v>1104</v>
      </c>
    </row>
    <row r="351" spans="2:51" s="12" customFormat="1" ht="13.5">
      <c r="B351" s="212"/>
      <c r="C351" s="213"/>
      <c r="D351" s="214" t="s">
        <v>2098</v>
      </c>
      <c r="E351" s="215" t="s">
        <v>1898</v>
      </c>
      <c r="F351" s="216" t="s">
        <v>1105</v>
      </c>
      <c r="G351" s="213"/>
      <c r="H351" s="217">
        <v>2.64</v>
      </c>
      <c r="I351" s="218"/>
      <c r="J351" s="213"/>
      <c r="K351" s="213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2098</v>
      </c>
      <c r="AU351" s="223" t="s">
        <v>1961</v>
      </c>
      <c r="AV351" s="12" t="s">
        <v>1961</v>
      </c>
      <c r="AW351" s="12" t="s">
        <v>1916</v>
      </c>
      <c r="AX351" s="12" t="s">
        <v>1951</v>
      </c>
      <c r="AY351" s="223" t="s">
        <v>2090</v>
      </c>
    </row>
    <row r="352" spans="2:65" s="1" customFormat="1" ht="22.5" customHeight="1">
      <c r="B352" s="41"/>
      <c r="C352" s="200" t="s">
        <v>1106</v>
      </c>
      <c r="D352" s="200" t="s">
        <v>2092</v>
      </c>
      <c r="E352" s="201" t="s">
        <v>1107</v>
      </c>
      <c r="F352" s="202" t="s">
        <v>1108</v>
      </c>
      <c r="G352" s="203" t="s">
        <v>2095</v>
      </c>
      <c r="H352" s="204">
        <v>3.319</v>
      </c>
      <c r="I352" s="205"/>
      <c r="J352" s="206">
        <f>ROUND(I352*H352,2)</f>
        <v>0</v>
      </c>
      <c r="K352" s="202" t="s">
        <v>2096</v>
      </c>
      <c r="L352" s="61"/>
      <c r="M352" s="207" t="s">
        <v>1898</v>
      </c>
      <c r="N352" s="208" t="s">
        <v>1922</v>
      </c>
      <c r="O352" s="42"/>
      <c r="P352" s="209">
        <f>O352*H352</f>
        <v>0</v>
      </c>
      <c r="Q352" s="209">
        <v>1.76882</v>
      </c>
      <c r="R352" s="209">
        <f>Q352*H352</f>
        <v>5.87071358</v>
      </c>
      <c r="S352" s="209">
        <v>0</v>
      </c>
      <c r="T352" s="210">
        <f>S352*H352</f>
        <v>0</v>
      </c>
      <c r="AR352" s="24" t="s">
        <v>2042</v>
      </c>
      <c r="AT352" s="24" t="s">
        <v>2092</v>
      </c>
      <c r="AU352" s="24" t="s">
        <v>1961</v>
      </c>
      <c r="AY352" s="24" t="s">
        <v>2090</v>
      </c>
      <c r="BE352" s="211">
        <f>IF(N352="základní",J352,0)</f>
        <v>0</v>
      </c>
      <c r="BF352" s="211">
        <f>IF(N352="snížená",J352,0)</f>
        <v>0</v>
      </c>
      <c r="BG352" s="211">
        <f>IF(N352="zákl. přenesená",J352,0)</f>
        <v>0</v>
      </c>
      <c r="BH352" s="211">
        <f>IF(N352="sníž. přenesená",J352,0)</f>
        <v>0</v>
      </c>
      <c r="BI352" s="211">
        <f>IF(N352="nulová",J352,0)</f>
        <v>0</v>
      </c>
      <c r="BJ352" s="24" t="s">
        <v>1900</v>
      </c>
      <c r="BK352" s="211">
        <f>ROUND(I352*H352,2)</f>
        <v>0</v>
      </c>
      <c r="BL352" s="24" t="s">
        <v>2042</v>
      </c>
      <c r="BM352" s="24" t="s">
        <v>1109</v>
      </c>
    </row>
    <row r="353" spans="2:51" s="12" customFormat="1" ht="13.5">
      <c r="B353" s="212"/>
      <c r="C353" s="213"/>
      <c r="D353" s="224" t="s">
        <v>2098</v>
      </c>
      <c r="E353" s="225" t="s">
        <v>1898</v>
      </c>
      <c r="F353" s="226" t="s">
        <v>1110</v>
      </c>
      <c r="G353" s="213"/>
      <c r="H353" s="227">
        <v>4.35456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2098</v>
      </c>
      <c r="AU353" s="223" t="s">
        <v>1961</v>
      </c>
      <c r="AV353" s="12" t="s">
        <v>1961</v>
      </c>
      <c r="AW353" s="12" t="s">
        <v>1916</v>
      </c>
      <c r="AX353" s="12" t="s">
        <v>1951</v>
      </c>
      <c r="AY353" s="223" t="s">
        <v>2090</v>
      </c>
    </row>
    <row r="354" spans="2:51" s="12" customFormat="1" ht="13.5">
      <c r="B354" s="212"/>
      <c r="C354" s="213"/>
      <c r="D354" s="214" t="s">
        <v>2098</v>
      </c>
      <c r="E354" s="215" t="s">
        <v>1898</v>
      </c>
      <c r="F354" s="216" t="s">
        <v>1111</v>
      </c>
      <c r="G354" s="213"/>
      <c r="H354" s="217">
        <v>-1.0357875</v>
      </c>
      <c r="I354" s="218"/>
      <c r="J354" s="213"/>
      <c r="K354" s="213"/>
      <c r="L354" s="219"/>
      <c r="M354" s="220"/>
      <c r="N354" s="221"/>
      <c r="O354" s="221"/>
      <c r="P354" s="221"/>
      <c r="Q354" s="221"/>
      <c r="R354" s="221"/>
      <c r="S354" s="221"/>
      <c r="T354" s="222"/>
      <c r="AT354" s="223" t="s">
        <v>2098</v>
      </c>
      <c r="AU354" s="223" t="s">
        <v>1961</v>
      </c>
      <c r="AV354" s="12" t="s">
        <v>1961</v>
      </c>
      <c r="AW354" s="12" t="s">
        <v>1916</v>
      </c>
      <c r="AX354" s="12" t="s">
        <v>1951</v>
      </c>
      <c r="AY354" s="223" t="s">
        <v>2090</v>
      </c>
    </row>
    <row r="355" spans="2:65" s="1" customFormat="1" ht="22.5" customHeight="1">
      <c r="B355" s="41"/>
      <c r="C355" s="200" t="s">
        <v>1112</v>
      </c>
      <c r="D355" s="200" t="s">
        <v>2092</v>
      </c>
      <c r="E355" s="201" t="s">
        <v>1113</v>
      </c>
      <c r="F355" s="202" t="s">
        <v>1114</v>
      </c>
      <c r="G355" s="203" t="s">
        <v>2132</v>
      </c>
      <c r="H355" s="204">
        <v>12.974</v>
      </c>
      <c r="I355" s="205"/>
      <c r="J355" s="206">
        <f>ROUND(I355*H355,2)</f>
        <v>0</v>
      </c>
      <c r="K355" s="202" t="s">
        <v>2096</v>
      </c>
      <c r="L355" s="61"/>
      <c r="M355" s="207" t="s">
        <v>1898</v>
      </c>
      <c r="N355" s="208" t="s">
        <v>1922</v>
      </c>
      <c r="O355" s="42"/>
      <c r="P355" s="209">
        <f>O355*H355</f>
        <v>0</v>
      </c>
      <c r="Q355" s="209">
        <v>0.0027</v>
      </c>
      <c r="R355" s="209">
        <f>Q355*H355</f>
        <v>0.0350298</v>
      </c>
      <c r="S355" s="209">
        <v>0</v>
      </c>
      <c r="T355" s="210">
        <f>S355*H355</f>
        <v>0</v>
      </c>
      <c r="AR355" s="24" t="s">
        <v>2042</v>
      </c>
      <c r="AT355" s="24" t="s">
        <v>2092</v>
      </c>
      <c r="AU355" s="24" t="s">
        <v>1961</v>
      </c>
      <c r="AY355" s="24" t="s">
        <v>2090</v>
      </c>
      <c r="BE355" s="211">
        <f>IF(N355="základní",J355,0)</f>
        <v>0</v>
      </c>
      <c r="BF355" s="211">
        <f>IF(N355="snížená",J355,0)</f>
        <v>0</v>
      </c>
      <c r="BG355" s="211">
        <f>IF(N355="zákl. přenesená",J355,0)</f>
        <v>0</v>
      </c>
      <c r="BH355" s="211">
        <f>IF(N355="sníž. přenesená",J355,0)</f>
        <v>0</v>
      </c>
      <c r="BI355" s="211">
        <f>IF(N355="nulová",J355,0)</f>
        <v>0</v>
      </c>
      <c r="BJ355" s="24" t="s">
        <v>1900</v>
      </c>
      <c r="BK355" s="211">
        <f>ROUND(I355*H355,2)</f>
        <v>0</v>
      </c>
      <c r="BL355" s="24" t="s">
        <v>2042</v>
      </c>
      <c r="BM355" s="24" t="s">
        <v>1115</v>
      </c>
    </row>
    <row r="356" spans="2:51" s="12" customFormat="1" ht="13.5">
      <c r="B356" s="212"/>
      <c r="C356" s="213"/>
      <c r="D356" s="224" t="s">
        <v>2098</v>
      </c>
      <c r="E356" s="225" t="s">
        <v>1898</v>
      </c>
      <c r="F356" s="226" t="s">
        <v>1116</v>
      </c>
      <c r="G356" s="213"/>
      <c r="H356" s="227">
        <v>15.4656</v>
      </c>
      <c r="I356" s="218"/>
      <c r="J356" s="213"/>
      <c r="K356" s="213"/>
      <c r="L356" s="219"/>
      <c r="M356" s="220"/>
      <c r="N356" s="221"/>
      <c r="O356" s="221"/>
      <c r="P356" s="221"/>
      <c r="Q356" s="221"/>
      <c r="R356" s="221"/>
      <c r="S356" s="221"/>
      <c r="T356" s="222"/>
      <c r="AT356" s="223" t="s">
        <v>2098</v>
      </c>
      <c r="AU356" s="223" t="s">
        <v>1961</v>
      </c>
      <c r="AV356" s="12" t="s">
        <v>1961</v>
      </c>
      <c r="AW356" s="12" t="s">
        <v>1916</v>
      </c>
      <c r="AX356" s="12" t="s">
        <v>1951</v>
      </c>
      <c r="AY356" s="223" t="s">
        <v>2090</v>
      </c>
    </row>
    <row r="357" spans="2:51" s="12" customFormat="1" ht="13.5">
      <c r="B357" s="212"/>
      <c r="C357" s="213"/>
      <c r="D357" s="214" t="s">
        <v>2098</v>
      </c>
      <c r="E357" s="215" t="s">
        <v>1898</v>
      </c>
      <c r="F357" s="216" t="s">
        <v>1117</v>
      </c>
      <c r="G357" s="213"/>
      <c r="H357" s="217">
        <v>-2.49195</v>
      </c>
      <c r="I357" s="218"/>
      <c r="J357" s="213"/>
      <c r="K357" s="213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2098</v>
      </c>
      <c r="AU357" s="223" t="s">
        <v>1961</v>
      </c>
      <c r="AV357" s="12" t="s">
        <v>1961</v>
      </c>
      <c r="AW357" s="12" t="s">
        <v>1916</v>
      </c>
      <c r="AX357" s="12" t="s">
        <v>1951</v>
      </c>
      <c r="AY357" s="223" t="s">
        <v>2090</v>
      </c>
    </row>
    <row r="358" spans="2:65" s="1" customFormat="1" ht="22.5" customHeight="1">
      <c r="B358" s="41"/>
      <c r="C358" s="200" t="s">
        <v>1118</v>
      </c>
      <c r="D358" s="200" t="s">
        <v>2092</v>
      </c>
      <c r="E358" s="201" t="s">
        <v>1119</v>
      </c>
      <c r="F358" s="202" t="s">
        <v>1120</v>
      </c>
      <c r="G358" s="203" t="s">
        <v>2125</v>
      </c>
      <c r="H358" s="204">
        <v>6.465</v>
      </c>
      <c r="I358" s="205"/>
      <c r="J358" s="206">
        <f>ROUND(I358*H358,2)</f>
        <v>0</v>
      </c>
      <c r="K358" s="202" t="s">
        <v>2096</v>
      </c>
      <c r="L358" s="61"/>
      <c r="M358" s="207" t="s">
        <v>1898</v>
      </c>
      <c r="N358" s="208" t="s">
        <v>1922</v>
      </c>
      <c r="O358" s="42"/>
      <c r="P358" s="209">
        <f>O358*H358</f>
        <v>0</v>
      </c>
      <c r="Q358" s="209">
        <v>0</v>
      </c>
      <c r="R358" s="209">
        <f>Q358*H358</f>
        <v>0</v>
      </c>
      <c r="S358" s="209">
        <v>0</v>
      </c>
      <c r="T358" s="210">
        <f>S358*H358</f>
        <v>0</v>
      </c>
      <c r="AR358" s="24" t="s">
        <v>2042</v>
      </c>
      <c r="AT358" s="24" t="s">
        <v>2092</v>
      </c>
      <c r="AU358" s="24" t="s">
        <v>1961</v>
      </c>
      <c r="AY358" s="24" t="s">
        <v>2090</v>
      </c>
      <c r="BE358" s="211">
        <f>IF(N358="základní",J358,0)</f>
        <v>0</v>
      </c>
      <c r="BF358" s="211">
        <f>IF(N358="snížená",J358,0)</f>
        <v>0</v>
      </c>
      <c r="BG358" s="211">
        <f>IF(N358="zákl. přenesená",J358,0)</f>
        <v>0</v>
      </c>
      <c r="BH358" s="211">
        <f>IF(N358="sníž. přenesená",J358,0)</f>
        <v>0</v>
      </c>
      <c r="BI358" s="211">
        <f>IF(N358="nulová",J358,0)</f>
        <v>0</v>
      </c>
      <c r="BJ358" s="24" t="s">
        <v>1900</v>
      </c>
      <c r="BK358" s="211">
        <f>ROUND(I358*H358,2)</f>
        <v>0</v>
      </c>
      <c r="BL358" s="24" t="s">
        <v>2042</v>
      </c>
      <c r="BM358" s="24" t="s">
        <v>1121</v>
      </c>
    </row>
    <row r="359" spans="2:65" s="1" customFormat="1" ht="22.5" customHeight="1">
      <c r="B359" s="41"/>
      <c r="C359" s="200" t="s">
        <v>2344</v>
      </c>
      <c r="D359" s="200" t="s">
        <v>2092</v>
      </c>
      <c r="E359" s="201" t="s">
        <v>1122</v>
      </c>
      <c r="F359" s="202" t="s">
        <v>1123</v>
      </c>
      <c r="G359" s="203" t="s">
        <v>2263</v>
      </c>
      <c r="H359" s="204">
        <v>1</v>
      </c>
      <c r="I359" s="205"/>
      <c r="J359" s="206">
        <f>ROUND(I359*H359,2)</f>
        <v>0</v>
      </c>
      <c r="K359" s="202" t="s">
        <v>2096</v>
      </c>
      <c r="L359" s="61"/>
      <c r="M359" s="207" t="s">
        <v>1898</v>
      </c>
      <c r="N359" s="208" t="s">
        <v>1922</v>
      </c>
      <c r="O359" s="42"/>
      <c r="P359" s="209">
        <f>O359*H359</f>
        <v>0</v>
      </c>
      <c r="Q359" s="209">
        <v>0</v>
      </c>
      <c r="R359" s="209">
        <f>Q359*H359</f>
        <v>0</v>
      </c>
      <c r="S359" s="209">
        <v>0</v>
      </c>
      <c r="T359" s="210">
        <f>S359*H359</f>
        <v>0</v>
      </c>
      <c r="AR359" s="24" t="s">
        <v>2171</v>
      </c>
      <c r="AT359" s="24" t="s">
        <v>2092</v>
      </c>
      <c r="AU359" s="24" t="s">
        <v>1961</v>
      </c>
      <c r="AY359" s="24" t="s">
        <v>2090</v>
      </c>
      <c r="BE359" s="211">
        <f>IF(N359="základní",J359,0)</f>
        <v>0</v>
      </c>
      <c r="BF359" s="211">
        <f>IF(N359="snížená",J359,0)</f>
        <v>0</v>
      </c>
      <c r="BG359" s="211">
        <f>IF(N359="zákl. přenesená",J359,0)</f>
        <v>0</v>
      </c>
      <c r="BH359" s="211">
        <f>IF(N359="sníž. přenesená",J359,0)</f>
        <v>0</v>
      </c>
      <c r="BI359" s="211">
        <f>IF(N359="nulová",J359,0)</f>
        <v>0</v>
      </c>
      <c r="BJ359" s="24" t="s">
        <v>1900</v>
      </c>
      <c r="BK359" s="211">
        <f>ROUND(I359*H359,2)</f>
        <v>0</v>
      </c>
      <c r="BL359" s="24" t="s">
        <v>2171</v>
      </c>
      <c r="BM359" s="24" t="s">
        <v>1124</v>
      </c>
    </row>
    <row r="360" spans="2:65" s="1" customFormat="1" ht="22.5" customHeight="1">
      <c r="B360" s="41"/>
      <c r="C360" s="200" t="s">
        <v>1125</v>
      </c>
      <c r="D360" s="200" t="s">
        <v>2092</v>
      </c>
      <c r="E360" s="201" t="s">
        <v>1126</v>
      </c>
      <c r="F360" s="202" t="s">
        <v>1127</v>
      </c>
      <c r="G360" s="203" t="s">
        <v>2263</v>
      </c>
      <c r="H360" s="204">
        <v>1</v>
      </c>
      <c r="I360" s="205"/>
      <c r="J360" s="206">
        <f>ROUND(I360*H360,2)</f>
        <v>0</v>
      </c>
      <c r="K360" s="202" t="s">
        <v>2096</v>
      </c>
      <c r="L360" s="61"/>
      <c r="M360" s="207" t="s">
        <v>1898</v>
      </c>
      <c r="N360" s="208" t="s">
        <v>1922</v>
      </c>
      <c r="O360" s="42"/>
      <c r="P360" s="209">
        <f>O360*H360</f>
        <v>0</v>
      </c>
      <c r="Q360" s="209">
        <v>0</v>
      </c>
      <c r="R360" s="209">
        <f>Q360*H360</f>
        <v>0</v>
      </c>
      <c r="S360" s="209">
        <v>0</v>
      </c>
      <c r="T360" s="210">
        <f>S360*H360</f>
        <v>0</v>
      </c>
      <c r="AR360" s="24" t="s">
        <v>2171</v>
      </c>
      <c r="AT360" s="24" t="s">
        <v>2092</v>
      </c>
      <c r="AU360" s="24" t="s">
        <v>1961</v>
      </c>
      <c r="AY360" s="24" t="s">
        <v>2090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24" t="s">
        <v>1900</v>
      </c>
      <c r="BK360" s="211">
        <f>ROUND(I360*H360,2)</f>
        <v>0</v>
      </c>
      <c r="BL360" s="24" t="s">
        <v>2171</v>
      </c>
      <c r="BM360" s="24" t="s">
        <v>1128</v>
      </c>
    </row>
    <row r="361" spans="2:65" s="1" customFormat="1" ht="31.5" customHeight="1">
      <c r="B361" s="41"/>
      <c r="C361" s="228" t="s">
        <v>1129</v>
      </c>
      <c r="D361" s="228" t="s">
        <v>2136</v>
      </c>
      <c r="E361" s="229" t="s">
        <v>1130</v>
      </c>
      <c r="F361" s="230" t="s">
        <v>1131</v>
      </c>
      <c r="G361" s="231" t="s">
        <v>2263</v>
      </c>
      <c r="H361" s="232">
        <v>1</v>
      </c>
      <c r="I361" s="233"/>
      <c r="J361" s="234">
        <f>ROUND(I361*H361,2)</f>
        <v>0</v>
      </c>
      <c r="K361" s="230" t="s">
        <v>1898</v>
      </c>
      <c r="L361" s="235"/>
      <c r="M361" s="236" t="s">
        <v>1898</v>
      </c>
      <c r="N361" s="237" t="s">
        <v>1922</v>
      </c>
      <c r="O361" s="42"/>
      <c r="P361" s="209">
        <f>O361*H361</f>
        <v>0</v>
      </c>
      <c r="Q361" s="209">
        <v>0</v>
      </c>
      <c r="R361" s="209">
        <f>Q361*H361</f>
        <v>0</v>
      </c>
      <c r="S361" s="209">
        <v>0</v>
      </c>
      <c r="T361" s="210">
        <f>S361*H361</f>
        <v>0</v>
      </c>
      <c r="AR361" s="24" t="s">
        <v>2244</v>
      </c>
      <c r="AT361" s="24" t="s">
        <v>2136</v>
      </c>
      <c r="AU361" s="24" t="s">
        <v>1961</v>
      </c>
      <c r="AY361" s="24" t="s">
        <v>2090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24" t="s">
        <v>1900</v>
      </c>
      <c r="BK361" s="211">
        <f>ROUND(I361*H361,2)</f>
        <v>0</v>
      </c>
      <c r="BL361" s="24" t="s">
        <v>2171</v>
      </c>
      <c r="BM361" s="24" t="s">
        <v>1132</v>
      </c>
    </row>
    <row r="362" spans="2:51" s="12" customFormat="1" ht="13.5">
      <c r="B362" s="212"/>
      <c r="C362" s="213"/>
      <c r="D362" s="214" t="s">
        <v>2098</v>
      </c>
      <c r="E362" s="215" t="s">
        <v>1898</v>
      </c>
      <c r="F362" s="216" t="s">
        <v>2993</v>
      </c>
      <c r="G362" s="213"/>
      <c r="H362" s="217">
        <v>1</v>
      </c>
      <c r="I362" s="218"/>
      <c r="J362" s="213"/>
      <c r="K362" s="213"/>
      <c r="L362" s="219"/>
      <c r="M362" s="220"/>
      <c r="N362" s="221"/>
      <c r="O362" s="221"/>
      <c r="P362" s="221"/>
      <c r="Q362" s="221"/>
      <c r="R362" s="221"/>
      <c r="S362" s="221"/>
      <c r="T362" s="222"/>
      <c r="AT362" s="223" t="s">
        <v>2098</v>
      </c>
      <c r="AU362" s="223" t="s">
        <v>1961</v>
      </c>
      <c r="AV362" s="12" t="s">
        <v>1961</v>
      </c>
      <c r="AW362" s="12" t="s">
        <v>1916</v>
      </c>
      <c r="AX362" s="12" t="s">
        <v>1951</v>
      </c>
      <c r="AY362" s="223" t="s">
        <v>2090</v>
      </c>
    </row>
    <row r="363" spans="2:65" s="1" customFormat="1" ht="22.5" customHeight="1">
      <c r="B363" s="41"/>
      <c r="C363" s="200" t="s">
        <v>1133</v>
      </c>
      <c r="D363" s="200" t="s">
        <v>2092</v>
      </c>
      <c r="E363" s="201" t="s">
        <v>1134</v>
      </c>
      <c r="F363" s="202" t="s">
        <v>1135</v>
      </c>
      <c r="G363" s="203" t="s">
        <v>2263</v>
      </c>
      <c r="H363" s="204">
        <v>1</v>
      </c>
      <c r="I363" s="205"/>
      <c r="J363" s="206">
        <f>ROUND(I363*H363,2)</f>
        <v>0</v>
      </c>
      <c r="K363" s="202" t="s">
        <v>1898</v>
      </c>
      <c r="L363" s="61"/>
      <c r="M363" s="207" t="s">
        <v>1898</v>
      </c>
      <c r="N363" s="208" t="s">
        <v>1922</v>
      </c>
      <c r="O363" s="42"/>
      <c r="P363" s="209">
        <f>O363*H363</f>
        <v>0</v>
      </c>
      <c r="Q363" s="209">
        <v>0</v>
      </c>
      <c r="R363" s="209">
        <f>Q363*H363</f>
        <v>0</v>
      </c>
      <c r="S363" s="209">
        <v>0</v>
      </c>
      <c r="T363" s="210">
        <f>S363*H363</f>
        <v>0</v>
      </c>
      <c r="AR363" s="24" t="s">
        <v>2171</v>
      </c>
      <c r="AT363" s="24" t="s">
        <v>2092</v>
      </c>
      <c r="AU363" s="24" t="s">
        <v>1961</v>
      </c>
      <c r="AY363" s="24" t="s">
        <v>2090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24" t="s">
        <v>1900</v>
      </c>
      <c r="BK363" s="211">
        <f>ROUND(I363*H363,2)</f>
        <v>0</v>
      </c>
      <c r="BL363" s="24" t="s">
        <v>2171</v>
      </c>
      <c r="BM363" s="24" t="s">
        <v>1136</v>
      </c>
    </row>
    <row r="364" spans="2:65" s="1" customFormat="1" ht="22.5" customHeight="1">
      <c r="B364" s="41"/>
      <c r="C364" s="200" t="s">
        <v>1137</v>
      </c>
      <c r="D364" s="200" t="s">
        <v>2092</v>
      </c>
      <c r="E364" s="201" t="s">
        <v>1138</v>
      </c>
      <c r="F364" s="202" t="s">
        <v>1139</v>
      </c>
      <c r="G364" s="203" t="s">
        <v>2263</v>
      </c>
      <c r="H364" s="204">
        <v>1</v>
      </c>
      <c r="I364" s="205"/>
      <c r="J364" s="206">
        <f>ROUND(I364*H364,2)</f>
        <v>0</v>
      </c>
      <c r="K364" s="202" t="s">
        <v>2096</v>
      </c>
      <c r="L364" s="61"/>
      <c r="M364" s="207" t="s">
        <v>1898</v>
      </c>
      <c r="N364" s="208" t="s">
        <v>1922</v>
      </c>
      <c r="O364" s="42"/>
      <c r="P364" s="209">
        <f>O364*H364</f>
        <v>0</v>
      </c>
      <c r="Q364" s="209">
        <v>0</v>
      </c>
      <c r="R364" s="209">
        <f>Q364*H364</f>
        <v>0</v>
      </c>
      <c r="S364" s="209">
        <v>0</v>
      </c>
      <c r="T364" s="210">
        <f>S364*H364</f>
        <v>0</v>
      </c>
      <c r="AR364" s="24" t="s">
        <v>2171</v>
      </c>
      <c r="AT364" s="24" t="s">
        <v>2092</v>
      </c>
      <c r="AU364" s="24" t="s">
        <v>1961</v>
      </c>
      <c r="AY364" s="24" t="s">
        <v>2090</v>
      </c>
      <c r="BE364" s="211">
        <f>IF(N364="základní",J364,0)</f>
        <v>0</v>
      </c>
      <c r="BF364" s="211">
        <f>IF(N364="snížená",J364,0)</f>
        <v>0</v>
      </c>
      <c r="BG364" s="211">
        <f>IF(N364="zákl. přenesená",J364,0)</f>
        <v>0</v>
      </c>
      <c r="BH364" s="211">
        <f>IF(N364="sníž. přenesená",J364,0)</f>
        <v>0</v>
      </c>
      <c r="BI364" s="211">
        <f>IF(N364="nulová",J364,0)</f>
        <v>0</v>
      </c>
      <c r="BJ364" s="24" t="s">
        <v>1900</v>
      </c>
      <c r="BK364" s="211">
        <f>ROUND(I364*H364,2)</f>
        <v>0</v>
      </c>
      <c r="BL364" s="24" t="s">
        <v>2171</v>
      </c>
      <c r="BM364" s="24" t="s">
        <v>1140</v>
      </c>
    </row>
    <row r="365" spans="2:65" s="1" customFormat="1" ht="22.5" customHeight="1">
      <c r="B365" s="41"/>
      <c r="C365" s="228" t="s">
        <v>1141</v>
      </c>
      <c r="D365" s="228" t="s">
        <v>2136</v>
      </c>
      <c r="E365" s="229" t="s">
        <v>1142</v>
      </c>
      <c r="F365" s="230" t="s">
        <v>1143</v>
      </c>
      <c r="G365" s="231" t="s">
        <v>2263</v>
      </c>
      <c r="H365" s="232">
        <v>1</v>
      </c>
      <c r="I365" s="233"/>
      <c r="J365" s="234">
        <f>ROUND(I365*H365,2)</f>
        <v>0</v>
      </c>
      <c r="K365" s="230" t="s">
        <v>1898</v>
      </c>
      <c r="L365" s="235"/>
      <c r="M365" s="236" t="s">
        <v>1898</v>
      </c>
      <c r="N365" s="237" t="s">
        <v>1922</v>
      </c>
      <c r="O365" s="42"/>
      <c r="P365" s="209">
        <f>O365*H365</f>
        <v>0</v>
      </c>
      <c r="Q365" s="209">
        <v>0</v>
      </c>
      <c r="R365" s="209">
        <f>Q365*H365</f>
        <v>0</v>
      </c>
      <c r="S365" s="209">
        <v>0</v>
      </c>
      <c r="T365" s="210">
        <f>S365*H365</f>
        <v>0</v>
      </c>
      <c r="AR365" s="24" t="s">
        <v>2244</v>
      </c>
      <c r="AT365" s="24" t="s">
        <v>2136</v>
      </c>
      <c r="AU365" s="24" t="s">
        <v>1961</v>
      </c>
      <c r="AY365" s="24" t="s">
        <v>2090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24" t="s">
        <v>1900</v>
      </c>
      <c r="BK365" s="211">
        <f>ROUND(I365*H365,2)</f>
        <v>0</v>
      </c>
      <c r="BL365" s="24" t="s">
        <v>2171</v>
      </c>
      <c r="BM365" s="24" t="s">
        <v>1144</v>
      </c>
    </row>
    <row r="366" spans="2:51" s="12" customFormat="1" ht="13.5">
      <c r="B366" s="212"/>
      <c r="C366" s="213"/>
      <c r="D366" s="214" t="s">
        <v>2098</v>
      </c>
      <c r="E366" s="215" t="s">
        <v>1898</v>
      </c>
      <c r="F366" s="216" t="s">
        <v>2993</v>
      </c>
      <c r="G366" s="213"/>
      <c r="H366" s="217">
        <v>1</v>
      </c>
      <c r="I366" s="218"/>
      <c r="J366" s="213"/>
      <c r="K366" s="213"/>
      <c r="L366" s="219"/>
      <c r="M366" s="220"/>
      <c r="N366" s="221"/>
      <c r="O366" s="221"/>
      <c r="P366" s="221"/>
      <c r="Q366" s="221"/>
      <c r="R366" s="221"/>
      <c r="S366" s="221"/>
      <c r="T366" s="222"/>
      <c r="AT366" s="223" t="s">
        <v>2098</v>
      </c>
      <c r="AU366" s="223" t="s">
        <v>1961</v>
      </c>
      <c r="AV366" s="12" t="s">
        <v>1961</v>
      </c>
      <c r="AW366" s="12" t="s">
        <v>1916</v>
      </c>
      <c r="AX366" s="12" t="s">
        <v>1951</v>
      </c>
      <c r="AY366" s="223" t="s">
        <v>2090</v>
      </c>
    </row>
    <row r="367" spans="2:65" s="1" customFormat="1" ht="22.5" customHeight="1">
      <c r="B367" s="41"/>
      <c r="C367" s="200" t="s">
        <v>1145</v>
      </c>
      <c r="D367" s="200" t="s">
        <v>2092</v>
      </c>
      <c r="E367" s="201" t="s">
        <v>1146</v>
      </c>
      <c r="F367" s="202" t="s">
        <v>1147</v>
      </c>
      <c r="G367" s="203" t="s">
        <v>2263</v>
      </c>
      <c r="H367" s="204">
        <v>1</v>
      </c>
      <c r="I367" s="205"/>
      <c r="J367" s="206">
        <f>ROUND(I367*H367,2)</f>
        <v>0</v>
      </c>
      <c r="K367" s="202" t="s">
        <v>2096</v>
      </c>
      <c r="L367" s="61"/>
      <c r="M367" s="207" t="s">
        <v>1898</v>
      </c>
      <c r="N367" s="208" t="s">
        <v>1922</v>
      </c>
      <c r="O367" s="42"/>
      <c r="P367" s="209">
        <f>O367*H367</f>
        <v>0</v>
      </c>
      <c r="Q367" s="209">
        <v>0</v>
      </c>
      <c r="R367" s="209">
        <f>Q367*H367</f>
        <v>0</v>
      </c>
      <c r="S367" s="209">
        <v>0</v>
      </c>
      <c r="T367" s="210">
        <f>S367*H367</f>
        <v>0</v>
      </c>
      <c r="AR367" s="24" t="s">
        <v>2171</v>
      </c>
      <c r="AT367" s="24" t="s">
        <v>2092</v>
      </c>
      <c r="AU367" s="24" t="s">
        <v>1961</v>
      </c>
      <c r="AY367" s="24" t="s">
        <v>2090</v>
      </c>
      <c r="BE367" s="211">
        <f>IF(N367="základní",J367,0)</f>
        <v>0</v>
      </c>
      <c r="BF367" s="211">
        <f>IF(N367="snížená",J367,0)</f>
        <v>0</v>
      </c>
      <c r="BG367" s="211">
        <f>IF(N367="zákl. přenesená",J367,0)</f>
        <v>0</v>
      </c>
      <c r="BH367" s="211">
        <f>IF(N367="sníž. přenesená",J367,0)</f>
        <v>0</v>
      </c>
      <c r="BI367" s="211">
        <f>IF(N367="nulová",J367,0)</f>
        <v>0</v>
      </c>
      <c r="BJ367" s="24" t="s">
        <v>1900</v>
      </c>
      <c r="BK367" s="211">
        <f>ROUND(I367*H367,2)</f>
        <v>0</v>
      </c>
      <c r="BL367" s="24" t="s">
        <v>2171</v>
      </c>
      <c r="BM367" s="24" t="s">
        <v>1148</v>
      </c>
    </row>
    <row r="368" spans="2:65" s="1" customFormat="1" ht="22.5" customHeight="1">
      <c r="B368" s="41"/>
      <c r="C368" s="228" t="s">
        <v>1149</v>
      </c>
      <c r="D368" s="228" t="s">
        <v>2136</v>
      </c>
      <c r="E368" s="229" t="s">
        <v>1150</v>
      </c>
      <c r="F368" s="230" t="s">
        <v>1151</v>
      </c>
      <c r="G368" s="231" t="s">
        <v>2263</v>
      </c>
      <c r="H368" s="232">
        <v>1</v>
      </c>
      <c r="I368" s="233"/>
      <c r="J368" s="234">
        <f>ROUND(I368*H368,2)</f>
        <v>0</v>
      </c>
      <c r="K368" s="230" t="s">
        <v>1898</v>
      </c>
      <c r="L368" s="235"/>
      <c r="M368" s="236" t="s">
        <v>1898</v>
      </c>
      <c r="N368" s="237" t="s">
        <v>1922</v>
      </c>
      <c r="O368" s="42"/>
      <c r="P368" s="209">
        <f>O368*H368</f>
        <v>0</v>
      </c>
      <c r="Q368" s="209">
        <v>0</v>
      </c>
      <c r="R368" s="209">
        <f>Q368*H368</f>
        <v>0</v>
      </c>
      <c r="S368" s="209">
        <v>0</v>
      </c>
      <c r="T368" s="210">
        <f>S368*H368</f>
        <v>0</v>
      </c>
      <c r="AR368" s="24" t="s">
        <v>2244</v>
      </c>
      <c r="AT368" s="24" t="s">
        <v>2136</v>
      </c>
      <c r="AU368" s="24" t="s">
        <v>1961</v>
      </c>
      <c r="AY368" s="24" t="s">
        <v>2090</v>
      </c>
      <c r="BE368" s="211">
        <f>IF(N368="základní",J368,0)</f>
        <v>0</v>
      </c>
      <c r="BF368" s="211">
        <f>IF(N368="snížená",J368,0)</f>
        <v>0</v>
      </c>
      <c r="BG368" s="211">
        <f>IF(N368="zákl. přenesená",J368,0)</f>
        <v>0</v>
      </c>
      <c r="BH368" s="211">
        <f>IF(N368="sníž. přenesená",J368,0)</f>
        <v>0</v>
      </c>
      <c r="BI368" s="211">
        <f>IF(N368="nulová",J368,0)</f>
        <v>0</v>
      </c>
      <c r="BJ368" s="24" t="s">
        <v>1900</v>
      </c>
      <c r="BK368" s="211">
        <f>ROUND(I368*H368,2)</f>
        <v>0</v>
      </c>
      <c r="BL368" s="24" t="s">
        <v>2171</v>
      </c>
      <c r="BM368" s="24" t="s">
        <v>1152</v>
      </c>
    </row>
    <row r="369" spans="2:65" s="1" customFormat="1" ht="22.5" customHeight="1">
      <c r="B369" s="41"/>
      <c r="C369" s="200" t="s">
        <v>1153</v>
      </c>
      <c r="D369" s="200" t="s">
        <v>2092</v>
      </c>
      <c r="E369" s="201" t="s">
        <v>1154</v>
      </c>
      <c r="F369" s="202" t="s">
        <v>1155</v>
      </c>
      <c r="G369" s="203" t="s">
        <v>2263</v>
      </c>
      <c r="H369" s="204">
        <v>1</v>
      </c>
      <c r="I369" s="205"/>
      <c r="J369" s="206">
        <f>ROUND(I369*H369,2)</f>
        <v>0</v>
      </c>
      <c r="K369" s="202" t="s">
        <v>1898</v>
      </c>
      <c r="L369" s="61"/>
      <c r="M369" s="207" t="s">
        <v>1898</v>
      </c>
      <c r="N369" s="208" t="s">
        <v>1922</v>
      </c>
      <c r="O369" s="42"/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AR369" s="24" t="s">
        <v>2171</v>
      </c>
      <c r="AT369" s="24" t="s">
        <v>2092</v>
      </c>
      <c r="AU369" s="24" t="s">
        <v>1961</v>
      </c>
      <c r="AY369" s="24" t="s">
        <v>2090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24" t="s">
        <v>1900</v>
      </c>
      <c r="BK369" s="211">
        <f>ROUND(I369*H369,2)</f>
        <v>0</v>
      </c>
      <c r="BL369" s="24" t="s">
        <v>2171</v>
      </c>
      <c r="BM369" s="24" t="s">
        <v>1156</v>
      </c>
    </row>
    <row r="370" spans="2:65" s="1" customFormat="1" ht="22.5" customHeight="1">
      <c r="B370" s="41"/>
      <c r="C370" s="200" t="s">
        <v>1157</v>
      </c>
      <c r="D370" s="200" t="s">
        <v>2092</v>
      </c>
      <c r="E370" s="201" t="s">
        <v>1158</v>
      </c>
      <c r="F370" s="202" t="s">
        <v>1159</v>
      </c>
      <c r="G370" s="203" t="s">
        <v>2106</v>
      </c>
      <c r="H370" s="204">
        <v>5.4</v>
      </c>
      <c r="I370" s="205"/>
      <c r="J370" s="206">
        <f>ROUND(I370*H370,2)</f>
        <v>0</v>
      </c>
      <c r="K370" s="202" t="s">
        <v>2096</v>
      </c>
      <c r="L370" s="61"/>
      <c r="M370" s="207" t="s">
        <v>1898</v>
      </c>
      <c r="N370" s="208" t="s">
        <v>1922</v>
      </c>
      <c r="O370" s="42"/>
      <c r="P370" s="209">
        <f>O370*H370</f>
        <v>0</v>
      </c>
      <c r="Q370" s="209">
        <v>0</v>
      </c>
      <c r="R370" s="209">
        <f>Q370*H370</f>
        <v>0</v>
      </c>
      <c r="S370" s="209">
        <v>0</v>
      </c>
      <c r="T370" s="210">
        <f>S370*H370</f>
        <v>0</v>
      </c>
      <c r="AR370" s="24" t="s">
        <v>2171</v>
      </c>
      <c r="AT370" s="24" t="s">
        <v>2092</v>
      </c>
      <c r="AU370" s="24" t="s">
        <v>1961</v>
      </c>
      <c r="AY370" s="24" t="s">
        <v>2090</v>
      </c>
      <c r="BE370" s="211">
        <f>IF(N370="základní",J370,0)</f>
        <v>0</v>
      </c>
      <c r="BF370" s="211">
        <f>IF(N370="snížená",J370,0)</f>
        <v>0</v>
      </c>
      <c r="BG370" s="211">
        <f>IF(N370="zákl. přenesená",J370,0)</f>
        <v>0</v>
      </c>
      <c r="BH370" s="211">
        <f>IF(N370="sníž. přenesená",J370,0)</f>
        <v>0</v>
      </c>
      <c r="BI370" s="211">
        <f>IF(N370="nulová",J370,0)</f>
        <v>0</v>
      </c>
      <c r="BJ370" s="24" t="s">
        <v>1900</v>
      </c>
      <c r="BK370" s="211">
        <f>ROUND(I370*H370,2)</f>
        <v>0</v>
      </c>
      <c r="BL370" s="24" t="s">
        <v>2171</v>
      </c>
      <c r="BM370" s="24" t="s">
        <v>1160</v>
      </c>
    </row>
    <row r="371" spans="2:51" s="12" customFormat="1" ht="13.5">
      <c r="B371" s="212"/>
      <c r="C371" s="213"/>
      <c r="D371" s="214" t="s">
        <v>2098</v>
      </c>
      <c r="E371" s="215" t="s">
        <v>1898</v>
      </c>
      <c r="F371" s="216" t="s">
        <v>1161</v>
      </c>
      <c r="G371" s="213"/>
      <c r="H371" s="217">
        <v>5.4</v>
      </c>
      <c r="I371" s="218"/>
      <c r="J371" s="213"/>
      <c r="K371" s="213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2098</v>
      </c>
      <c r="AU371" s="223" t="s">
        <v>1961</v>
      </c>
      <c r="AV371" s="12" t="s">
        <v>1961</v>
      </c>
      <c r="AW371" s="12" t="s">
        <v>1916</v>
      </c>
      <c r="AX371" s="12" t="s">
        <v>1951</v>
      </c>
      <c r="AY371" s="223" t="s">
        <v>2090</v>
      </c>
    </row>
    <row r="372" spans="2:65" s="1" customFormat="1" ht="22.5" customHeight="1">
      <c r="B372" s="41"/>
      <c r="C372" s="228" t="s">
        <v>1162</v>
      </c>
      <c r="D372" s="228" t="s">
        <v>2136</v>
      </c>
      <c r="E372" s="229" t="s">
        <v>1163</v>
      </c>
      <c r="F372" s="230" t="s">
        <v>1164</v>
      </c>
      <c r="G372" s="231" t="s">
        <v>2106</v>
      </c>
      <c r="H372" s="232">
        <v>5.67</v>
      </c>
      <c r="I372" s="233"/>
      <c r="J372" s="234">
        <f>ROUND(I372*H372,2)</f>
        <v>0</v>
      </c>
      <c r="K372" s="230" t="s">
        <v>2096</v>
      </c>
      <c r="L372" s="235"/>
      <c r="M372" s="236" t="s">
        <v>1898</v>
      </c>
      <c r="N372" s="237" t="s">
        <v>1922</v>
      </c>
      <c r="O372" s="42"/>
      <c r="P372" s="209">
        <f>O372*H372</f>
        <v>0</v>
      </c>
      <c r="Q372" s="209">
        <v>0.00069</v>
      </c>
      <c r="R372" s="209">
        <f>Q372*H372</f>
        <v>0.0039123</v>
      </c>
      <c r="S372" s="209">
        <v>0</v>
      </c>
      <c r="T372" s="210">
        <f>S372*H372</f>
        <v>0</v>
      </c>
      <c r="AR372" s="24" t="s">
        <v>2244</v>
      </c>
      <c r="AT372" s="24" t="s">
        <v>2136</v>
      </c>
      <c r="AU372" s="24" t="s">
        <v>1961</v>
      </c>
      <c r="AY372" s="24" t="s">
        <v>2090</v>
      </c>
      <c r="BE372" s="211">
        <f>IF(N372="základní",J372,0)</f>
        <v>0</v>
      </c>
      <c r="BF372" s="211">
        <f>IF(N372="snížená",J372,0)</f>
        <v>0</v>
      </c>
      <c r="BG372" s="211">
        <f>IF(N372="zákl. přenesená",J372,0)</f>
        <v>0</v>
      </c>
      <c r="BH372" s="211">
        <f>IF(N372="sníž. přenesená",J372,0)</f>
        <v>0</v>
      </c>
      <c r="BI372" s="211">
        <f>IF(N372="nulová",J372,0)</f>
        <v>0</v>
      </c>
      <c r="BJ372" s="24" t="s">
        <v>1900</v>
      </c>
      <c r="BK372" s="211">
        <f>ROUND(I372*H372,2)</f>
        <v>0</v>
      </c>
      <c r="BL372" s="24" t="s">
        <v>2171</v>
      </c>
      <c r="BM372" s="24" t="s">
        <v>1165</v>
      </c>
    </row>
    <row r="373" spans="2:47" s="1" customFormat="1" ht="27">
      <c r="B373" s="41"/>
      <c r="C373" s="63"/>
      <c r="D373" s="224" t="s">
        <v>2431</v>
      </c>
      <c r="E373" s="63"/>
      <c r="F373" s="256" t="s">
        <v>1166</v>
      </c>
      <c r="G373" s="63"/>
      <c r="H373" s="63"/>
      <c r="I373" s="170"/>
      <c r="J373" s="63"/>
      <c r="K373" s="63"/>
      <c r="L373" s="61"/>
      <c r="M373" s="257"/>
      <c r="N373" s="42"/>
      <c r="O373" s="42"/>
      <c r="P373" s="42"/>
      <c r="Q373" s="42"/>
      <c r="R373" s="42"/>
      <c r="S373" s="42"/>
      <c r="T373" s="78"/>
      <c r="AT373" s="24" t="s">
        <v>2431</v>
      </c>
      <c r="AU373" s="24" t="s">
        <v>1961</v>
      </c>
    </row>
    <row r="374" spans="2:51" s="12" customFormat="1" ht="13.5">
      <c r="B374" s="212"/>
      <c r="C374" s="213"/>
      <c r="D374" s="214" t="s">
        <v>2098</v>
      </c>
      <c r="E374" s="213"/>
      <c r="F374" s="216" t="s">
        <v>1167</v>
      </c>
      <c r="G374" s="213"/>
      <c r="H374" s="217">
        <v>5.67</v>
      </c>
      <c r="I374" s="218"/>
      <c r="J374" s="213"/>
      <c r="K374" s="213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2098</v>
      </c>
      <c r="AU374" s="223" t="s">
        <v>1961</v>
      </c>
      <c r="AV374" s="12" t="s">
        <v>1961</v>
      </c>
      <c r="AW374" s="12" t="s">
        <v>1882</v>
      </c>
      <c r="AX374" s="12" t="s">
        <v>1900</v>
      </c>
      <c r="AY374" s="223" t="s">
        <v>2090</v>
      </c>
    </row>
    <row r="375" spans="2:65" s="1" customFormat="1" ht="22.5" customHeight="1">
      <c r="B375" s="41"/>
      <c r="C375" s="200" t="s">
        <v>1168</v>
      </c>
      <c r="D375" s="200" t="s">
        <v>2092</v>
      </c>
      <c r="E375" s="201" t="s">
        <v>1169</v>
      </c>
      <c r="F375" s="202" t="s">
        <v>1170</v>
      </c>
      <c r="G375" s="203" t="s">
        <v>2106</v>
      </c>
      <c r="H375" s="204">
        <v>30</v>
      </c>
      <c r="I375" s="205"/>
      <c r="J375" s="206">
        <f>ROUND(I375*H375,2)</f>
        <v>0</v>
      </c>
      <c r="K375" s="202" t="s">
        <v>2096</v>
      </c>
      <c r="L375" s="61"/>
      <c r="M375" s="207" t="s">
        <v>1898</v>
      </c>
      <c r="N375" s="208" t="s">
        <v>1922</v>
      </c>
      <c r="O375" s="42"/>
      <c r="P375" s="209">
        <f>O375*H375</f>
        <v>0</v>
      </c>
      <c r="Q375" s="209">
        <v>0</v>
      </c>
      <c r="R375" s="209">
        <f>Q375*H375</f>
        <v>0</v>
      </c>
      <c r="S375" s="209">
        <v>0</v>
      </c>
      <c r="T375" s="210">
        <f>S375*H375</f>
        <v>0</v>
      </c>
      <c r="AR375" s="24" t="s">
        <v>2171</v>
      </c>
      <c r="AT375" s="24" t="s">
        <v>2092</v>
      </c>
      <c r="AU375" s="24" t="s">
        <v>1961</v>
      </c>
      <c r="AY375" s="24" t="s">
        <v>2090</v>
      </c>
      <c r="BE375" s="211">
        <f>IF(N375="základní",J375,0)</f>
        <v>0</v>
      </c>
      <c r="BF375" s="211">
        <f>IF(N375="snížená",J375,0)</f>
        <v>0</v>
      </c>
      <c r="BG375" s="211">
        <f>IF(N375="zákl. přenesená",J375,0)</f>
        <v>0</v>
      </c>
      <c r="BH375" s="211">
        <f>IF(N375="sníž. přenesená",J375,0)</f>
        <v>0</v>
      </c>
      <c r="BI375" s="211">
        <f>IF(N375="nulová",J375,0)</f>
        <v>0</v>
      </c>
      <c r="BJ375" s="24" t="s">
        <v>1900</v>
      </c>
      <c r="BK375" s="211">
        <f>ROUND(I375*H375,2)</f>
        <v>0</v>
      </c>
      <c r="BL375" s="24" t="s">
        <v>2171</v>
      </c>
      <c r="BM375" s="24" t="s">
        <v>1171</v>
      </c>
    </row>
    <row r="376" spans="2:51" s="12" customFormat="1" ht="13.5">
      <c r="B376" s="212"/>
      <c r="C376" s="213"/>
      <c r="D376" s="214" t="s">
        <v>2098</v>
      </c>
      <c r="E376" s="215" t="s">
        <v>1898</v>
      </c>
      <c r="F376" s="216" t="s">
        <v>1172</v>
      </c>
      <c r="G376" s="213"/>
      <c r="H376" s="217">
        <v>30</v>
      </c>
      <c r="I376" s="218"/>
      <c r="J376" s="213"/>
      <c r="K376" s="213"/>
      <c r="L376" s="219"/>
      <c r="M376" s="220"/>
      <c r="N376" s="221"/>
      <c r="O376" s="221"/>
      <c r="P376" s="221"/>
      <c r="Q376" s="221"/>
      <c r="R376" s="221"/>
      <c r="S376" s="221"/>
      <c r="T376" s="222"/>
      <c r="AT376" s="223" t="s">
        <v>2098</v>
      </c>
      <c r="AU376" s="223" t="s">
        <v>1961</v>
      </c>
      <c r="AV376" s="12" t="s">
        <v>1961</v>
      </c>
      <c r="AW376" s="12" t="s">
        <v>1916</v>
      </c>
      <c r="AX376" s="12" t="s">
        <v>1951</v>
      </c>
      <c r="AY376" s="223" t="s">
        <v>2090</v>
      </c>
    </row>
    <row r="377" spans="2:65" s="1" customFormat="1" ht="22.5" customHeight="1">
      <c r="B377" s="41"/>
      <c r="C377" s="228" t="s">
        <v>1173</v>
      </c>
      <c r="D377" s="228" t="s">
        <v>2136</v>
      </c>
      <c r="E377" s="229" t="s">
        <v>1174</v>
      </c>
      <c r="F377" s="230" t="s">
        <v>1175</v>
      </c>
      <c r="G377" s="231" t="s">
        <v>2139</v>
      </c>
      <c r="H377" s="232">
        <v>30.75</v>
      </c>
      <c r="I377" s="233"/>
      <c r="J377" s="234">
        <f>ROUND(I377*H377,2)</f>
        <v>0</v>
      </c>
      <c r="K377" s="230" t="s">
        <v>2096</v>
      </c>
      <c r="L377" s="235"/>
      <c r="M377" s="236" t="s">
        <v>1898</v>
      </c>
      <c r="N377" s="237" t="s">
        <v>1922</v>
      </c>
      <c r="O377" s="42"/>
      <c r="P377" s="209">
        <f>O377*H377</f>
        <v>0</v>
      </c>
      <c r="Q377" s="209">
        <v>0.001</v>
      </c>
      <c r="R377" s="209">
        <f>Q377*H377</f>
        <v>0.03075</v>
      </c>
      <c r="S377" s="209">
        <v>0</v>
      </c>
      <c r="T377" s="210">
        <f>S377*H377</f>
        <v>0</v>
      </c>
      <c r="AR377" s="24" t="s">
        <v>2244</v>
      </c>
      <c r="AT377" s="24" t="s">
        <v>2136</v>
      </c>
      <c r="AU377" s="24" t="s">
        <v>1961</v>
      </c>
      <c r="AY377" s="24" t="s">
        <v>2090</v>
      </c>
      <c r="BE377" s="211">
        <f>IF(N377="základní",J377,0)</f>
        <v>0</v>
      </c>
      <c r="BF377" s="211">
        <f>IF(N377="snížená",J377,0)</f>
        <v>0</v>
      </c>
      <c r="BG377" s="211">
        <f>IF(N377="zákl. přenesená",J377,0)</f>
        <v>0</v>
      </c>
      <c r="BH377" s="211">
        <f>IF(N377="sníž. přenesená",J377,0)</f>
        <v>0</v>
      </c>
      <c r="BI377" s="211">
        <f>IF(N377="nulová",J377,0)</f>
        <v>0</v>
      </c>
      <c r="BJ377" s="24" t="s">
        <v>1900</v>
      </c>
      <c r="BK377" s="211">
        <f>ROUND(I377*H377,2)</f>
        <v>0</v>
      </c>
      <c r="BL377" s="24" t="s">
        <v>2171</v>
      </c>
      <c r="BM377" s="24" t="s">
        <v>1176</v>
      </c>
    </row>
    <row r="378" spans="2:51" s="12" customFormat="1" ht="13.5">
      <c r="B378" s="212"/>
      <c r="C378" s="213"/>
      <c r="D378" s="214" t="s">
        <v>2098</v>
      </c>
      <c r="E378" s="213"/>
      <c r="F378" s="216" t="s">
        <v>1177</v>
      </c>
      <c r="G378" s="213"/>
      <c r="H378" s="217">
        <v>30.75</v>
      </c>
      <c r="I378" s="218"/>
      <c r="J378" s="213"/>
      <c r="K378" s="213"/>
      <c r="L378" s="219"/>
      <c r="M378" s="220"/>
      <c r="N378" s="221"/>
      <c r="O378" s="221"/>
      <c r="P378" s="221"/>
      <c r="Q378" s="221"/>
      <c r="R378" s="221"/>
      <c r="S378" s="221"/>
      <c r="T378" s="222"/>
      <c r="AT378" s="223" t="s">
        <v>2098</v>
      </c>
      <c r="AU378" s="223" t="s">
        <v>1961</v>
      </c>
      <c r="AV378" s="12" t="s">
        <v>1961</v>
      </c>
      <c r="AW378" s="12" t="s">
        <v>1882</v>
      </c>
      <c r="AX378" s="12" t="s">
        <v>1900</v>
      </c>
      <c r="AY378" s="223" t="s">
        <v>2090</v>
      </c>
    </row>
    <row r="379" spans="2:65" s="1" customFormat="1" ht="22.5" customHeight="1">
      <c r="B379" s="41"/>
      <c r="C379" s="200" t="s">
        <v>1178</v>
      </c>
      <c r="D379" s="200" t="s">
        <v>2092</v>
      </c>
      <c r="E379" s="201" t="s">
        <v>1179</v>
      </c>
      <c r="F379" s="202" t="s">
        <v>1180</v>
      </c>
      <c r="G379" s="203" t="s">
        <v>2106</v>
      </c>
      <c r="H379" s="204">
        <v>30</v>
      </c>
      <c r="I379" s="205"/>
      <c r="J379" s="206">
        <f>ROUND(I379*H379,2)</f>
        <v>0</v>
      </c>
      <c r="K379" s="202" t="s">
        <v>2096</v>
      </c>
      <c r="L379" s="61"/>
      <c r="M379" s="207" t="s">
        <v>1898</v>
      </c>
      <c r="N379" s="208" t="s">
        <v>1922</v>
      </c>
      <c r="O379" s="42"/>
      <c r="P379" s="209">
        <f>O379*H379</f>
        <v>0</v>
      </c>
      <c r="Q379" s="209">
        <v>0</v>
      </c>
      <c r="R379" s="209">
        <f>Q379*H379</f>
        <v>0</v>
      </c>
      <c r="S379" s="209">
        <v>0</v>
      </c>
      <c r="T379" s="210">
        <f>S379*H379</f>
        <v>0</v>
      </c>
      <c r="AR379" s="24" t="s">
        <v>2171</v>
      </c>
      <c r="AT379" s="24" t="s">
        <v>2092</v>
      </c>
      <c r="AU379" s="24" t="s">
        <v>1961</v>
      </c>
      <c r="AY379" s="24" t="s">
        <v>2090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24" t="s">
        <v>1900</v>
      </c>
      <c r="BK379" s="211">
        <f>ROUND(I379*H379,2)</f>
        <v>0</v>
      </c>
      <c r="BL379" s="24" t="s">
        <v>2171</v>
      </c>
      <c r="BM379" s="24" t="s">
        <v>1181</v>
      </c>
    </row>
    <row r="380" spans="2:51" s="12" customFormat="1" ht="13.5">
      <c r="B380" s="212"/>
      <c r="C380" s="213"/>
      <c r="D380" s="214" t="s">
        <v>2098</v>
      </c>
      <c r="E380" s="215" t="s">
        <v>1898</v>
      </c>
      <c r="F380" s="216" t="s">
        <v>1182</v>
      </c>
      <c r="G380" s="213"/>
      <c r="H380" s="217">
        <v>30</v>
      </c>
      <c r="I380" s="218"/>
      <c r="J380" s="213"/>
      <c r="K380" s="213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2098</v>
      </c>
      <c r="AU380" s="223" t="s">
        <v>1961</v>
      </c>
      <c r="AV380" s="12" t="s">
        <v>1961</v>
      </c>
      <c r="AW380" s="12" t="s">
        <v>1916</v>
      </c>
      <c r="AX380" s="12" t="s">
        <v>1951</v>
      </c>
      <c r="AY380" s="223" t="s">
        <v>2090</v>
      </c>
    </row>
    <row r="381" spans="2:65" s="1" customFormat="1" ht="22.5" customHeight="1">
      <c r="B381" s="41"/>
      <c r="C381" s="228" t="s">
        <v>1183</v>
      </c>
      <c r="D381" s="228" t="s">
        <v>2136</v>
      </c>
      <c r="E381" s="229" t="s">
        <v>1184</v>
      </c>
      <c r="F381" s="230" t="s">
        <v>1185</v>
      </c>
      <c r="G381" s="231" t="s">
        <v>2106</v>
      </c>
      <c r="H381" s="232">
        <v>31.5</v>
      </c>
      <c r="I381" s="233"/>
      <c r="J381" s="234">
        <f>ROUND(I381*H381,2)</f>
        <v>0</v>
      </c>
      <c r="K381" s="230" t="s">
        <v>2096</v>
      </c>
      <c r="L381" s="235"/>
      <c r="M381" s="236" t="s">
        <v>1898</v>
      </c>
      <c r="N381" s="237" t="s">
        <v>1922</v>
      </c>
      <c r="O381" s="42"/>
      <c r="P381" s="209">
        <f>O381*H381</f>
        <v>0</v>
      </c>
      <c r="Q381" s="209">
        <v>0.000634</v>
      </c>
      <c r="R381" s="209">
        <f>Q381*H381</f>
        <v>0.019971</v>
      </c>
      <c r="S381" s="209">
        <v>0</v>
      </c>
      <c r="T381" s="210">
        <f>S381*H381</f>
        <v>0</v>
      </c>
      <c r="AR381" s="24" t="s">
        <v>2244</v>
      </c>
      <c r="AT381" s="24" t="s">
        <v>2136</v>
      </c>
      <c r="AU381" s="24" t="s">
        <v>1961</v>
      </c>
      <c r="AY381" s="24" t="s">
        <v>2090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24" t="s">
        <v>1900</v>
      </c>
      <c r="BK381" s="211">
        <f>ROUND(I381*H381,2)</f>
        <v>0</v>
      </c>
      <c r="BL381" s="24" t="s">
        <v>2171</v>
      </c>
      <c r="BM381" s="24" t="s">
        <v>1186</v>
      </c>
    </row>
    <row r="382" spans="2:47" s="1" customFormat="1" ht="27">
      <c r="B382" s="41"/>
      <c r="C382" s="63"/>
      <c r="D382" s="224" t="s">
        <v>2431</v>
      </c>
      <c r="E382" s="63"/>
      <c r="F382" s="256" t="s">
        <v>1187</v>
      </c>
      <c r="G382" s="63"/>
      <c r="H382" s="63"/>
      <c r="I382" s="170"/>
      <c r="J382" s="63"/>
      <c r="K382" s="63"/>
      <c r="L382" s="61"/>
      <c r="M382" s="257"/>
      <c r="N382" s="42"/>
      <c r="O382" s="42"/>
      <c r="P382" s="42"/>
      <c r="Q382" s="42"/>
      <c r="R382" s="42"/>
      <c r="S382" s="42"/>
      <c r="T382" s="78"/>
      <c r="AT382" s="24" t="s">
        <v>2431</v>
      </c>
      <c r="AU382" s="24" t="s">
        <v>1961</v>
      </c>
    </row>
    <row r="383" spans="2:51" s="12" customFormat="1" ht="13.5">
      <c r="B383" s="212"/>
      <c r="C383" s="213"/>
      <c r="D383" s="214" t="s">
        <v>2098</v>
      </c>
      <c r="E383" s="213"/>
      <c r="F383" s="216" t="s">
        <v>1188</v>
      </c>
      <c r="G383" s="213"/>
      <c r="H383" s="217">
        <v>31.5</v>
      </c>
      <c r="I383" s="218"/>
      <c r="J383" s="213"/>
      <c r="K383" s="213"/>
      <c r="L383" s="219"/>
      <c r="M383" s="220"/>
      <c r="N383" s="221"/>
      <c r="O383" s="221"/>
      <c r="P383" s="221"/>
      <c r="Q383" s="221"/>
      <c r="R383" s="221"/>
      <c r="S383" s="221"/>
      <c r="T383" s="222"/>
      <c r="AT383" s="223" t="s">
        <v>2098</v>
      </c>
      <c r="AU383" s="223" t="s">
        <v>1961</v>
      </c>
      <c r="AV383" s="12" t="s">
        <v>1961</v>
      </c>
      <c r="AW383" s="12" t="s">
        <v>1882</v>
      </c>
      <c r="AX383" s="12" t="s">
        <v>1900</v>
      </c>
      <c r="AY383" s="223" t="s">
        <v>2090</v>
      </c>
    </row>
    <row r="384" spans="2:65" s="1" customFormat="1" ht="22.5" customHeight="1">
      <c r="B384" s="41"/>
      <c r="C384" s="200" t="s">
        <v>1189</v>
      </c>
      <c r="D384" s="200" t="s">
        <v>2092</v>
      </c>
      <c r="E384" s="201" t="s">
        <v>1190</v>
      </c>
      <c r="F384" s="202" t="s">
        <v>1191</v>
      </c>
      <c r="G384" s="203" t="s">
        <v>2263</v>
      </c>
      <c r="H384" s="204">
        <v>3</v>
      </c>
      <c r="I384" s="205"/>
      <c r="J384" s="206">
        <f>ROUND(I384*H384,2)</f>
        <v>0</v>
      </c>
      <c r="K384" s="202" t="s">
        <v>2096</v>
      </c>
      <c r="L384" s="61"/>
      <c r="M384" s="207" t="s">
        <v>1898</v>
      </c>
      <c r="N384" s="208" t="s">
        <v>1922</v>
      </c>
      <c r="O384" s="42"/>
      <c r="P384" s="209">
        <f>O384*H384</f>
        <v>0</v>
      </c>
      <c r="Q384" s="209">
        <v>0</v>
      </c>
      <c r="R384" s="209">
        <f>Q384*H384</f>
        <v>0</v>
      </c>
      <c r="S384" s="209">
        <v>0</v>
      </c>
      <c r="T384" s="210">
        <f>S384*H384</f>
        <v>0</v>
      </c>
      <c r="AR384" s="24" t="s">
        <v>2171</v>
      </c>
      <c r="AT384" s="24" t="s">
        <v>2092</v>
      </c>
      <c r="AU384" s="24" t="s">
        <v>1961</v>
      </c>
      <c r="AY384" s="24" t="s">
        <v>2090</v>
      </c>
      <c r="BE384" s="211">
        <f>IF(N384="základní",J384,0)</f>
        <v>0</v>
      </c>
      <c r="BF384" s="211">
        <f>IF(N384="snížená",J384,0)</f>
        <v>0</v>
      </c>
      <c r="BG384" s="211">
        <f>IF(N384="zákl. přenesená",J384,0)</f>
        <v>0</v>
      </c>
      <c r="BH384" s="211">
        <f>IF(N384="sníž. přenesená",J384,0)</f>
        <v>0</v>
      </c>
      <c r="BI384" s="211">
        <f>IF(N384="nulová",J384,0)</f>
        <v>0</v>
      </c>
      <c r="BJ384" s="24" t="s">
        <v>1900</v>
      </c>
      <c r="BK384" s="211">
        <f>ROUND(I384*H384,2)</f>
        <v>0</v>
      </c>
      <c r="BL384" s="24" t="s">
        <v>2171</v>
      </c>
      <c r="BM384" s="24" t="s">
        <v>1192</v>
      </c>
    </row>
    <row r="385" spans="2:65" s="1" customFormat="1" ht="22.5" customHeight="1">
      <c r="B385" s="41"/>
      <c r="C385" s="228" t="s">
        <v>1193</v>
      </c>
      <c r="D385" s="228" t="s">
        <v>2136</v>
      </c>
      <c r="E385" s="229" t="s">
        <v>1194</v>
      </c>
      <c r="F385" s="230" t="s">
        <v>1195</v>
      </c>
      <c r="G385" s="231" t="s">
        <v>2263</v>
      </c>
      <c r="H385" s="232">
        <v>3</v>
      </c>
      <c r="I385" s="233"/>
      <c r="J385" s="234">
        <f>ROUND(I385*H385,2)</f>
        <v>0</v>
      </c>
      <c r="K385" s="230" t="s">
        <v>1898</v>
      </c>
      <c r="L385" s="235"/>
      <c r="M385" s="236" t="s">
        <v>1898</v>
      </c>
      <c r="N385" s="237" t="s">
        <v>1922</v>
      </c>
      <c r="O385" s="42"/>
      <c r="P385" s="209">
        <f>O385*H385</f>
        <v>0</v>
      </c>
      <c r="Q385" s="209">
        <v>0</v>
      </c>
      <c r="R385" s="209">
        <f>Q385*H385</f>
        <v>0</v>
      </c>
      <c r="S385" s="209">
        <v>0</v>
      </c>
      <c r="T385" s="210">
        <f>S385*H385</f>
        <v>0</v>
      </c>
      <c r="AR385" s="24" t="s">
        <v>2244</v>
      </c>
      <c r="AT385" s="24" t="s">
        <v>2136</v>
      </c>
      <c r="AU385" s="24" t="s">
        <v>1961</v>
      </c>
      <c r="AY385" s="24" t="s">
        <v>2090</v>
      </c>
      <c r="BE385" s="211">
        <f>IF(N385="základní",J385,0)</f>
        <v>0</v>
      </c>
      <c r="BF385" s="211">
        <f>IF(N385="snížená",J385,0)</f>
        <v>0</v>
      </c>
      <c r="BG385" s="211">
        <f>IF(N385="zákl. přenesená",J385,0)</f>
        <v>0</v>
      </c>
      <c r="BH385" s="211">
        <f>IF(N385="sníž. přenesená",J385,0)</f>
        <v>0</v>
      </c>
      <c r="BI385" s="211">
        <f>IF(N385="nulová",J385,0)</f>
        <v>0</v>
      </c>
      <c r="BJ385" s="24" t="s">
        <v>1900</v>
      </c>
      <c r="BK385" s="211">
        <f>ROUND(I385*H385,2)</f>
        <v>0</v>
      </c>
      <c r="BL385" s="24" t="s">
        <v>2171</v>
      </c>
      <c r="BM385" s="24" t="s">
        <v>1196</v>
      </c>
    </row>
    <row r="386" spans="2:51" s="12" customFormat="1" ht="13.5">
      <c r="B386" s="212"/>
      <c r="C386" s="213"/>
      <c r="D386" s="214" t="s">
        <v>2098</v>
      </c>
      <c r="E386" s="215" t="s">
        <v>1898</v>
      </c>
      <c r="F386" s="216" t="s">
        <v>931</v>
      </c>
      <c r="G386" s="213"/>
      <c r="H386" s="217">
        <v>3</v>
      </c>
      <c r="I386" s="218"/>
      <c r="J386" s="213"/>
      <c r="K386" s="213"/>
      <c r="L386" s="219"/>
      <c r="M386" s="220"/>
      <c r="N386" s="221"/>
      <c r="O386" s="221"/>
      <c r="P386" s="221"/>
      <c r="Q386" s="221"/>
      <c r="R386" s="221"/>
      <c r="S386" s="221"/>
      <c r="T386" s="222"/>
      <c r="AT386" s="223" t="s">
        <v>2098</v>
      </c>
      <c r="AU386" s="223" t="s">
        <v>1961</v>
      </c>
      <c r="AV386" s="12" t="s">
        <v>1961</v>
      </c>
      <c r="AW386" s="12" t="s">
        <v>1916</v>
      </c>
      <c r="AX386" s="12" t="s">
        <v>1951</v>
      </c>
      <c r="AY386" s="223" t="s">
        <v>2090</v>
      </c>
    </row>
    <row r="387" spans="2:65" s="1" customFormat="1" ht="31.5" customHeight="1">
      <c r="B387" s="41"/>
      <c r="C387" s="200" t="s">
        <v>1197</v>
      </c>
      <c r="D387" s="200" t="s">
        <v>2092</v>
      </c>
      <c r="E387" s="201" t="s">
        <v>1198</v>
      </c>
      <c r="F387" s="202" t="s">
        <v>1199</v>
      </c>
      <c r="G387" s="203" t="s">
        <v>2132</v>
      </c>
      <c r="H387" s="204">
        <v>3.456</v>
      </c>
      <c r="I387" s="205"/>
      <c r="J387" s="206">
        <f>ROUND(I387*H387,2)</f>
        <v>0</v>
      </c>
      <c r="K387" s="202" t="s">
        <v>2096</v>
      </c>
      <c r="L387" s="61"/>
      <c r="M387" s="207" t="s">
        <v>1898</v>
      </c>
      <c r="N387" s="208" t="s">
        <v>1922</v>
      </c>
      <c r="O387" s="42"/>
      <c r="P387" s="209">
        <f>O387*H387</f>
        <v>0</v>
      </c>
      <c r="Q387" s="209">
        <v>0.0068423</v>
      </c>
      <c r="R387" s="209">
        <f>Q387*H387</f>
        <v>0.0236469888</v>
      </c>
      <c r="S387" s="209">
        <v>0</v>
      </c>
      <c r="T387" s="210">
        <f>S387*H387</f>
        <v>0</v>
      </c>
      <c r="AR387" s="24" t="s">
        <v>2171</v>
      </c>
      <c r="AT387" s="24" t="s">
        <v>2092</v>
      </c>
      <c r="AU387" s="24" t="s">
        <v>1961</v>
      </c>
      <c r="AY387" s="24" t="s">
        <v>2090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24" t="s">
        <v>1900</v>
      </c>
      <c r="BK387" s="211">
        <f>ROUND(I387*H387,2)</f>
        <v>0</v>
      </c>
      <c r="BL387" s="24" t="s">
        <v>2171</v>
      </c>
      <c r="BM387" s="24" t="s">
        <v>1200</v>
      </c>
    </row>
    <row r="388" spans="2:51" s="12" customFormat="1" ht="13.5">
      <c r="B388" s="212"/>
      <c r="C388" s="213"/>
      <c r="D388" s="214" t="s">
        <v>2098</v>
      </c>
      <c r="E388" s="215" t="s">
        <v>1898</v>
      </c>
      <c r="F388" s="216" t="s">
        <v>1201</v>
      </c>
      <c r="G388" s="213"/>
      <c r="H388" s="217">
        <v>3.456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2098</v>
      </c>
      <c r="AU388" s="223" t="s">
        <v>1961</v>
      </c>
      <c r="AV388" s="12" t="s">
        <v>1961</v>
      </c>
      <c r="AW388" s="12" t="s">
        <v>1916</v>
      </c>
      <c r="AX388" s="12" t="s">
        <v>1951</v>
      </c>
      <c r="AY388" s="223" t="s">
        <v>2090</v>
      </c>
    </row>
    <row r="389" spans="2:65" s="1" customFormat="1" ht="22.5" customHeight="1">
      <c r="B389" s="41"/>
      <c r="C389" s="200" t="s">
        <v>1202</v>
      </c>
      <c r="D389" s="200" t="s">
        <v>2092</v>
      </c>
      <c r="E389" s="201" t="s">
        <v>1203</v>
      </c>
      <c r="F389" s="202" t="s">
        <v>1204</v>
      </c>
      <c r="G389" s="203" t="s">
        <v>1045</v>
      </c>
      <c r="H389" s="276"/>
      <c r="I389" s="205"/>
      <c r="J389" s="206">
        <f>ROUND(I389*H389,2)</f>
        <v>0</v>
      </c>
      <c r="K389" s="202" t="s">
        <v>2096</v>
      </c>
      <c r="L389" s="61"/>
      <c r="M389" s="207" t="s">
        <v>1898</v>
      </c>
      <c r="N389" s="208" t="s">
        <v>1922</v>
      </c>
      <c r="O389" s="42"/>
      <c r="P389" s="209">
        <f>O389*H389</f>
        <v>0</v>
      </c>
      <c r="Q389" s="209">
        <v>0</v>
      </c>
      <c r="R389" s="209">
        <f>Q389*H389</f>
        <v>0</v>
      </c>
      <c r="S389" s="209">
        <v>0</v>
      </c>
      <c r="T389" s="210">
        <f>S389*H389</f>
        <v>0</v>
      </c>
      <c r="AR389" s="24" t="s">
        <v>2171</v>
      </c>
      <c r="AT389" s="24" t="s">
        <v>2092</v>
      </c>
      <c r="AU389" s="24" t="s">
        <v>1961</v>
      </c>
      <c r="AY389" s="24" t="s">
        <v>2090</v>
      </c>
      <c r="BE389" s="211">
        <f>IF(N389="základní",J389,0)</f>
        <v>0</v>
      </c>
      <c r="BF389" s="211">
        <f>IF(N389="snížená",J389,0)</f>
        <v>0</v>
      </c>
      <c r="BG389" s="211">
        <f>IF(N389="zákl. přenesená",J389,0)</f>
        <v>0</v>
      </c>
      <c r="BH389" s="211">
        <f>IF(N389="sníž. přenesená",J389,0)</f>
        <v>0</v>
      </c>
      <c r="BI389" s="211">
        <f>IF(N389="nulová",J389,0)</f>
        <v>0</v>
      </c>
      <c r="BJ389" s="24" t="s">
        <v>1900</v>
      </c>
      <c r="BK389" s="211">
        <f>ROUND(I389*H389,2)</f>
        <v>0</v>
      </c>
      <c r="BL389" s="24" t="s">
        <v>2171</v>
      </c>
      <c r="BM389" s="24" t="s">
        <v>1205</v>
      </c>
    </row>
    <row r="390" spans="2:65" s="1" customFormat="1" ht="22.5" customHeight="1">
      <c r="B390" s="41"/>
      <c r="C390" s="200" t="s">
        <v>1206</v>
      </c>
      <c r="D390" s="200" t="s">
        <v>2092</v>
      </c>
      <c r="E390" s="201" t="s">
        <v>1207</v>
      </c>
      <c r="F390" s="202" t="s">
        <v>1208</v>
      </c>
      <c r="G390" s="203" t="s">
        <v>1209</v>
      </c>
      <c r="H390" s="204">
        <v>0.03</v>
      </c>
      <c r="I390" s="205"/>
      <c r="J390" s="206">
        <f>ROUND(I390*H390,2)</f>
        <v>0</v>
      </c>
      <c r="K390" s="202" t="s">
        <v>2096</v>
      </c>
      <c r="L390" s="61"/>
      <c r="M390" s="207" t="s">
        <v>1898</v>
      </c>
      <c r="N390" s="208" t="s">
        <v>1922</v>
      </c>
      <c r="O390" s="42"/>
      <c r="P390" s="209">
        <f>O390*H390</f>
        <v>0</v>
      </c>
      <c r="Q390" s="209">
        <v>0</v>
      </c>
      <c r="R390" s="209">
        <f>Q390*H390</f>
        <v>0</v>
      </c>
      <c r="S390" s="209">
        <v>0</v>
      </c>
      <c r="T390" s="210">
        <f>S390*H390</f>
        <v>0</v>
      </c>
      <c r="AR390" s="24" t="s">
        <v>2653</v>
      </c>
      <c r="AT390" s="24" t="s">
        <v>2092</v>
      </c>
      <c r="AU390" s="24" t="s">
        <v>1961</v>
      </c>
      <c r="AY390" s="24" t="s">
        <v>2090</v>
      </c>
      <c r="BE390" s="211">
        <f>IF(N390="základní",J390,0)</f>
        <v>0</v>
      </c>
      <c r="BF390" s="211">
        <f>IF(N390="snížená",J390,0)</f>
        <v>0</v>
      </c>
      <c r="BG390" s="211">
        <f>IF(N390="zákl. přenesená",J390,0)</f>
        <v>0</v>
      </c>
      <c r="BH390" s="211">
        <f>IF(N390="sníž. přenesená",J390,0)</f>
        <v>0</v>
      </c>
      <c r="BI390" s="211">
        <f>IF(N390="nulová",J390,0)</f>
        <v>0</v>
      </c>
      <c r="BJ390" s="24" t="s">
        <v>1900</v>
      </c>
      <c r="BK390" s="211">
        <f>ROUND(I390*H390,2)</f>
        <v>0</v>
      </c>
      <c r="BL390" s="24" t="s">
        <v>2653</v>
      </c>
      <c r="BM390" s="24" t="s">
        <v>1210</v>
      </c>
    </row>
    <row r="391" spans="2:51" s="12" customFormat="1" ht="13.5">
      <c r="B391" s="212"/>
      <c r="C391" s="213"/>
      <c r="D391" s="214" t="s">
        <v>2098</v>
      </c>
      <c r="E391" s="215" t="s">
        <v>1898</v>
      </c>
      <c r="F391" s="216" t="s">
        <v>1211</v>
      </c>
      <c r="G391" s="213"/>
      <c r="H391" s="217">
        <v>0.03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2098</v>
      </c>
      <c r="AU391" s="223" t="s">
        <v>1961</v>
      </c>
      <c r="AV391" s="12" t="s">
        <v>1961</v>
      </c>
      <c r="AW391" s="12" t="s">
        <v>1916</v>
      </c>
      <c r="AX391" s="12" t="s">
        <v>1951</v>
      </c>
      <c r="AY391" s="223" t="s">
        <v>2090</v>
      </c>
    </row>
    <row r="392" spans="2:65" s="1" customFormat="1" ht="22.5" customHeight="1">
      <c r="B392" s="41"/>
      <c r="C392" s="200" t="s">
        <v>1212</v>
      </c>
      <c r="D392" s="200" t="s">
        <v>2092</v>
      </c>
      <c r="E392" s="201" t="s">
        <v>1213</v>
      </c>
      <c r="F392" s="202" t="s">
        <v>1214</v>
      </c>
      <c r="G392" s="203" t="s">
        <v>2095</v>
      </c>
      <c r="H392" s="204">
        <v>2.1</v>
      </c>
      <c r="I392" s="205"/>
      <c r="J392" s="206">
        <f>ROUND(I392*H392,2)</f>
        <v>0</v>
      </c>
      <c r="K392" s="202" t="s">
        <v>2096</v>
      </c>
      <c r="L392" s="61"/>
      <c r="M392" s="207" t="s">
        <v>1898</v>
      </c>
      <c r="N392" s="208" t="s">
        <v>1922</v>
      </c>
      <c r="O392" s="42"/>
      <c r="P392" s="209">
        <f>O392*H392</f>
        <v>0</v>
      </c>
      <c r="Q392" s="209">
        <v>0</v>
      </c>
      <c r="R392" s="209">
        <f>Q392*H392</f>
        <v>0</v>
      </c>
      <c r="S392" s="209">
        <v>0</v>
      </c>
      <c r="T392" s="210">
        <f>S392*H392</f>
        <v>0</v>
      </c>
      <c r="AR392" s="24" t="s">
        <v>2653</v>
      </c>
      <c r="AT392" s="24" t="s">
        <v>2092</v>
      </c>
      <c r="AU392" s="24" t="s">
        <v>1961</v>
      </c>
      <c r="AY392" s="24" t="s">
        <v>2090</v>
      </c>
      <c r="BE392" s="211">
        <f>IF(N392="základní",J392,0)</f>
        <v>0</v>
      </c>
      <c r="BF392" s="211">
        <f>IF(N392="snížená",J392,0)</f>
        <v>0</v>
      </c>
      <c r="BG392" s="211">
        <f>IF(N392="zákl. přenesená",J392,0)</f>
        <v>0</v>
      </c>
      <c r="BH392" s="211">
        <f>IF(N392="sníž. přenesená",J392,0)</f>
        <v>0</v>
      </c>
      <c r="BI392" s="211">
        <f>IF(N392="nulová",J392,0)</f>
        <v>0</v>
      </c>
      <c r="BJ392" s="24" t="s">
        <v>1900</v>
      </c>
      <c r="BK392" s="211">
        <f>ROUND(I392*H392,2)</f>
        <v>0</v>
      </c>
      <c r="BL392" s="24" t="s">
        <v>2653</v>
      </c>
      <c r="BM392" s="24" t="s">
        <v>1215</v>
      </c>
    </row>
    <row r="393" spans="2:51" s="12" customFormat="1" ht="13.5">
      <c r="B393" s="212"/>
      <c r="C393" s="213"/>
      <c r="D393" s="214" t="s">
        <v>2098</v>
      </c>
      <c r="E393" s="215" t="s">
        <v>1898</v>
      </c>
      <c r="F393" s="216" t="s">
        <v>1216</v>
      </c>
      <c r="G393" s="213"/>
      <c r="H393" s="217">
        <v>2.1</v>
      </c>
      <c r="I393" s="218"/>
      <c r="J393" s="213"/>
      <c r="K393" s="213"/>
      <c r="L393" s="219"/>
      <c r="M393" s="220"/>
      <c r="N393" s="221"/>
      <c r="O393" s="221"/>
      <c r="P393" s="221"/>
      <c r="Q393" s="221"/>
      <c r="R393" s="221"/>
      <c r="S393" s="221"/>
      <c r="T393" s="222"/>
      <c r="AT393" s="223" t="s">
        <v>2098</v>
      </c>
      <c r="AU393" s="223" t="s">
        <v>1961</v>
      </c>
      <c r="AV393" s="12" t="s">
        <v>1961</v>
      </c>
      <c r="AW393" s="12" t="s">
        <v>1916</v>
      </c>
      <c r="AX393" s="12" t="s">
        <v>1951</v>
      </c>
      <c r="AY393" s="223" t="s">
        <v>2090</v>
      </c>
    </row>
    <row r="394" spans="2:65" s="1" customFormat="1" ht="22.5" customHeight="1">
      <c r="B394" s="41"/>
      <c r="C394" s="200" t="s">
        <v>1217</v>
      </c>
      <c r="D394" s="200" t="s">
        <v>2092</v>
      </c>
      <c r="E394" s="201" t="s">
        <v>1218</v>
      </c>
      <c r="F394" s="202" t="s">
        <v>1219</v>
      </c>
      <c r="G394" s="203" t="s">
        <v>2095</v>
      </c>
      <c r="H394" s="204">
        <v>2.1</v>
      </c>
      <c r="I394" s="205"/>
      <c r="J394" s="206">
        <f>ROUND(I394*H394,2)</f>
        <v>0</v>
      </c>
      <c r="K394" s="202" t="s">
        <v>2096</v>
      </c>
      <c r="L394" s="61"/>
      <c r="M394" s="207" t="s">
        <v>1898</v>
      </c>
      <c r="N394" s="208" t="s">
        <v>1922</v>
      </c>
      <c r="O394" s="42"/>
      <c r="P394" s="209">
        <f>O394*H394</f>
        <v>0</v>
      </c>
      <c r="Q394" s="209">
        <v>2.256342204</v>
      </c>
      <c r="R394" s="209">
        <f>Q394*H394</f>
        <v>4.7383186284</v>
      </c>
      <c r="S394" s="209">
        <v>0</v>
      </c>
      <c r="T394" s="210">
        <f>S394*H394</f>
        <v>0</v>
      </c>
      <c r="AR394" s="24" t="s">
        <v>2653</v>
      </c>
      <c r="AT394" s="24" t="s">
        <v>2092</v>
      </c>
      <c r="AU394" s="24" t="s">
        <v>1961</v>
      </c>
      <c r="AY394" s="24" t="s">
        <v>2090</v>
      </c>
      <c r="BE394" s="211">
        <f>IF(N394="základní",J394,0)</f>
        <v>0</v>
      </c>
      <c r="BF394" s="211">
        <f>IF(N394="snížená",J394,0)</f>
        <v>0</v>
      </c>
      <c r="BG394" s="211">
        <f>IF(N394="zákl. přenesená",J394,0)</f>
        <v>0</v>
      </c>
      <c r="BH394" s="211">
        <f>IF(N394="sníž. přenesená",J394,0)</f>
        <v>0</v>
      </c>
      <c r="BI394" s="211">
        <f>IF(N394="nulová",J394,0)</f>
        <v>0</v>
      </c>
      <c r="BJ394" s="24" t="s">
        <v>1900</v>
      </c>
      <c r="BK394" s="211">
        <f>ROUND(I394*H394,2)</f>
        <v>0</v>
      </c>
      <c r="BL394" s="24" t="s">
        <v>2653</v>
      </c>
      <c r="BM394" s="24" t="s">
        <v>1220</v>
      </c>
    </row>
    <row r="395" spans="2:51" s="12" customFormat="1" ht="13.5">
      <c r="B395" s="212"/>
      <c r="C395" s="213"/>
      <c r="D395" s="214" t="s">
        <v>2098</v>
      </c>
      <c r="E395" s="215" t="s">
        <v>1898</v>
      </c>
      <c r="F395" s="216" t="s">
        <v>1221</v>
      </c>
      <c r="G395" s="213"/>
      <c r="H395" s="217">
        <v>2.1</v>
      </c>
      <c r="I395" s="218"/>
      <c r="J395" s="213"/>
      <c r="K395" s="213"/>
      <c r="L395" s="219"/>
      <c r="M395" s="220"/>
      <c r="N395" s="221"/>
      <c r="O395" s="221"/>
      <c r="P395" s="221"/>
      <c r="Q395" s="221"/>
      <c r="R395" s="221"/>
      <c r="S395" s="221"/>
      <c r="T395" s="222"/>
      <c r="AT395" s="223" t="s">
        <v>2098</v>
      </c>
      <c r="AU395" s="223" t="s">
        <v>1961</v>
      </c>
      <c r="AV395" s="12" t="s">
        <v>1961</v>
      </c>
      <c r="AW395" s="12" t="s">
        <v>1916</v>
      </c>
      <c r="AX395" s="12" t="s">
        <v>1951</v>
      </c>
      <c r="AY395" s="223" t="s">
        <v>2090</v>
      </c>
    </row>
    <row r="396" spans="2:65" s="1" customFormat="1" ht="31.5" customHeight="1">
      <c r="B396" s="41"/>
      <c r="C396" s="200" t="s">
        <v>1222</v>
      </c>
      <c r="D396" s="200" t="s">
        <v>2092</v>
      </c>
      <c r="E396" s="201" t="s">
        <v>1223</v>
      </c>
      <c r="F396" s="202" t="s">
        <v>1224</v>
      </c>
      <c r="G396" s="203" t="s">
        <v>2106</v>
      </c>
      <c r="H396" s="204">
        <v>30</v>
      </c>
      <c r="I396" s="205"/>
      <c r="J396" s="206">
        <f>ROUND(I396*H396,2)</f>
        <v>0</v>
      </c>
      <c r="K396" s="202" t="s">
        <v>2096</v>
      </c>
      <c r="L396" s="61"/>
      <c r="M396" s="207" t="s">
        <v>1898</v>
      </c>
      <c r="N396" s="208" t="s">
        <v>1922</v>
      </c>
      <c r="O396" s="42"/>
      <c r="P396" s="209">
        <f>O396*H396</f>
        <v>0</v>
      </c>
      <c r="Q396" s="209">
        <v>0</v>
      </c>
      <c r="R396" s="209">
        <f>Q396*H396</f>
        <v>0</v>
      </c>
      <c r="S396" s="209">
        <v>0</v>
      </c>
      <c r="T396" s="210">
        <f>S396*H396</f>
        <v>0</v>
      </c>
      <c r="AR396" s="24" t="s">
        <v>2653</v>
      </c>
      <c r="AT396" s="24" t="s">
        <v>2092</v>
      </c>
      <c r="AU396" s="24" t="s">
        <v>1961</v>
      </c>
      <c r="AY396" s="24" t="s">
        <v>2090</v>
      </c>
      <c r="BE396" s="211">
        <f>IF(N396="základní",J396,0)</f>
        <v>0</v>
      </c>
      <c r="BF396" s="211">
        <f>IF(N396="snížená",J396,0)</f>
        <v>0</v>
      </c>
      <c r="BG396" s="211">
        <f>IF(N396="zákl. přenesená",J396,0)</f>
        <v>0</v>
      </c>
      <c r="BH396" s="211">
        <f>IF(N396="sníž. přenesená",J396,0)</f>
        <v>0</v>
      </c>
      <c r="BI396" s="211">
        <f>IF(N396="nulová",J396,0)</f>
        <v>0</v>
      </c>
      <c r="BJ396" s="24" t="s">
        <v>1900</v>
      </c>
      <c r="BK396" s="211">
        <f>ROUND(I396*H396,2)</f>
        <v>0</v>
      </c>
      <c r="BL396" s="24" t="s">
        <v>2653</v>
      </c>
      <c r="BM396" s="24" t="s">
        <v>1225</v>
      </c>
    </row>
    <row r="397" spans="2:51" s="12" customFormat="1" ht="13.5">
      <c r="B397" s="212"/>
      <c r="C397" s="213"/>
      <c r="D397" s="214" t="s">
        <v>2098</v>
      </c>
      <c r="E397" s="215" t="s">
        <v>1898</v>
      </c>
      <c r="F397" s="216" t="s">
        <v>1172</v>
      </c>
      <c r="G397" s="213"/>
      <c r="H397" s="217">
        <v>30</v>
      </c>
      <c r="I397" s="218"/>
      <c r="J397" s="213"/>
      <c r="K397" s="213"/>
      <c r="L397" s="219"/>
      <c r="M397" s="220"/>
      <c r="N397" s="221"/>
      <c r="O397" s="221"/>
      <c r="P397" s="221"/>
      <c r="Q397" s="221"/>
      <c r="R397" s="221"/>
      <c r="S397" s="221"/>
      <c r="T397" s="222"/>
      <c r="AT397" s="223" t="s">
        <v>2098</v>
      </c>
      <c r="AU397" s="223" t="s">
        <v>1961</v>
      </c>
      <c r="AV397" s="12" t="s">
        <v>1961</v>
      </c>
      <c r="AW397" s="12" t="s">
        <v>1916</v>
      </c>
      <c r="AX397" s="12" t="s">
        <v>1951</v>
      </c>
      <c r="AY397" s="223" t="s">
        <v>2090</v>
      </c>
    </row>
    <row r="398" spans="2:65" s="1" customFormat="1" ht="31.5" customHeight="1">
      <c r="B398" s="41"/>
      <c r="C398" s="200" t="s">
        <v>1226</v>
      </c>
      <c r="D398" s="200" t="s">
        <v>2092</v>
      </c>
      <c r="E398" s="201" t="s">
        <v>1227</v>
      </c>
      <c r="F398" s="202" t="s">
        <v>1228</v>
      </c>
      <c r="G398" s="203" t="s">
        <v>2106</v>
      </c>
      <c r="H398" s="204">
        <v>30</v>
      </c>
      <c r="I398" s="205"/>
      <c r="J398" s="206">
        <f>ROUND(I398*H398,2)</f>
        <v>0</v>
      </c>
      <c r="K398" s="202" t="s">
        <v>2096</v>
      </c>
      <c r="L398" s="61"/>
      <c r="M398" s="207" t="s">
        <v>1898</v>
      </c>
      <c r="N398" s="208" t="s">
        <v>1922</v>
      </c>
      <c r="O398" s="42"/>
      <c r="P398" s="209">
        <f>O398*H398</f>
        <v>0</v>
      </c>
      <c r="Q398" s="209">
        <v>0.203</v>
      </c>
      <c r="R398" s="209">
        <f>Q398*H398</f>
        <v>6.090000000000001</v>
      </c>
      <c r="S398" s="209">
        <v>0</v>
      </c>
      <c r="T398" s="210">
        <f>S398*H398</f>
        <v>0</v>
      </c>
      <c r="AR398" s="24" t="s">
        <v>2653</v>
      </c>
      <c r="AT398" s="24" t="s">
        <v>2092</v>
      </c>
      <c r="AU398" s="24" t="s">
        <v>1961</v>
      </c>
      <c r="AY398" s="24" t="s">
        <v>2090</v>
      </c>
      <c r="BE398" s="211">
        <f>IF(N398="základní",J398,0)</f>
        <v>0</v>
      </c>
      <c r="BF398" s="211">
        <f>IF(N398="snížená",J398,0)</f>
        <v>0</v>
      </c>
      <c r="BG398" s="211">
        <f>IF(N398="zákl. přenesená",J398,0)</f>
        <v>0</v>
      </c>
      <c r="BH398" s="211">
        <f>IF(N398="sníž. přenesená",J398,0)</f>
        <v>0</v>
      </c>
      <c r="BI398" s="211">
        <f>IF(N398="nulová",J398,0)</f>
        <v>0</v>
      </c>
      <c r="BJ398" s="24" t="s">
        <v>1900</v>
      </c>
      <c r="BK398" s="211">
        <f>ROUND(I398*H398,2)</f>
        <v>0</v>
      </c>
      <c r="BL398" s="24" t="s">
        <v>2653</v>
      </c>
      <c r="BM398" s="24" t="s">
        <v>1229</v>
      </c>
    </row>
    <row r="399" spans="2:51" s="12" customFormat="1" ht="13.5">
      <c r="B399" s="212"/>
      <c r="C399" s="213"/>
      <c r="D399" s="214" t="s">
        <v>2098</v>
      </c>
      <c r="E399" s="215" t="s">
        <v>1898</v>
      </c>
      <c r="F399" s="216" t="s">
        <v>1172</v>
      </c>
      <c r="G399" s="213"/>
      <c r="H399" s="217">
        <v>30</v>
      </c>
      <c r="I399" s="218"/>
      <c r="J399" s="213"/>
      <c r="K399" s="213"/>
      <c r="L399" s="219"/>
      <c r="M399" s="220"/>
      <c r="N399" s="221"/>
      <c r="O399" s="221"/>
      <c r="P399" s="221"/>
      <c r="Q399" s="221"/>
      <c r="R399" s="221"/>
      <c r="S399" s="221"/>
      <c r="T399" s="222"/>
      <c r="AT399" s="223" t="s">
        <v>2098</v>
      </c>
      <c r="AU399" s="223" t="s">
        <v>1961</v>
      </c>
      <c r="AV399" s="12" t="s">
        <v>1961</v>
      </c>
      <c r="AW399" s="12" t="s">
        <v>1916</v>
      </c>
      <c r="AX399" s="12" t="s">
        <v>1951</v>
      </c>
      <c r="AY399" s="223" t="s">
        <v>2090</v>
      </c>
    </row>
    <row r="400" spans="2:65" s="1" customFormat="1" ht="22.5" customHeight="1">
      <c r="B400" s="41"/>
      <c r="C400" s="200" t="s">
        <v>1230</v>
      </c>
      <c r="D400" s="200" t="s">
        <v>2092</v>
      </c>
      <c r="E400" s="201" t="s">
        <v>1231</v>
      </c>
      <c r="F400" s="202" t="s">
        <v>1232</v>
      </c>
      <c r="G400" s="203" t="s">
        <v>2106</v>
      </c>
      <c r="H400" s="204">
        <v>30</v>
      </c>
      <c r="I400" s="205"/>
      <c r="J400" s="206">
        <f>ROUND(I400*H400,2)</f>
        <v>0</v>
      </c>
      <c r="K400" s="202" t="s">
        <v>2096</v>
      </c>
      <c r="L400" s="61"/>
      <c r="M400" s="207" t="s">
        <v>1898</v>
      </c>
      <c r="N400" s="208" t="s">
        <v>1922</v>
      </c>
      <c r="O400" s="42"/>
      <c r="P400" s="209">
        <f>O400*H400</f>
        <v>0</v>
      </c>
      <c r="Q400" s="209">
        <v>0</v>
      </c>
      <c r="R400" s="209">
        <f>Q400*H400</f>
        <v>0</v>
      </c>
      <c r="S400" s="209">
        <v>0</v>
      </c>
      <c r="T400" s="210">
        <f>S400*H400</f>
        <v>0</v>
      </c>
      <c r="AR400" s="24" t="s">
        <v>2653</v>
      </c>
      <c r="AT400" s="24" t="s">
        <v>2092</v>
      </c>
      <c r="AU400" s="24" t="s">
        <v>1961</v>
      </c>
      <c r="AY400" s="24" t="s">
        <v>2090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24" t="s">
        <v>1900</v>
      </c>
      <c r="BK400" s="211">
        <f>ROUND(I400*H400,2)</f>
        <v>0</v>
      </c>
      <c r="BL400" s="24" t="s">
        <v>2653</v>
      </c>
      <c r="BM400" s="24" t="s">
        <v>1233</v>
      </c>
    </row>
    <row r="401" spans="2:51" s="12" customFormat="1" ht="13.5">
      <c r="B401" s="212"/>
      <c r="C401" s="213"/>
      <c r="D401" s="214" t="s">
        <v>2098</v>
      </c>
      <c r="E401" s="215" t="s">
        <v>1898</v>
      </c>
      <c r="F401" s="216" t="s">
        <v>1172</v>
      </c>
      <c r="G401" s="213"/>
      <c r="H401" s="217">
        <v>30</v>
      </c>
      <c r="I401" s="218"/>
      <c r="J401" s="213"/>
      <c r="K401" s="213"/>
      <c r="L401" s="219"/>
      <c r="M401" s="220"/>
      <c r="N401" s="221"/>
      <c r="O401" s="221"/>
      <c r="P401" s="221"/>
      <c r="Q401" s="221"/>
      <c r="R401" s="221"/>
      <c r="S401" s="221"/>
      <c r="T401" s="222"/>
      <c r="AT401" s="223" t="s">
        <v>2098</v>
      </c>
      <c r="AU401" s="223" t="s">
        <v>1961</v>
      </c>
      <c r="AV401" s="12" t="s">
        <v>1961</v>
      </c>
      <c r="AW401" s="12" t="s">
        <v>1916</v>
      </c>
      <c r="AX401" s="12" t="s">
        <v>1951</v>
      </c>
      <c r="AY401" s="223" t="s">
        <v>2090</v>
      </c>
    </row>
    <row r="402" spans="2:65" s="1" customFormat="1" ht="22.5" customHeight="1">
      <c r="B402" s="41"/>
      <c r="C402" s="200" t="s">
        <v>1234</v>
      </c>
      <c r="D402" s="200" t="s">
        <v>2092</v>
      </c>
      <c r="E402" s="201" t="s">
        <v>1235</v>
      </c>
      <c r="F402" s="202" t="s">
        <v>1236</v>
      </c>
      <c r="G402" s="203" t="s">
        <v>2095</v>
      </c>
      <c r="H402" s="204">
        <v>5.85</v>
      </c>
      <c r="I402" s="205"/>
      <c r="J402" s="206">
        <f>ROUND(I402*H402,2)</f>
        <v>0</v>
      </c>
      <c r="K402" s="202" t="s">
        <v>2096</v>
      </c>
      <c r="L402" s="61"/>
      <c r="M402" s="207" t="s">
        <v>1898</v>
      </c>
      <c r="N402" s="208" t="s">
        <v>1922</v>
      </c>
      <c r="O402" s="42"/>
      <c r="P402" s="209">
        <f>O402*H402</f>
        <v>0</v>
      </c>
      <c r="Q402" s="209">
        <v>0</v>
      </c>
      <c r="R402" s="209">
        <f>Q402*H402</f>
        <v>0</v>
      </c>
      <c r="S402" s="209">
        <v>0</v>
      </c>
      <c r="T402" s="210">
        <f>S402*H402</f>
        <v>0</v>
      </c>
      <c r="AR402" s="24" t="s">
        <v>2653</v>
      </c>
      <c r="AT402" s="24" t="s">
        <v>2092</v>
      </c>
      <c r="AU402" s="24" t="s">
        <v>1961</v>
      </c>
      <c r="AY402" s="24" t="s">
        <v>2090</v>
      </c>
      <c r="BE402" s="211">
        <f>IF(N402="základní",J402,0)</f>
        <v>0</v>
      </c>
      <c r="BF402" s="211">
        <f>IF(N402="snížená",J402,0)</f>
        <v>0</v>
      </c>
      <c r="BG402" s="211">
        <f>IF(N402="zákl. přenesená",J402,0)</f>
        <v>0</v>
      </c>
      <c r="BH402" s="211">
        <f>IF(N402="sníž. přenesená",J402,0)</f>
        <v>0</v>
      </c>
      <c r="BI402" s="211">
        <f>IF(N402="nulová",J402,0)</f>
        <v>0</v>
      </c>
      <c r="BJ402" s="24" t="s">
        <v>1900</v>
      </c>
      <c r="BK402" s="211">
        <f>ROUND(I402*H402,2)</f>
        <v>0</v>
      </c>
      <c r="BL402" s="24" t="s">
        <v>2653</v>
      </c>
      <c r="BM402" s="24" t="s">
        <v>1237</v>
      </c>
    </row>
    <row r="403" spans="2:51" s="12" customFormat="1" ht="13.5">
      <c r="B403" s="212"/>
      <c r="C403" s="213"/>
      <c r="D403" s="214" t="s">
        <v>2098</v>
      </c>
      <c r="E403" s="215" t="s">
        <v>1898</v>
      </c>
      <c r="F403" s="216" t="s">
        <v>1238</v>
      </c>
      <c r="G403" s="213"/>
      <c r="H403" s="217">
        <v>5.85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2098</v>
      </c>
      <c r="AU403" s="223" t="s">
        <v>1961</v>
      </c>
      <c r="AV403" s="12" t="s">
        <v>1961</v>
      </c>
      <c r="AW403" s="12" t="s">
        <v>1916</v>
      </c>
      <c r="AX403" s="12" t="s">
        <v>1951</v>
      </c>
      <c r="AY403" s="223" t="s">
        <v>2090</v>
      </c>
    </row>
    <row r="404" spans="2:65" s="1" customFormat="1" ht="22.5" customHeight="1">
      <c r="B404" s="41"/>
      <c r="C404" s="200" t="s">
        <v>1239</v>
      </c>
      <c r="D404" s="200" t="s">
        <v>2092</v>
      </c>
      <c r="E404" s="201" t="s">
        <v>1240</v>
      </c>
      <c r="F404" s="202" t="s">
        <v>1241</v>
      </c>
      <c r="G404" s="203" t="s">
        <v>2095</v>
      </c>
      <c r="H404" s="204">
        <v>111.15</v>
      </c>
      <c r="I404" s="205"/>
      <c r="J404" s="206">
        <f>ROUND(I404*H404,2)</f>
        <v>0</v>
      </c>
      <c r="K404" s="202" t="s">
        <v>2096</v>
      </c>
      <c r="L404" s="61"/>
      <c r="M404" s="207" t="s">
        <v>1898</v>
      </c>
      <c r="N404" s="208" t="s">
        <v>1922</v>
      </c>
      <c r="O404" s="42"/>
      <c r="P404" s="209">
        <f>O404*H404</f>
        <v>0</v>
      </c>
      <c r="Q404" s="209">
        <v>0</v>
      </c>
      <c r="R404" s="209">
        <f>Q404*H404</f>
        <v>0</v>
      </c>
      <c r="S404" s="209">
        <v>0</v>
      </c>
      <c r="T404" s="210">
        <f>S404*H404</f>
        <v>0</v>
      </c>
      <c r="AR404" s="24" t="s">
        <v>2653</v>
      </c>
      <c r="AT404" s="24" t="s">
        <v>2092</v>
      </c>
      <c r="AU404" s="24" t="s">
        <v>1961</v>
      </c>
      <c r="AY404" s="24" t="s">
        <v>2090</v>
      </c>
      <c r="BE404" s="211">
        <f>IF(N404="základní",J404,0)</f>
        <v>0</v>
      </c>
      <c r="BF404" s="211">
        <f>IF(N404="snížená",J404,0)</f>
        <v>0</v>
      </c>
      <c r="BG404" s="211">
        <f>IF(N404="zákl. přenesená",J404,0)</f>
        <v>0</v>
      </c>
      <c r="BH404" s="211">
        <f>IF(N404="sníž. přenesená",J404,0)</f>
        <v>0</v>
      </c>
      <c r="BI404" s="211">
        <f>IF(N404="nulová",J404,0)</f>
        <v>0</v>
      </c>
      <c r="BJ404" s="24" t="s">
        <v>1900</v>
      </c>
      <c r="BK404" s="211">
        <f>ROUND(I404*H404,2)</f>
        <v>0</v>
      </c>
      <c r="BL404" s="24" t="s">
        <v>2653</v>
      </c>
      <c r="BM404" s="24" t="s">
        <v>1242</v>
      </c>
    </row>
    <row r="405" spans="2:51" s="12" customFormat="1" ht="13.5">
      <c r="B405" s="212"/>
      <c r="C405" s="213"/>
      <c r="D405" s="214" t="s">
        <v>2098</v>
      </c>
      <c r="E405" s="213"/>
      <c r="F405" s="216" t="s">
        <v>1243</v>
      </c>
      <c r="G405" s="213"/>
      <c r="H405" s="217">
        <v>111.15</v>
      </c>
      <c r="I405" s="218"/>
      <c r="J405" s="213"/>
      <c r="K405" s="213"/>
      <c r="L405" s="219"/>
      <c r="M405" s="220"/>
      <c r="N405" s="221"/>
      <c r="O405" s="221"/>
      <c r="P405" s="221"/>
      <c r="Q405" s="221"/>
      <c r="R405" s="221"/>
      <c r="S405" s="221"/>
      <c r="T405" s="222"/>
      <c r="AT405" s="223" t="s">
        <v>2098</v>
      </c>
      <c r="AU405" s="223" t="s">
        <v>1961</v>
      </c>
      <c r="AV405" s="12" t="s">
        <v>1961</v>
      </c>
      <c r="AW405" s="12" t="s">
        <v>1882</v>
      </c>
      <c r="AX405" s="12" t="s">
        <v>1900</v>
      </c>
      <c r="AY405" s="223" t="s">
        <v>2090</v>
      </c>
    </row>
    <row r="406" spans="2:65" s="1" customFormat="1" ht="22.5" customHeight="1">
      <c r="B406" s="41"/>
      <c r="C406" s="228" t="s">
        <v>1244</v>
      </c>
      <c r="D406" s="228" t="s">
        <v>2136</v>
      </c>
      <c r="E406" s="229" t="s">
        <v>1245</v>
      </c>
      <c r="F406" s="230" t="s">
        <v>1246</v>
      </c>
      <c r="G406" s="231" t="s">
        <v>2125</v>
      </c>
      <c r="H406" s="232">
        <v>9.653</v>
      </c>
      <c r="I406" s="233"/>
      <c r="J406" s="234">
        <f>ROUND(I406*H406,2)</f>
        <v>0</v>
      </c>
      <c r="K406" s="230" t="s">
        <v>2096</v>
      </c>
      <c r="L406" s="235"/>
      <c r="M406" s="236" t="s">
        <v>1898</v>
      </c>
      <c r="N406" s="237" t="s">
        <v>1922</v>
      </c>
      <c r="O406" s="42"/>
      <c r="P406" s="209">
        <f>O406*H406</f>
        <v>0</v>
      </c>
      <c r="Q406" s="209">
        <v>0</v>
      </c>
      <c r="R406" s="209">
        <f>Q406*H406</f>
        <v>0</v>
      </c>
      <c r="S406" s="209">
        <v>0</v>
      </c>
      <c r="T406" s="210">
        <f>S406*H406</f>
        <v>0</v>
      </c>
      <c r="AR406" s="24" t="s">
        <v>2859</v>
      </c>
      <c r="AT406" s="24" t="s">
        <v>2136</v>
      </c>
      <c r="AU406" s="24" t="s">
        <v>1961</v>
      </c>
      <c r="AY406" s="24" t="s">
        <v>2090</v>
      </c>
      <c r="BE406" s="211">
        <f>IF(N406="základní",J406,0)</f>
        <v>0</v>
      </c>
      <c r="BF406" s="211">
        <f>IF(N406="snížená",J406,0)</f>
        <v>0</v>
      </c>
      <c r="BG406" s="211">
        <f>IF(N406="zákl. přenesená",J406,0)</f>
        <v>0</v>
      </c>
      <c r="BH406" s="211">
        <f>IF(N406="sníž. přenesená",J406,0)</f>
        <v>0</v>
      </c>
      <c r="BI406" s="211">
        <f>IF(N406="nulová",J406,0)</f>
        <v>0</v>
      </c>
      <c r="BJ406" s="24" t="s">
        <v>1900</v>
      </c>
      <c r="BK406" s="211">
        <f>ROUND(I406*H406,2)</f>
        <v>0</v>
      </c>
      <c r="BL406" s="24" t="s">
        <v>2859</v>
      </c>
      <c r="BM406" s="24" t="s">
        <v>1247</v>
      </c>
    </row>
    <row r="407" spans="2:51" s="12" customFormat="1" ht="13.5">
      <c r="B407" s="212"/>
      <c r="C407" s="213"/>
      <c r="D407" s="224" t="s">
        <v>2098</v>
      </c>
      <c r="E407" s="225" t="s">
        <v>1898</v>
      </c>
      <c r="F407" s="226" t="s">
        <v>1238</v>
      </c>
      <c r="G407" s="213"/>
      <c r="H407" s="227">
        <v>5.85</v>
      </c>
      <c r="I407" s="218"/>
      <c r="J407" s="213"/>
      <c r="K407" s="213"/>
      <c r="L407" s="219"/>
      <c r="M407" s="220"/>
      <c r="N407" s="221"/>
      <c r="O407" s="221"/>
      <c r="P407" s="221"/>
      <c r="Q407" s="221"/>
      <c r="R407" s="221"/>
      <c r="S407" s="221"/>
      <c r="T407" s="222"/>
      <c r="AT407" s="223" t="s">
        <v>2098</v>
      </c>
      <c r="AU407" s="223" t="s">
        <v>1961</v>
      </c>
      <c r="AV407" s="12" t="s">
        <v>1961</v>
      </c>
      <c r="AW407" s="12" t="s">
        <v>1916</v>
      </c>
      <c r="AX407" s="12" t="s">
        <v>1951</v>
      </c>
      <c r="AY407" s="223" t="s">
        <v>2090</v>
      </c>
    </row>
    <row r="408" spans="2:51" s="12" customFormat="1" ht="13.5">
      <c r="B408" s="212"/>
      <c r="C408" s="213"/>
      <c r="D408" s="224" t="s">
        <v>2098</v>
      </c>
      <c r="E408" s="213"/>
      <c r="F408" s="226" t="s">
        <v>1248</v>
      </c>
      <c r="G408" s="213"/>
      <c r="H408" s="227">
        <v>9.653</v>
      </c>
      <c r="I408" s="218"/>
      <c r="J408" s="213"/>
      <c r="K408" s="213"/>
      <c r="L408" s="219"/>
      <c r="M408" s="220"/>
      <c r="N408" s="221"/>
      <c r="O408" s="221"/>
      <c r="P408" s="221"/>
      <c r="Q408" s="221"/>
      <c r="R408" s="221"/>
      <c r="S408" s="221"/>
      <c r="T408" s="222"/>
      <c r="AT408" s="223" t="s">
        <v>2098</v>
      </c>
      <c r="AU408" s="223" t="s">
        <v>1961</v>
      </c>
      <c r="AV408" s="12" t="s">
        <v>1961</v>
      </c>
      <c r="AW408" s="12" t="s">
        <v>1882</v>
      </c>
      <c r="AX408" s="12" t="s">
        <v>1900</v>
      </c>
      <c r="AY408" s="223" t="s">
        <v>2090</v>
      </c>
    </row>
    <row r="409" spans="2:63" s="11" customFormat="1" ht="29.85" customHeight="1">
      <c r="B409" s="183"/>
      <c r="C409" s="184"/>
      <c r="D409" s="197" t="s">
        <v>1950</v>
      </c>
      <c r="E409" s="198" t="s">
        <v>2908</v>
      </c>
      <c r="F409" s="198" t="s">
        <v>2909</v>
      </c>
      <c r="G409" s="184"/>
      <c r="H409" s="184"/>
      <c r="I409" s="187"/>
      <c r="J409" s="199">
        <f>BK409</f>
        <v>0</v>
      </c>
      <c r="K409" s="184"/>
      <c r="L409" s="189"/>
      <c r="M409" s="190"/>
      <c r="N409" s="191"/>
      <c r="O409" s="191"/>
      <c r="P409" s="192">
        <f>SUM(P410:P422)</f>
        <v>0</v>
      </c>
      <c r="Q409" s="191"/>
      <c r="R409" s="192">
        <f>SUM(R410:R422)</f>
        <v>0.0001295</v>
      </c>
      <c r="S409" s="191"/>
      <c r="T409" s="193">
        <f>SUM(T410:T422)</f>
        <v>0</v>
      </c>
      <c r="AR409" s="194" t="s">
        <v>2039</v>
      </c>
      <c r="AT409" s="195" t="s">
        <v>1950</v>
      </c>
      <c r="AU409" s="195" t="s">
        <v>1900</v>
      </c>
      <c r="AY409" s="194" t="s">
        <v>2090</v>
      </c>
      <c r="BK409" s="196">
        <f>SUM(BK410:BK422)</f>
        <v>0</v>
      </c>
    </row>
    <row r="410" spans="2:65" s="1" customFormat="1" ht="22.5" customHeight="1">
      <c r="B410" s="41"/>
      <c r="C410" s="200" t="s">
        <v>1249</v>
      </c>
      <c r="D410" s="200" t="s">
        <v>2092</v>
      </c>
      <c r="E410" s="201" t="s">
        <v>1250</v>
      </c>
      <c r="F410" s="202" t="s">
        <v>1251</v>
      </c>
      <c r="G410" s="203" t="s">
        <v>2263</v>
      </c>
      <c r="H410" s="204">
        <v>4</v>
      </c>
      <c r="I410" s="205"/>
      <c r="J410" s="206">
        <f>ROUND(I410*H410,2)</f>
        <v>0</v>
      </c>
      <c r="K410" s="202" t="s">
        <v>2096</v>
      </c>
      <c r="L410" s="61"/>
      <c r="M410" s="207" t="s">
        <v>1898</v>
      </c>
      <c r="N410" s="208" t="s">
        <v>1922</v>
      </c>
      <c r="O410" s="42"/>
      <c r="P410" s="209">
        <f>O410*H410</f>
        <v>0</v>
      </c>
      <c r="Q410" s="209">
        <v>0</v>
      </c>
      <c r="R410" s="209">
        <f>Q410*H410</f>
        <v>0</v>
      </c>
      <c r="S410" s="209">
        <v>0</v>
      </c>
      <c r="T410" s="210">
        <f>S410*H410</f>
        <v>0</v>
      </c>
      <c r="AR410" s="24" t="s">
        <v>2653</v>
      </c>
      <c r="AT410" s="24" t="s">
        <v>2092</v>
      </c>
      <c r="AU410" s="24" t="s">
        <v>1961</v>
      </c>
      <c r="AY410" s="24" t="s">
        <v>2090</v>
      </c>
      <c r="BE410" s="211">
        <f>IF(N410="základní",J410,0)</f>
        <v>0</v>
      </c>
      <c r="BF410" s="211">
        <f>IF(N410="snížená",J410,0)</f>
        <v>0</v>
      </c>
      <c r="BG410" s="211">
        <f>IF(N410="zákl. přenesená",J410,0)</f>
        <v>0</v>
      </c>
      <c r="BH410" s="211">
        <f>IF(N410="sníž. přenesená",J410,0)</f>
        <v>0</v>
      </c>
      <c r="BI410" s="211">
        <f>IF(N410="nulová",J410,0)</f>
        <v>0</v>
      </c>
      <c r="BJ410" s="24" t="s">
        <v>1900</v>
      </c>
      <c r="BK410" s="211">
        <f>ROUND(I410*H410,2)</f>
        <v>0</v>
      </c>
      <c r="BL410" s="24" t="s">
        <v>2653</v>
      </c>
      <c r="BM410" s="24" t="s">
        <v>1252</v>
      </c>
    </row>
    <row r="411" spans="2:65" s="1" customFormat="1" ht="22.5" customHeight="1">
      <c r="B411" s="41"/>
      <c r="C411" s="228" t="s">
        <v>2859</v>
      </c>
      <c r="D411" s="228" t="s">
        <v>2136</v>
      </c>
      <c r="E411" s="229" t="s">
        <v>1253</v>
      </c>
      <c r="F411" s="230" t="s">
        <v>1254</v>
      </c>
      <c r="G411" s="231" t="s">
        <v>2263</v>
      </c>
      <c r="H411" s="232">
        <v>4</v>
      </c>
      <c r="I411" s="233"/>
      <c r="J411" s="234">
        <f>ROUND(I411*H411,2)</f>
        <v>0</v>
      </c>
      <c r="K411" s="230" t="s">
        <v>1898</v>
      </c>
      <c r="L411" s="235"/>
      <c r="M411" s="236" t="s">
        <v>1898</v>
      </c>
      <c r="N411" s="237" t="s">
        <v>1922</v>
      </c>
      <c r="O411" s="42"/>
      <c r="P411" s="209">
        <f>O411*H411</f>
        <v>0</v>
      </c>
      <c r="Q411" s="209">
        <v>0</v>
      </c>
      <c r="R411" s="209">
        <f>Q411*H411</f>
        <v>0</v>
      </c>
      <c r="S411" s="209">
        <v>0</v>
      </c>
      <c r="T411" s="210">
        <f>S411*H411</f>
        <v>0</v>
      </c>
      <c r="AR411" s="24" t="s">
        <v>1255</v>
      </c>
      <c r="AT411" s="24" t="s">
        <v>2136</v>
      </c>
      <c r="AU411" s="24" t="s">
        <v>1961</v>
      </c>
      <c r="AY411" s="24" t="s">
        <v>2090</v>
      </c>
      <c r="BE411" s="211">
        <f>IF(N411="základní",J411,0)</f>
        <v>0</v>
      </c>
      <c r="BF411" s="211">
        <f>IF(N411="snížená",J411,0)</f>
        <v>0</v>
      </c>
      <c r="BG411" s="211">
        <f>IF(N411="zákl. přenesená",J411,0)</f>
        <v>0</v>
      </c>
      <c r="BH411" s="211">
        <f>IF(N411="sníž. přenesená",J411,0)</f>
        <v>0</v>
      </c>
      <c r="BI411" s="211">
        <f>IF(N411="nulová",J411,0)</f>
        <v>0</v>
      </c>
      <c r="BJ411" s="24" t="s">
        <v>1900</v>
      </c>
      <c r="BK411" s="211">
        <f>ROUND(I411*H411,2)</f>
        <v>0</v>
      </c>
      <c r="BL411" s="24" t="s">
        <v>2653</v>
      </c>
      <c r="BM411" s="24" t="s">
        <v>1256</v>
      </c>
    </row>
    <row r="412" spans="2:51" s="12" customFormat="1" ht="13.5">
      <c r="B412" s="212"/>
      <c r="C412" s="213"/>
      <c r="D412" s="224" t="s">
        <v>2098</v>
      </c>
      <c r="E412" s="225" t="s">
        <v>1898</v>
      </c>
      <c r="F412" s="226" t="s">
        <v>908</v>
      </c>
      <c r="G412" s="213"/>
      <c r="H412" s="227">
        <v>4</v>
      </c>
      <c r="I412" s="218"/>
      <c r="J412" s="213"/>
      <c r="K412" s="213"/>
      <c r="L412" s="219"/>
      <c r="M412" s="220"/>
      <c r="N412" s="221"/>
      <c r="O412" s="221"/>
      <c r="P412" s="221"/>
      <c r="Q412" s="221"/>
      <c r="R412" s="221"/>
      <c r="S412" s="221"/>
      <c r="T412" s="222"/>
      <c r="AT412" s="223" t="s">
        <v>2098</v>
      </c>
      <c r="AU412" s="223" t="s">
        <v>1961</v>
      </c>
      <c r="AV412" s="12" t="s">
        <v>1961</v>
      </c>
      <c r="AW412" s="12" t="s">
        <v>1916</v>
      </c>
      <c r="AX412" s="12" t="s">
        <v>1951</v>
      </c>
      <c r="AY412" s="223" t="s">
        <v>2090</v>
      </c>
    </row>
    <row r="413" spans="2:51" s="13" customFormat="1" ht="13.5">
      <c r="B413" s="242"/>
      <c r="C413" s="243"/>
      <c r="D413" s="214" t="s">
        <v>2098</v>
      </c>
      <c r="E413" s="253" t="s">
        <v>1898</v>
      </c>
      <c r="F413" s="254" t="s">
        <v>2392</v>
      </c>
      <c r="G413" s="243"/>
      <c r="H413" s="255">
        <v>4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2098</v>
      </c>
      <c r="AU413" s="252" t="s">
        <v>1961</v>
      </c>
      <c r="AV413" s="13" t="s">
        <v>2042</v>
      </c>
      <c r="AW413" s="13" t="s">
        <v>1882</v>
      </c>
      <c r="AX413" s="13" t="s">
        <v>1900</v>
      </c>
      <c r="AY413" s="252" t="s">
        <v>2090</v>
      </c>
    </row>
    <row r="414" spans="2:65" s="1" customFormat="1" ht="22.5" customHeight="1">
      <c r="B414" s="41"/>
      <c r="C414" s="200" t="s">
        <v>1257</v>
      </c>
      <c r="D414" s="200" t="s">
        <v>2092</v>
      </c>
      <c r="E414" s="201" t="s">
        <v>1258</v>
      </c>
      <c r="F414" s="202" t="s">
        <v>1259</v>
      </c>
      <c r="G414" s="203" t="s">
        <v>2106</v>
      </c>
      <c r="H414" s="204">
        <v>12.95</v>
      </c>
      <c r="I414" s="205"/>
      <c r="J414" s="206">
        <f>ROUND(I414*H414,2)</f>
        <v>0</v>
      </c>
      <c r="K414" s="202" t="s">
        <v>2096</v>
      </c>
      <c r="L414" s="61"/>
      <c r="M414" s="207" t="s">
        <v>1898</v>
      </c>
      <c r="N414" s="208" t="s">
        <v>1922</v>
      </c>
      <c r="O414" s="42"/>
      <c r="P414" s="209">
        <f>O414*H414</f>
        <v>0</v>
      </c>
      <c r="Q414" s="209">
        <v>1E-05</v>
      </c>
      <c r="R414" s="209">
        <f>Q414*H414</f>
        <v>0.0001295</v>
      </c>
      <c r="S414" s="209">
        <v>0</v>
      </c>
      <c r="T414" s="210">
        <f>S414*H414</f>
        <v>0</v>
      </c>
      <c r="AR414" s="24" t="s">
        <v>2653</v>
      </c>
      <c r="AT414" s="24" t="s">
        <v>2092</v>
      </c>
      <c r="AU414" s="24" t="s">
        <v>1961</v>
      </c>
      <c r="AY414" s="24" t="s">
        <v>2090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24" t="s">
        <v>1900</v>
      </c>
      <c r="BK414" s="211">
        <f>ROUND(I414*H414,2)</f>
        <v>0</v>
      </c>
      <c r="BL414" s="24" t="s">
        <v>2653</v>
      </c>
      <c r="BM414" s="24" t="s">
        <v>1260</v>
      </c>
    </row>
    <row r="415" spans="2:47" s="1" customFormat="1" ht="27">
      <c r="B415" s="41"/>
      <c r="C415" s="63"/>
      <c r="D415" s="224" t="s">
        <v>2431</v>
      </c>
      <c r="E415" s="63"/>
      <c r="F415" s="256" t="s">
        <v>1261</v>
      </c>
      <c r="G415" s="63"/>
      <c r="H415" s="63"/>
      <c r="I415" s="170"/>
      <c r="J415" s="63"/>
      <c r="K415" s="63"/>
      <c r="L415" s="61"/>
      <c r="M415" s="257"/>
      <c r="N415" s="42"/>
      <c r="O415" s="42"/>
      <c r="P415" s="42"/>
      <c r="Q415" s="42"/>
      <c r="R415" s="42"/>
      <c r="S415" s="42"/>
      <c r="T415" s="78"/>
      <c r="AT415" s="24" t="s">
        <v>2431</v>
      </c>
      <c r="AU415" s="24" t="s">
        <v>1961</v>
      </c>
    </row>
    <row r="416" spans="2:51" s="12" customFormat="1" ht="13.5">
      <c r="B416" s="212"/>
      <c r="C416" s="213"/>
      <c r="D416" s="224" t="s">
        <v>2098</v>
      </c>
      <c r="E416" s="225" t="s">
        <v>1898</v>
      </c>
      <c r="F416" s="226" t="s">
        <v>1262</v>
      </c>
      <c r="G416" s="213"/>
      <c r="H416" s="227">
        <v>12.95</v>
      </c>
      <c r="I416" s="218"/>
      <c r="J416" s="213"/>
      <c r="K416" s="213"/>
      <c r="L416" s="219"/>
      <c r="M416" s="220"/>
      <c r="N416" s="221"/>
      <c r="O416" s="221"/>
      <c r="P416" s="221"/>
      <c r="Q416" s="221"/>
      <c r="R416" s="221"/>
      <c r="S416" s="221"/>
      <c r="T416" s="222"/>
      <c r="AT416" s="223" t="s">
        <v>2098</v>
      </c>
      <c r="AU416" s="223" t="s">
        <v>1961</v>
      </c>
      <c r="AV416" s="12" t="s">
        <v>1961</v>
      </c>
      <c r="AW416" s="12" t="s">
        <v>1916</v>
      </c>
      <c r="AX416" s="12" t="s">
        <v>1951</v>
      </c>
      <c r="AY416" s="223" t="s">
        <v>2090</v>
      </c>
    </row>
    <row r="417" spans="2:51" s="13" customFormat="1" ht="13.5">
      <c r="B417" s="242"/>
      <c r="C417" s="243"/>
      <c r="D417" s="214" t="s">
        <v>2098</v>
      </c>
      <c r="E417" s="253" t="s">
        <v>1898</v>
      </c>
      <c r="F417" s="254" t="s">
        <v>2392</v>
      </c>
      <c r="G417" s="243"/>
      <c r="H417" s="255">
        <v>12.95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2098</v>
      </c>
      <c r="AU417" s="252" t="s">
        <v>1961</v>
      </c>
      <c r="AV417" s="13" t="s">
        <v>2042</v>
      </c>
      <c r="AW417" s="13" t="s">
        <v>1882</v>
      </c>
      <c r="AX417" s="13" t="s">
        <v>1900</v>
      </c>
      <c r="AY417" s="252" t="s">
        <v>2090</v>
      </c>
    </row>
    <row r="418" spans="2:65" s="1" customFormat="1" ht="22.5" customHeight="1">
      <c r="B418" s="41"/>
      <c r="C418" s="228" t="s">
        <v>1263</v>
      </c>
      <c r="D418" s="228" t="s">
        <v>2136</v>
      </c>
      <c r="E418" s="229" t="s">
        <v>1264</v>
      </c>
      <c r="F418" s="230" t="s">
        <v>1265</v>
      </c>
      <c r="G418" s="231" t="s">
        <v>2106</v>
      </c>
      <c r="H418" s="232">
        <v>14.893</v>
      </c>
      <c r="I418" s="233"/>
      <c r="J418" s="234">
        <f>ROUND(I418*H418,2)</f>
        <v>0</v>
      </c>
      <c r="K418" s="230" t="s">
        <v>1898</v>
      </c>
      <c r="L418" s="235"/>
      <c r="M418" s="236" t="s">
        <v>1898</v>
      </c>
      <c r="N418" s="237" t="s">
        <v>1922</v>
      </c>
      <c r="O418" s="42"/>
      <c r="P418" s="209">
        <f>O418*H418</f>
        <v>0</v>
      </c>
      <c r="Q418" s="209">
        <v>0</v>
      </c>
      <c r="R418" s="209">
        <f>Q418*H418</f>
        <v>0</v>
      </c>
      <c r="S418" s="209">
        <v>0</v>
      </c>
      <c r="T418" s="210">
        <f>S418*H418</f>
        <v>0</v>
      </c>
      <c r="AR418" s="24" t="s">
        <v>1255</v>
      </c>
      <c r="AT418" s="24" t="s">
        <v>2136</v>
      </c>
      <c r="AU418" s="24" t="s">
        <v>1961</v>
      </c>
      <c r="AY418" s="24" t="s">
        <v>2090</v>
      </c>
      <c r="BE418" s="211">
        <f>IF(N418="základní",J418,0)</f>
        <v>0</v>
      </c>
      <c r="BF418" s="211">
        <f>IF(N418="snížená",J418,0)</f>
        <v>0</v>
      </c>
      <c r="BG418" s="211">
        <f>IF(N418="zákl. přenesená",J418,0)</f>
        <v>0</v>
      </c>
      <c r="BH418" s="211">
        <f>IF(N418="sníž. přenesená",J418,0)</f>
        <v>0</v>
      </c>
      <c r="BI418" s="211">
        <f>IF(N418="nulová",J418,0)</f>
        <v>0</v>
      </c>
      <c r="BJ418" s="24" t="s">
        <v>1900</v>
      </c>
      <c r="BK418" s="211">
        <f>ROUND(I418*H418,2)</f>
        <v>0</v>
      </c>
      <c r="BL418" s="24" t="s">
        <v>2653</v>
      </c>
      <c r="BM418" s="24" t="s">
        <v>1266</v>
      </c>
    </row>
    <row r="419" spans="2:51" s="12" customFormat="1" ht="13.5">
      <c r="B419" s="212"/>
      <c r="C419" s="213"/>
      <c r="D419" s="214" t="s">
        <v>2098</v>
      </c>
      <c r="E419" s="215" t="s">
        <v>1898</v>
      </c>
      <c r="F419" s="216" t="s">
        <v>1267</v>
      </c>
      <c r="G419" s="213"/>
      <c r="H419" s="217">
        <v>14.8925</v>
      </c>
      <c r="I419" s="218"/>
      <c r="J419" s="213"/>
      <c r="K419" s="213"/>
      <c r="L419" s="219"/>
      <c r="M419" s="220"/>
      <c r="N419" s="221"/>
      <c r="O419" s="221"/>
      <c r="P419" s="221"/>
      <c r="Q419" s="221"/>
      <c r="R419" s="221"/>
      <c r="S419" s="221"/>
      <c r="T419" s="222"/>
      <c r="AT419" s="223" t="s">
        <v>2098</v>
      </c>
      <c r="AU419" s="223" t="s">
        <v>1961</v>
      </c>
      <c r="AV419" s="12" t="s">
        <v>1961</v>
      </c>
      <c r="AW419" s="12" t="s">
        <v>1916</v>
      </c>
      <c r="AX419" s="12" t="s">
        <v>1900</v>
      </c>
      <c r="AY419" s="223" t="s">
        <v>2090</v>
      </c>
    </row>
    <row r="420" spans="2:65" s="1" customFormat="1" ht="22.5" customHeight="1">
      <c r="B420" s="41"/>
      <c r="C420" s="228" t="s">
        <v>1268</v>
      </c>
      <c r="D420" s="228" t="s">
        <v>2136</v>
      </c>
      <c r="E420" s="229" t="s">
        <v>1269</v>
      </c>
      <c r="F420" s="230" t="s">
        <v>1270</v>
      </c>
      <c r="G420" s="231" t="s">
        <v>2106</v>
      </c>
      <c r="H420" s="232">
        <v>2</v>
      </c>
      <c r="I420" s="233"/>
      <c r="J420" s="234">
        <f>ROUND(I420*H420,2)</f>
        <v>0</v>
      </c>
      <c r="K420" s="230" t="s">
        <v>1898</v>
      </c>
      <c r="L420" s="235"/>
      <c r="M420" s="236" t="s">
        <v>1898</v>
      </c>
      <c r="N420" s="237" t="s">
        <v>1922</v>
      </c>
      <c r="O420" s="42"/>
      <c r="P420" s="209">
        <f>O420*H420</f>
        <v>0</v>
      </c>
      <c r="Q420" s="209">
        <v>0</v>
      </c>
      <c r="R420" s="209">
        <f>Q420*H420</f>
        <v>0</v>
      </c>
      <c r="S420" s="209">
        <v>0</v>
      </c>
      <c r="T420" s="210">
        <f>S420*H420</f>
        <v>0</v>
      </c>
      <c r="AR420" s="24" t="s">
        <v>1255</v>
      </c>
      <c r="AT420" s="24" t="s">
        <v>2136</v>
      </c>
      <c r="AU420" s="24" t="s">
        <v>1961</v>
      </c>
      <c r="AY420" s="24" t="s">
        <v>2090</v>
      </c>
      <c r="BE420" s="211">
        <f>IF(N420="základní",J420,0)</f>
        <v>0</v>
      </c>
      <c r="BF420" s="211">
        <f>IF(N420="snížená",J420,0)</f>
        <v>0</v>
      </c>
      <c r="BG420" s="211">
        <f>IF(N420="zákl. přenesená",J420,0)</f>
        <v>0</v>
      </c>
      <c r="BH420" s="211">
        <f>IF(N420="sníž. přenesená",J420,0)</f>
        <v>0</v>
      </c>
      <c r="BI420" s="211">
        <f>IF(N420="nulová",J420,0)</f>
        <v>0</v>
      </c>
      <c r="BJ420" s="24" t="s">
        <v>1900</v>
      </c>
      <c r="BK420" s="211">
        <f>ROUND(I420*H420,2)</f>
        <v>0</v>
      </c>
      <c r="BL420" s="24" t="s">
        <v>2653</v>
      </c>
      <c r="BM420" s="24" t="s">
        <v>1271</v>
      </c>
    </row>
    <row r="421" spans="2:51" s="12" customFormat="1" ht="13.5">
      <c r="B421" s="212"/>
      <c r="C421" s="213"/>
      <c r="D421" s="224" t="s">
        <v>2098</v>
      </c>
      <c r="E421" s="225" t="s">
        <v>1898</v>
      </c>
      <c r="F421" s="226" t="s">
        <v>861</v>
      </c>
      <c r="G421" s="213"/>
      <c r="H421" s="227">
        <v>2</v>
      </c>
      <c r="I421" s="218"/>
      <c r="J421" s="213"/>
      <c r="K421" s="213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2098</v>
      </c>
      <c r="AU421" s="223" t="s">
        <v>1961</v>
      </c>
      <c r="AV421" s="12" t="s">
        <v>1961</v>
      </c>
      <c r="AW421" s="12" t="s">
        <v>1916</v>
      </c>
      <c r="AX421" s="12" t="s">
        <v>1951</v>
      </c>
      <c r="AY421" s="223" t="s">
        <v>2090</v>
      </c>
    </row>
    <row r="422" spans="2:51" s="13" customFormat="1" ht="13.5">
      <c r="B422" s="242"/>
      <c r="C422" s="243"/>
      <c r="D422" s="224" t="s">
        <v>2098</v>
      </c>
      <c r="E422" s="244" t="s">
        <v>1898</v>
      </c>
      <c r="F422" s="245" t="s">
        <v>2392</v>
      </c>
      <c r="G422" s="243"/>
      <c r="H422" s="246">
        <v>2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2098</v>
      </c>
      <c r="AU422" s="252" t="s">
        <v>1961</v>
      </c>
      <c r="AV422" s="13" t="s">
        <v>2042</v>
      </c>
      <c r="AW422" s="13" t="s">
        <v>1882</v>
      </c>
      <c r="AX422" s="13" t="s">
        <v>1900</v>
      </c>
      <c r="AY422" s="252" t="s">
        <v>2090</v>
      </c>
    </row>
    <row r="423" spans="2:63" s="11" customFormat="1" ht="29.85" customHeight="1">
      <c r="B423" s="183"/>
      <c r="C423" s="184"/>
      <c r="D423" s="197" t="s">
        <v>1950</v>
      </c>
      <c r="E423" s="198" t="s">
        <v>1272</v>
      </c>
      <c r="F423" s="198" t="s">
        <v>1273</v>
      </c>
      <c r="G423" s="184"/>
      <c r="H423" s="184"/>
      <c r="I423" s="187"/>
      <c r="J423" s="199">
        <f>BK423</f>
        <v>0</v>
      </c>
      <c r="K423" s="184"/>
      <c r="L423" s="189"/>
      <c r="M423" s="190"/>
      <c r="N423" s="191"/>
      <c r="O423" s="191"/>
      <c r="P423" s="192">
        <f>SUM(P424:P427)</f>
        <v>0</v>
      </c>
      <c r="Q423" s="191"/>
      <c r="R423" s="192">
        <f>SUM(R424:R427)</f>
        <v>0.0005</v>
      </c>
      <c r="S423" s="191"/>
      <c r="T423" s="193">
        <f>SUM(T424:T427)</f>
        <v>0</v>
      </c>
      <c r="AR423" s="194" t="s">
        <v>2039</v>
      </c>
      <c r="AT423" s="195" t="s">
        <v>1950</v>
      </c>
      <c r="AU423" s="195" t="s">
        <v>1900</v>
      </c>
      <c r="AY423" s="194" t="s">
        <v>2090</v>
      </c>
      <c r="BK423" s="196">
        <f>SUM(BK424:BK427)</f>
        <v>0</v>
      </c>
    </row>
    <row r="424" spans="2:65" s="1" customFormat="1" ht="22.5" customHeight="1">
      <c r="B424" s="41"/>
      <c r="C424" s="200" t="s">
        <v>1274</v>
      </c>
      <c r="D424" s="200" t="s">
        <v>2092</v>
      </c>
      <c r="E424" s="201" t="s">
        <v>1275</v>
      </c>
      <c r="F424" s="202" t="s">
        <v>1276</v>
      </c>
      <c r="G424" s="203" t="s">
        <v>2263</v>
      </c>
      <c r="H424" s="204">
        <v>2</v>
      </c>
      <c r="I424" s="205"/>
      <c r="J424" s="206">
        <f>ROUND(I424*H424,2)</f>
        <v>0</v>
      </c>
      <c r="K424" s="202" t="s">
        <v>2096</v>
      </c>
      <c r="L424" s="61"/>
      <c r="M424" s="207" t="s">
        <v>1898</v>
      </c>
      <c r="N424" s="208" t="s">
        <v>1922</v>
      </c>
      <c r="O424" s="42"/>
      <c r="P424" s="209">
        <f>O424*H424</f>
        <v>0</v>
      </c>
      <c r="Q424" s="209">
        <v>0.00025</v>
      </c>
      <c r="R424" s="209">
        <f>Q424*H424</f>
        <v>0.0005</v>
      </c>
      <c r="S424" s="209">
        <v>0</v>
      </c>
      <c r="T424" s="210">
        <f>S424*H424</f>
        <v>0</v>
      </c>
      <c r="AR424" s="24" t="s">
        <v>2653</v>
      </c>
      <c r="AT424" s="24" t="s">
        <v>2092</v>
      </c>
      <c r="AU424" s="24" t="s">
        <v>1961</v>
      </c>
      <c r="AY424" s="24" t="s">
        <v>2090</v>
      </c>
      <c r="BE424" s="211">
        <f>IF(N424="základní",J424,0)</f>
        <v>0</v>
      </c>
      <c r="BF424" s="211">
        <f>IF(N424="snížená",J424,0)</f>
        <v>0</v>
      </c>
      <c r="BG424" s="211">
        <f>IF(N424="zákl. přenesená",J424,0)</f>
        <v>0</v>
      </c>
      <c r="BH424" s="211">
        <f>IF(N424="sníž. přenesená",J424,0)</f>
        <v>0</v>
      </c>
      <c r="BI424" s="211">
        <f>IF(N424="nulová",J424,0)</f>
        <v>0</v>
      </c>
      <c r="BJ424" s="24" t="s">
        <v>1900</v>
      </c>
      <c r="BK424" s="211">
        <f>ROUND(I424*H424,2)</f>
        <v>0</v>
      </c>
      <c r="BL424" s="24" t="s">
        <v>2653</v>
      </c>
      <c r="BM424" s="24" t="s">
        <v>1277</v>
      </c>
    </row>
    <row r="425" spans="2:65" s="1" customFormat="1" ht="31.5" customHeight="1">
      <c r="B425" s="41"/>
      <c r="C425" s="228" t="s">
        <v>1278</v>
      </c>
      <c r="D425" s="228" t="s">
        <v>2136</v>
      </c>
      <c r="E425" s="229" t="s">
        <v>1279</v>
      </c>
      <c r="F425" s="230" t="s">
        <v>1280</v>
      </c>
      <c r="G425" s="231" t="s">
        <v>2263</v>
      </c>
      <c r="H425" s="232">
        <v>2</v>
      </c>
      <c r="I425" s="233"/>
      <c r="J425" s="234">
        <f>ROUND(I425*H425,2)</f>
        <v>0</v>
      </c>
      <c r="K425" s="230" t="s">
        <v>1898</v>
      </c>
      <c r="L425" s="235"/>
      <c r="M425" s="236" t="s">
        <v>1898</v>
      </c>
      <c r="N425" s="237" t="s">
        <v>1922</v>
      </c>
      <c r="O425" s="42"/>
      <c r="P425" s="209">
        <f>O425*H425</f>
        <v>0</v>
      </c>
      <c r="Q425" s="209">
        <v>0</v>
      </c>
      <c r="R425" s="209">
        <f>Q425*H425</f>
        <v>0</v>
      </c>
      <c r="S425" s="209">
        <v>0</v>
      </c>
      <c r="T425" s="210">
        <f>S425*H425</f>
        <v>0</v>
      </c>
      <c r="AR425" s="24" t="s">
        <v>1255</v>
      </c>
      <c r="AT425" s="24" t="s">
        <v>2136</v>
      </c>
      <c r="AU425" s="24" t="s">
        <v>1961</v>
      </c>
      <c r="AY425" s="24" t="s">
        <v>2090</v>
      </c>
      <c r="BE425" s="211">
        <f>IF(N425="základní",J425,0)</f>
        <v>0</v>
      </c>
      <c r="BF425" s="211">
        <f>IF(N425="snížená",J425,0)</f>
        <v>0</v>
      </c>
      <c r="BG425" s="211">
        <f>IF(N425="zákl. přenesená",J425,0)</f>
        <v>0</v>
      </c>
      <c r="BH425" s="211">
        <f>IF(N425="sníž. přenesená",J425,0)</f>
        <v>0</v>
      </c>
      <c r="BI425" s="211">
        <f>IF(N425="nulová",J425,0)</f>
        <v>0</v>
      </c>
      <c r="BJ425" s="24" t="s">
        <v>1900</v>
      </c>
      <c r="BK425" s="211">
        <f>ROUND(I425*H425,2)</f>
        <v>0</v>
      </c>
      <c r="BL425" s="24" t="s">
        <v>2653</v>
      </c>
      <c r="BM425" s="24" t="s">
        <v>1281</v>
      </c>
    </row>
    <row r="426" spans="2:51" s="12" customFormat="1" ht="13.5">
      <c r="B426" s="212"/>
      <c r="C426" s="213"/>
      <c r="D426" s="224" t="s">
        <v>2098</v>
      </c>
      <c r="E426" s="225" t="s">
        <v>1898</v>
      </c>
      <c r="F426" s="226" t="s">
        <v>861</v>
      </c>
      <c r="G426" s="213"/>
      <c r="H426" s="227">
        <v>2</v>
      </c>
      <c r="I426" s="218"/>
      <c r="J426" s="213"/>
      <c r="K426" s="213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2098</v>
      </c>
      <c r="AU426" s="223" t="s">
        <v>1961</v>
      </c>
      <c r="AV426" s="12" t="s">
        <v>1961</v>
      </c>
      <c r="AW426" s="12" t="s">
        <v>1916</v>
      </c>
      <c r="AX426" s="12" t="s">
        <v>1951</v>
      </c>
      <c r="AY426" s="223" t="s">
        <v>2090</v>
      </c>
    </row>
    <row r="427" spans="2:51" s="13" customFormat="1" ht="13.5">
      <c r="B427" s="242"/>
      <c r="C427" s="243"/>
      <c r="D427" s="224" t="s">
        <v>2098</v>
      </c>
      <c r="E427" s="244" t="s">
        <v>1898</v>
      </c>
      <c r="F427" s="245" t="s">
        <v>2392</v>
      </c>
      <c r="G427" s="243"/>
      <c r="H427" s="246">
        <v>2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2098</v>
      </c>
      <c r="AU427" s="252" t="s">
        <v>1961</v>
      </c>
      <c r="AV427" s="13" t="s">
        <v>2042</v>
      </c>
      <c r="AW427" s="13" t="s">
        <v>1882</v>
      </c>
      <c r="AX427" s="13" t="s">
        <v>1900</v>
      </c>
      <c r="AY427" s="252" t="s">
        <v>2090</v>
      </c>
    </row>
    <row r="428" spans="2:63" s="11" customFormat="1" ht="37.35" customHeight="1">
      <c r="B428" s="183"/>
      <c r="C428" s="184"/>
      <c r="D428" s="197" t="s">
        <v>1950</v>
      </c>
      <c r="E428" s="277" t="s">
        <v>1282</v>
      </c>
      <c r="F428" s="277" t="s">
        <v>1283</v>
      </c>
      <c r="G428" s="184"/>
      <c r="H428" s="184"/>
      <c r="I428" s="187"/>
      <c r="J428" s="278">
        <f>BK428</f>
        <v>0</v>
      </c>
      <c r="K428" s="184"/>
      <c r="L428" s="189"/>
      <c r="M428" s="190"/>
      <c r="N428" s="191"/>
      <c r="O428" s="191"/>
      <c r="P428" s="192">
        <f>SUM(P429:P431)</f>
        <v>0</v>
      </c>
      <c r="Q428" s="191"/>
      <c r="R428" s="192">
        <f>SUM(R429:R431)</f>
        <v>0</v>
      </c>
      <c r="S428" s="191"/>
      <c r="T428" s="193">
        <f>SUM(T429:T431)</f>
        <v>0</v>
      </c>
      <c r="AR428" s="194" t="s">
        <v>2042</v>
      </c>
      <c r="AT428" s="195" t="s">
        <v>1950</v>
      </c>
      <c r="AU428" s="195" t="s">
        <v>1951</v>
      </c>
      <c r="AY428" s="194" t="s">
        <v>2090</v>
      </c>
      <c r="BK428" s="196">
        <f>SUM(BK429:BK431)</f>
        <v>0</v>
      </c>
    </row>
    <row r="429" spans="2:65" s="1" customFormat="1" ht="22.5" customHeight="1">
      <c r="B429" s="41"/>
      <c r="C429" s="228" t="s">
        <v>1284</v>
      </c>
      <c r="D429" s="228" t="s">
        <v>2136</v>
      </c>
      <c r="E429" s="229" t="s">
        <v>1285</v>
      </c>
      <c r="F429" s="230" t="s">
        <v>1286</v>
      </c>
      <c r="G429" s="231" t="s">
        <v>2263</v>
      </c>
      <c r="H429" s="232">
        <v>1</v>
      </c>
      <c r="I429" s="233"/>
      <c r="J429" s="234">
        <f>ROUND(I429*H429,2)</f>
        <v>0</v>
      </c>
      <c r="K429" s="230" t="s">
        <v>1898</v>
      </c>
      <c r="L429" s="235"/>
      <c r="M429" s="236" t="s">
        <v>1898</v>
      </c>
      <c r="N429" s="237" t="s">
        <v>1922</v>
      </c>
      <c r="O429" s="42"/>
      <c r="P429" s="209">
        <f>O429*H429</f>
        <v>0</v>
      </c>
      <c r="Q429" s="209">
        <v>0</v>
      </c>
      <c r="R429" s="209">
        <f>Q429*H429</f>
        <v>0</v>
      </c>
      <c r="S429" s="209">
        <v>0</v>
      </c>
      <c r="T429" s="210">
        <f>S429*H429</f>
        <v>0</v>
      </c>
      <c r="AR429" s="24" t="s">
        <v>1287</v>
      </c>
      <c r="AT429" s="24" t="s">
        <v>2136</v>
      </c>
      <c r="AU429" s="24" t="s">
        <v>1900</v>
      </c>
      <c r="AY429" s="24" t="s">
        <v>2090</v>
      </c>
      <c r="BE429" s="211">
        <f>IF(N429="základní",J429,0)</f>
        <v>0</v>
      </c>
      <c r="BF429" s="211">
        <f>IF(N429="snížená",J429,0)</f>
        <v>0</v>
      </c>
      <c r="BG429" s="211">
        <f>IF(N429="zákl. přenesená",J429,0)</f>
        <v>0</v>
      </c>
      <c r="BH429" s="211">
        <f>IF(N429="sníž. přenesená",J429,0)</f>
        <v>0</v>
      </c>
      <c r="BI429" s="211">
        <f>IF(N429="nulová",J429,0)</f>
        <v>0</v>
      </c>
      <c r="BJ429" s="24" t="s">
        <v>1900</v>
      </c>
      <c r="BK429" s="211">
        <f>ROUND(I429*H429,2)</f>
        <v>0</v>
      </c>
      <c r="BL429" s="24" t="s">
        <v>1287</v>
      </c>
      <c r="BM429" s="24" t="s">
        <v>1288</v>
      </c>
    </row>
    <row r="430" spans="2:47" s="1" customFormat="1" ht="27">
      <c r="B430" s="41"/>
      <c r="C430" s="63"/>
      <c r="D430" s="214" t="s">
        <v>2431</v>
      </c>
      <c r="E430" s="63"/>
      <c r="F430" s="279" t="s">
        <v>1289</v>
      </c>
      <c r="G430" s="63"/>
      <c r="H430" s="63"/>
      <c r="I430" s="170"/>
      <c r="J430" s="63"/>
      <c r="K430" s="63"/>
      <c r="L430" s="61"/>
      <c r="M430" s="257"/>
      <c r="N430" s="42"/>
      <c r="O430" s="42"/>
      <c r="P430" s="42"/>
      <c r="Q430" s="42"/>
      <c r="R430" s="42"/>
      <c r="S430" s="42"/>
      <c r="T430" s="78"/>
      <c r="AT430" s="24" t="s">
        <v>2431</v>
      </c>
      <c r="AU430" s="24" t="s">
        <v>1900</v>
      </c>
    </row>
    <row r="431" spans="2:65" s="1" customFormat="1" ht="31.5" customHeight="1">
      <c r="B431" s="41"/>
      <c r="C431" s="228" t="s">
        <v>1290</v>
      </c>
      <c r="D431" s="228" t="s">
        <v>2136</v>
      </c>
      <c r="E431" s="229" t="s">
        <v>1291</v>
      </c>
      <c r="F431" s="230" t="s">
        <v>1292</v>
      </c>
      <c r="G431" s="231" t="s">
        <v>2263</v>
      </c>
      <c r="H431" s="232">
        <v>1</v>
      </c>
      <c r="I431" s="233"/>
      <c r="J431" s="234">
        <f>ROUND(I431*H431,2)</f>
        <v>0</v>
      </c>
      <c r="K431" s="230" t="s">
        <v>1898</v>
      </c>
      <c r="L431" s="235"/>
      <c r="M431" s="236" t="s">
        <v>1898</v>
      </c>
      <c r="N431" s="280" t="s">
        <v>1922</v>
      </c>
      <c r="O431" s="239"/>
      <c r="P431" s="240">
        <f>O431*H431</f>
        <v>0</v>
      </c>
      <c r="Q431" s="240">
        <v>0</v>
      </c>
      <c r="R431" s="240">
        <f>Q431*H431</f>
        <v>0</v>
      </c>
      <c r="S431" s="240">
        <v>0</v>
      </c>
      <c r="T431" s="241">
        <f>S431*H431</f>
        <v>0</v>
      </c>
      <c r="AR431" s="24" t="s">
        <v>1287</v>
      </c>
      <c r="AT431" s="24" t="s">
        <v>2136</v>
      </c>
      <c r="AU431" s="24" t="s">
        <v>1900</v>
      </c>
      <c r="AY431" s="24" t="s">
        <v>2090</v>
      </c>
      <c r="BE431" s="211">
        <f>IF(N431="základní",J431,0)</f>
        <v>0</v>
      </c>
      <c r="BF431" s="211">
        <f>IF(N431="snížená",J431,0)</f>
        <v>0</v>
      </c>
      <c r="BG431" s="211">
        <f>IF(N431="zákl. přenesená",J431,0)</f>
        <v>0</v>
      </c>
      <c r="BH431" s="211">
        <f>IF(N431="sníž. přenesená",J431,0)</f>
        <v>0</v>
      </c>
      <c r="BI431" s="211">
        <f>IF(N431="nulová",J431,0)</f>
        <v>0</v>
      </c>
      <c r="BJ431" s="24" t="s">
        <v>1900</v>
      </c>
      <c r="BK431" s="211">
        <f>ROUND(I431*H431,2)</f>
        <v>0</v>
      </c>
      <c r="BL431" s="24" t="s">
        <v>1287</v>
      </c>
      <c r="BM431" s="24" t="s">
        <v>1293</v>
      </c>
    </row>
    <row r="432" spans="2:12" s="1" customFormat="1" ht="6.95" customHeight="1">
      <c r="B432" s="56"/>
      <c r="C432" s="57"/>
      <c r="D432" s="57"/>
      <c r="E432" s="57"/>
      <c r="F432" s="57"/>
      <c r="G432" s="57"/>
      <c r="H432" s="57"/>
      <c r="I432" s="145"/>
      <c r="J432" s="57"/>
      <c r="K432" s="57"/>
      <c r="L432" s="61"/>
    </row>
  </sheetData>
  <sheetProtection sheet="1" objects="1" scenarios="1" formatCells="0" formatColumns="0" formatRows="0" sort="0" autoFilter="0"/>
  <autoFilter ref="C98:K431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1877</v>
      </c>
      <c r="E1" s="120"/>
      <c r="F1" s="122" t="s">
        <v>2052</v>
      </c>
      <c r="G1" s="405" t="s">
        <v>2053</v>
      </c>
      <c r="H1" s="405"/>
      <c r="I1" s="123"/>
      <c r="J1" s="122" t="s">
        <v>2054</v>
      </c>
      <c r="K1" s="121" t="s">
        <v>2055</v>
      </c>
      <c r="L1" s="122" t="s">
        <v>2056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24" t="s">
        <v>1987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1961</v>
      </c>
    </row>
    <row r="4" spans="2:46" ht="36.95" customHeight="1">
      <c r="B4" s="28"/>
      <c r="C4" s="29"/>
      <c r="D4" s="30" t="s">
        <v>2057</v>
      </c>
      <c r="E4" s="29"/>
      <c r="F4" s="29"/>
      <c r="G4" s="29"/>
      <c r="H4" s="29"/>
      <c r="I4" s="125"/>
      <c r="J4" s="29"/>
      <c r="K4" s="31"/>
      <c r="M4" s="32" t="s">
        <v>1888</v>
      </c>
      <c r="AT4" s="24" t="s">
        <v>1882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1894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6" t="str">
        <f ca="1">'Rekapitulace stavby'!K6</f>
        <v>Jezero Most-napojení na komunikace a IS - část I</v>
      </c>
      <c r="F7" s="407"/>
      <c r="G7" s="407"/>
      <c r="H7" s="407"/>
      <c r="I7" s="125"/>
      <c r="J7" s="29"/>
      <c r="K7" s="31"/>
    </row>
    <row r="8" spans="2:11" s="1" customFormat="1" ht="15">
      <c r="B8" s="41"/>
      <c r="C8" s="42"/>
      <c r="D8" s="37" t="s">
        <v>2058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8" t="s">
        <v>1294</v>
      </c>
      <c r="F9" s="409"/>
      <c r="G9" s="409"/>
      <c r="H9" s="409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1897</v>
      </c>
      <c r="E11" s="42"/>
      <c r="F11" s="35" t="s">
        <v>1988</v>
      </c>
      <c r="G11" s="42"/>
      <c r="H11" s="42"/>
      <c r="I11" s="127" t="s">
        <v>1899</v>
      </c>
      <c r="J11" s="35" t="s">
        <v>1898</v>
      </c>
      <c r="K11" s="45"/>
    </row>
    <row r="12" spans="2:11" s="1" customFormat="1" ht="14.45" customHeight="1">
      <c r="B12" s="41"/>
      <c r="C12" s="42"/>
      <c r="D12" s="37" t="s">
        <v>1901</v>
      </c>
      <c r="E12" s="42"/>
      <c r="F12" s="35" t="s">
        <v>1902</v>
      </c>
      <c r="G12" s="42"/>
      <c r="H12" s="42"/>
      <c r="I12" s="127" t="s">
        <v>1903</v>
      </c>
      <c r="J12" s="128" t="str">
        <f ca="1">'Rekapitulace stavby'!AN8</f>
        <v>28. 11. 2016</v>
      </c>
      <c r="K12" s="45"/>
    </row>
    <row r="13" spans="2:11" s="1" customFormat="1" ht="21.75" customHeight="1">
      <c r="B13" s="41"/>
      <c r="C13" s="42"/>
      <c r="D13" s="34" t="s">
        <v>2060</v>
      </c>
      <c r="E13" s="42"/>
      <c r="F13" s="129" t="s">
        <v>2415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1906</v>
      </c>
      <c r="E14" s="42"/>
      <c r="F14" s="42"/>
      <c r="G14" s="42"/>
      <c r="H14" s="42"/>
      <c r="I14" s="127" t="s">
        <v>1907</v>
      </c>
      <c r="J14" s="35" t="s">
        <v>1898</v>
      </c>
      <c r="K14" s="45"/>
    </row>
    <row r="15" spans="2:11" s="1" customFormat="1" ht="18" customHeight="1">
      <c r="B15" s="41"/>
      <c r="C15" s="42"/>
      <c r="D15" s="42"/>
      <c r="E15" s="35" t="s">
        <v>1908</v>
      </c>
      <c r="F15" s="42"/>
      <c r="G15" s="42"/>
      <c r="H15" s="42"/>
      <c r="I15" s="127" t="s">
        <v>1909</v>
      </c>
      <c r="J15" s="35" t="s">
        <v>1898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1910</v>
      </c>
      <c r="E17" s="42"/>
      <c r="F17" s="42"/>
      <c r="G17" s="42"/>
      <c r="H17" s="42"/>
      <c r="I17" s="127" t="s">
        <v>1907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1909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1912</v>
      </c>
      <c r="E20" s="42"/>
      <c r="F20" s="42"/>
      <c r="G20" s="42"/>
      <c r="H20" s="42"/>
      <c r="I20" s="127" t="s">
        <v>1907</v>
      </c>
      <c r="J20" s="35" t="s">
        <v>1898</v>
      </c>
      <c r="K20" s="45"/>
    </row>
    <row r="21" spans="2:11" s="1" customFormat="1" ht="18" customHeight="1">
      <c r="B21" s="41"/>
      <c r="C21" s="42"/>
      <c r="D21" s="42"/>
      <c r="E21" s="35" t="s">
        <v>1913</v>
      </c>
      <c r="F21" s="42"/>
      <c r="G21" s="42"/>
      <c r="H21" s="42"/>
      <c r="I21" s="127" t="s">
        <v>1909</v>
      </c>
      <c r="J21" s="35" t="s">
        <v>1898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1914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30"/>
      <c r="C24" s="131"/>
      <c r="D24" s="131"/>
      <c r="E24" s="398" t="s">
        <v>1898</v>
      </c>
      <c r="F24" s="398"/>
      <c r="G24" s="398"/>
      <c r="H24" s="398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4"/>
      <c r="J26" s="84"/>
      <c r="K26" s="135"/>
    </row>
    <row r="27" spans="2:11" s="1" customFormat="1" ht="25.35" customHeight="1">
      <c r="B27" s="41"/>
      <c r="C27" s="42"/>
      <c r="D27" s="136" t="s">
        <v>1917</v>
      </c>
      <c r="E27" s="42"/>
      <c r="F27" s="42"/>
      <c r="G27" s="42"/>
      <c r="H27" s="42"/>
      <c r="I27" s="126"/>
      <c r="J27" s="137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4"/>
      <c r="J28" s="84"/>
      <c r="K28" s="135"/>
    </row>
    <row r="29" spans="2:11" s="1" customFormat="1" ht="14.45" customHeight="1">
      <c r="B29" s="41"/>
      <c r="C29" s="42"/>
      <c r="D29" s="42"/>
      <c r="E29" s="42"/>
      <c r="F29" s="46" t="s">
        <v>1919</v>
      </c>
      <c r="G29" s="42"/>
      <c r="H29" s="42"/>
      <c r="I29" s="138" t="s">
        <v>1918</v>
      </c>
      <c r="J29" s="46" t="s">
        <v>1920</v>
      </c>
      <c r="K29" s="45"/>
    </row>
    <row r="30" spans="2:11" s="1" customFormat="1" ht="14.45" customHeight="1">
      <c r="B30" s="41"/>
      <c r="C30" s="42"/>
      <c r="D30" s="49" t="s">
        <v>1921</v>
      </c>
      <c r="E30" s="49" t="s">
        <v>1922</v>
      </c>
      <c r="F30" s="139">
        <f>ROUNDUP(SUM(BE83:BE154),2)</f>
        <v>0</v>
      </c>
      <c r="G30" s="42"/>
      <c r="H30" s="42"/>
      <c r="I30" s="140">
        <v>0.21</v>
      </c>
      <c r="J30" s="139">
        <f>ROUNDUP(ROUNDUP((SUM(BE83:BE154)),2)*I30,1)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1923</v>
      </c>
      <c r="F31" s="139">
        <f>ROUNDUP(SUM(BF83:BF154),2)</f>
        <v>0</v>
      </c>
      <c r="G31" s="42"/>
      <c r="H31" s="42"/>
      <c r="I31" s="140">
        <v>0.15</v>
      </c>
      <c r="J31" s="139">
        <f>ROUNDUP(ROUNDUP((SUM(BF83:BF154)),2)*I31,1)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1924</v>
      </c>
      <c r="F32" s="139">
        <f>ROUNDUP(SUM(BG83:BG154),2)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1925</v>
      </c>
      <c r="F33" s="139">
        <f>ROUNDUP(SUM(BH83:BH154),2)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1926</v>
      </c>
      <c r="F34" s="139">
        <f>ROUNDUP(SUM(BI83:BI154),2)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1927</v>
      </c>
      <c r="E36" s="53"/>
      <c r="F36" s="53"/>
      <c r="G36" s="141" t="s">
        <v>1928</v>
      </c>
      <c r="H36" s="54" t="s">
        <v>1929</v>
      </c>
      <c r="I36" s="142"/>
      <c r="J36" s="143">
        <f>SUM(J27:J34)</f>
        <v>0</v>
      </c>
      <c r="K36" s="144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5"/>
      <c r="J37" s="57"/>
      <c r="K37" s="58"/>
    </row>
    <row r="41" spans="2:11" s="1" customFormat="1" ht="6.9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1" customFormat="1" ht="36.95" customHeight="1">
      <c r="B42" s="41"/>
      <c r="C42" s="30" t="s">
        <v>2062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1894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6" t="str">
        <f>E7</f>
        <v>Jezero Most-napojení na komunikace a IS - část I</v>
      </c>
      <c r="F45" s="407"/>
      <c r="G45" s="407"/>
      <c r="H45" s="407"/>
      <c r="I45" s="126"/>
      <c r="J45" s="42"/>
      <c r="K45" s="45"/>
    </row>
    <row r="46" spans="2:11" s="1" customFormat="1" ht="14.45" customHeight="1">
      <c r="B46" s="41"/>
      <c r="C46" s="37" t="s">
        <v>2058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8" t="str">
        <f>E9</f>
        <v>SO 304 - SO 304 - Dešťová kanalizace</v>
      </c>
      <c r="F47" s="409"/>
      <c r="G47" s="409"/>
      <c r="H47" s="409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1901</v>
      </c>
      <c r="D49" s="42"/>
      <c r="E49" s="42"/>
      <c r="F49" s="35" t="str">
        <f>F12</f>
        <v xml:space="preserve"> </v>
      </c>
      <c r="G49" s="42"/>
      <c r="H49" s="42"/>
      <c r="I49" s="127" t="s">
        <v>1903</v>
      </c>
      <c r="J49" s="128" t="str">
        <f>IF(J12="","",J12)</f>
        <v>28. 11. 2016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1906</v>
      </c>
      <c r="D51" s="42"/>
      <c r="E51" s="42"/>
      <c r="F51" s="35" t="str">
        <f>E15</f>
        <v>ČR - Ministerstvo financí</v>
      </c>
      <c r="G51" s="42"/>
      <c r="H51" s="42"/>
      <c r="I51" s="127" t="s">
        <v>1912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1910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50" t="s">
        <v>2063</v>
      </c>
      <c r="D54" s="51"/>
      <c r="E54" s="51"/>
      <c r="F54" s="51"/>
      <c r="G54" s="51"/>
      <c r="H54" s="51"/>
      <c r="I54" s="151"/>
      <c r="J54" s="152" t="s">
        <v>2064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3" t="s">
        <v>2065</v>
      </c>
      <c r="D56" s="42"/>
      <c r="E56" s="42"/>
      <c r="F56" s="42"/>
      <c r="G56" s="42"/>
      <c r="H56" s="42"/>
      <c r="I56" s="126"/>
      <c r="J56" s="137">
        <f>J83</f>
        <v>0</v>
      </c>
      <c r="K56" s="45"/>
      <c r="AU56" s="24" t="s">
        <v>2066</v>
      </c>
    </row>
    <row r="57" spans="2:11" s="8" customFormat="1" ht="24.95" customHeight="1">
      <c r="B57" s="154"/>
      <c r="C57" s="155"/>
      <c r="D57" s="156" t="s">
        <v>2067</v>
      </c>
      <c r="E57" s="157"/>
      <c r="F57" s="157"/>
      <c r="G57" s="157"/>
      <c r="H57" s="157"/>
      <c r="I57" s="160"/>
      <c r="J57" s="161">
        <f>J84</f>
        <v>0</v>
      </c>
      <c r="K57" s="162"/>
    </row>
    <row r="58" spans="2:11" s="9" customFormat="1" ht="19.9" customHeight="1">
      <c r="B58" s="163"/>
      <c r="C58" s="164"/>
      <c r="D58" s="165" t="s">
        <v>2068</v>
      </c>
      <c r="E58" s="166"/>
      <c r="F58" s="166"/>
      <c r="G58" s="166"/>
      <c r="H58" s="166"/>
      <c r="I58" s="167"/>
      <c r="J58" s="168">
        <f>J85</f>
        <v>0</v>
      </c>
      <c r="K58" s="169"/>
    </row>
    <row r="59" spans="2:11" s="9" customFormat="1" ht="19.9" customHeight="1">
      <c r="B59" s="163"/>
      <c r="C59" s="164"/>
      <c r="D59" s="165" t="s">
        <v>2753</v>
      </c>
      <c r="E59" s="166"/>
      <c r="F59" s="166"/>
      <c r="G59" s="166"/>
      <c r="H59" s="166"/>
      <c r="I59" s="167"/>
      <c r="J59" s="168">
        <f>J107</f>
        <v>0</v>
      </c>
      <c r="K59" s="169"/>
    </row>
    <row r="60" spans="2:11" s="9" customFormat="1" ht="19.9" customHeight="1">
      <c r="B60" s="163"/>
      <c r="C60" s="164"/>
      <c r="D60" s="165" t="s">
        <v>2442</v>
      </c>
      <c r="E60" s="166"/>
      <c r="F60" s="166"/>
      <c r="G60" s="166"/>
      <c r="H60" s="166"/>
      <c r="I60" s="167"/>
      <c r="J60" s="168">
        <f>J109</f>
        <v>0</v>
      </c>
      <c r="K60" s="169"/>
    </row>
    <row r="61" spans="2:11" s="9" customFormat="1" ht="19.9" customHeight="1">
      <c r="B61" s="163"/>
      <c r="C61" s="164"/>
      <c r="D61" s="165" t="s">
        <v>2071</v>
      </c>
      <c r="E61" s="166"/>
      <c r="F61" s="166"/>
      <c r="G61" s="166"/>
      <c r="H61" s="166"/>
      <c r="I61" s="167"/>
      <c r="J61" s="168">
        <f>J116</f>
        <v>0</v>
      </c>
      <c r="K61" s="169"/>
    </row>
    <row r="62" spans="2:11" s="9" customFormat="1" ht="19.9" customHeight="1">
      <c r="B62" s="163"/>
      <c r="C62" s="164"/>
      <c r="D62" s="165" t="s">
        <v>2072</v>
      </c>
      <c r="E62" s="166"/>
      <c r="F62" s="166"/>
      <c r="G62" s="166"/>
      <c r="H62" s="166"/>
      <c r="I62" s="167"/>
      <c r="J62" s="168">
        <f>J152</f>
        <v>0</v>
      </c>
      <c r="K62" s="169"/>
    </row>
    <row r="63" spans="2:11" s="9" customFormat="1" ht="14.85" customHeight="1">
      <c r="B63" s="163"/>
      <c r="C63" s="164"/>
      <c r="D63" s="165" t="s">
        <v>2073</v>
      </c>
      <c r="E63" s="166"/>
      <c r="F63" s="166"/>
      <c r="G63" s="166"/>
      <c r="H63" s="166"/>
      <c r="I63" s="167"/>
      <c r="J63" s="168">
        <f>J153</f>
        <v>0</v>
      </c>
      <c r="K63" s="169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5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8"/>
      <c r="J69" s="60"/>
      <c r="K69" s="60"/>
      <c r="L69" s="61"/>
    </row>
    <row r="70" spans="2:12" s="1" customFormat="1" ht="36.95" customHeight="1">
      <c r="B70" s="41"/>
      <c r="C70" s="62" t="s">
        <v>2074</v>
      </c>
      <c r="D70" s="63"/>
      <c r="E70" s="63"/>
      <c r="F70" s="63"/>
      <c r="G70" s="63"/>
      <c r="H70" s="63"/>
      <c r="I70" s="170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0"/>
      <c r="J71" s="63"/>
      <c r="K71" s="63"/>
      <c r="L71" s="61"/>
    </row>
    <row r="72" spans="2:12" s="1" customFormat="1" ht="14.45" customHeight="1">
      <c r="B72" s="41"/>
      <c r="C72" s="65" t="s">
        <v>1894</v>
      </c>
      <c r="D72" s="63"/>
      <c r="E72" s="63"/>
      <c r="F72" s="63"/>
      <c r="G72" s="63"/>
      <c r="H72" s="63"/>
      <c r="I72" s="170"/>
      <c r="J72" s="63"/>
      <c r="K72" s="63"/>
      <c r="L72" s="61"/>
    </row>
    <row r="73" spans="2:12" s="1" customFormat="1" ht="22.5" customHeight="1">
      <c r="B73" s="41"/>
      <c r="C73" s="63"/>
      <c r="D73" s="63"/>
      <c r="E73" s="402" t="str">
        <f>E7</f>
        <v>Jezero Most-napojení na komunikace a IS - část I</v>
      </c>
      <c r="F73" s="403"/>
      <c r="G73" s="403"/>
      <c r="H73" s="403"/>
      <c r="I73" s="170"/>
      <c r="J73" s="63"/>
      <c r="K73" s="63"/>
      <c r="L73" s="61"/>
    </row>
    <row r="74" spans="2:12" s="1" customFormat="1" ht="14.45" customHeight="1">
      <c r="B74" s="41"/>
      <c r="C74" s="65" t="s">
        <v>2058</v>
      </c>
      <c r="D74" s="63"/>
      <c r="E74" s="63"/>
      <c r="F74" s="63"/>
      <c r="G74" s="63"/>
      <c r="H74" s="63"/>
      <c r="I74" s="170"/>
      <c r="J74" s="63"/>
      <c r="K74" s="63"/>
      <c r="L74" s="61"/>
    </row>
    <row r="75" spans="2:12" s="1" customFormat="1" ht="23.25" customHeight="1">
      <c r="B75" s="41"/>
      <c r="C75" s="63"/>
      <c r="D75" s="63"/>
      <c r="E75" s="374" t="str">
        <f>E9</f>
        <v>SO 304 - SO 304 - Dešťová kanalizace</v>
      </c>
      <c r="F75" s="404"/>
      <c r="G75" s="404"/>
      <c r="H75" s="404"/>
      <c r="I75" s="170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0"/>
      <c r="J76" s="63"/>
      <c r="K76" s="63"/>
      <c r="L76" s="61"/>
    </row>
    <row r="77" spans="2:12" s="1" customFormat="1" ht="18" customHeight="1">
      <c r="B77" s="41"/>
      <c r="C77" s="65" t="s">
        <v>1901</v>
      </c>
      <c r="D77" s="63"/>
      <c r="E77" s="63"/>
      <c r="F77" s="171" t="str">
        <f>F12</f>
        <v xml:space="preserve"> </v>
      </c>
      <c r="G77" s="63"/>
      <c r="H77" s="63"/>
      <c r="I77" s="172" t="s">
        <v>1903</v>
      </c>
      <c r="J77" s="73" t="str">
        <f>IF(J12="","",J12)</f>
        <v>28. 11. 2016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0"/>
      <c r="J78" s="63"/>
      <c r="K78" s="63"/>
      <c r="L78" s="61"/>
    </row>
    <row r="79" spans="2:12" s="1" customFormat="1" ht="15">
      <c r="B79" s="41"/>
      <c r="C79" s="65" t="s">
        <v>1906</v>
      </c>
      <c r="D79" s="63"/>
      <c r="E79" s="63"/>
      <c r="F79" s="171" t="str">
        <f>E15</f>
        <v>ČR - Ministerstvo financí</v>
      </c>
      <c r="G79" s="63"/>
      <c r="H79" s="63"/>
      <c r="I79" s="172" t="s">
        <v>1912</v>
      </c>
      <c r="J79" s="171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1910</v>
      </c>
      <c r="D80" s="63"/>
      <c r="E80" s="63"/>
      <c r="F80" s="171" t="str">
        <f>IF(E18="","",E18)</f>
        <v/>
      </c>
      <c r="G80" s="63"/>
      <c r="H80" s="63"/>
      <c r="I80" s="170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70"/>
      <c r="J81" s="63"/>
      <c r="K81" s="63"/>
      <c r="L81" s="61"/>
    </row>
    <row r="82" spans="2:20" s="10" customFormat="1" ht="29.25" customHeight="1">
      <c r="B82" s="173"/>
      <c r="C82" s="174" t="s">
        <v>2075</v>
      </c>
      <c r="D82" s="175" t="s">
        <v>1936</v>
      </c>
      <c r="E82" s="175" t="s">
        <v>1932</v>
      </c>
      <c r="F82" s="175" t="s">
        <v>2076</v>
      </c>
      <c r="G82" s="175" t="s">
        <v>2077</v>
      </c>
      <c r="H82" s="175" t="s">
        <v>2078</v>
      </c>
      <c r="I82" s="176" t="s">
        <v>2079</v>
      </c>
      <c r="J82" s="175" t="s">
        <v>2064</v>
      </c>
      <c r="K82" s="177" t="s">
        <v>2080</v>
      </c>
      <c r="L82" s="178"/>
      <c r="M82" s="80" t="s">
        <v>2081</v>
      </c>
      <c r="N82" s="81" t="s">
        <v>1921</v>
      </c>
      <c r="O82" s="81" t="s">
        <v>2082</v>
      </c>
      <c r="P82" s="81" t="s">
        <v>2083</v>
      </c>
      <c r="Q82" s="81" t="s">
        <v>2084</v>
      </c>
      <c r="R82" s="81" t="s">
        <v>2085</v>
      </c>
      <c r="S82" s="81" t="s">
        <v>2086</v>
      </c>
      <c r="T82" s="82" t="s">
        <v>2087</v>
      </c>
    </row>
    <row r="83" spans="2:63" s="1" customFormat="1" ht="29.25" customHeight="1">
      <c r="B83" s="41"/>
      <c r="C83" s="86" t="s">
        <v>2065</v>
      </c>
      <c r="D83" s="63"/>
      <c r="E83" s="63"/>
      <c r="F83" s="63"/>
      <c r="G83" s="63"/>
      <c r="H83" s="63"/>
      <c r="I83" s="170"/>
      <c r="J83" s="179">
        <f>BK83</f>
        <v>0</v>
      </c>
      <c r="K83" s="63"/>
      <c r="L83" s="61"/>
      <c r="M83" s="83"/>
      <c r="N83" s="84"/>
      <c r="O83" s="84"/>
      <c r="P83" s="180">
        <f>P84</f>
        <v>0</v>
      </c>
      <c r="Q83" s="84"/>
      <c r="R83" s="180">
        <f>R84</f>
        <v>2146.48584716</v>
      </c>
      <c r="S83" s="84"/>
      <c r="T83" s="181">
        <f>T84</f>
        <v>0</v>
      </c>
      <c r="AT83" s="24" t="s">
        <v>1950</v>
      </c>
      <c r="AU83" s="24" t="s">
        <v>2066</v>
      </c>
      <c r="BK83" s="182">
        <f>BK84</f>
        <v>0</v>
      </c>
    </row>
    <row r="84" spans="2:63" s="11" customFormat="1" ht="37.35" customHeight="1">
      <c r="B84" s="183"/>
      <c r="C84" s="184"/>
      <c r="D84" s="185" t="s">
        <v>1950</v>
      </c>
      <c r="E84" s="186" t="s">
        <v>2088</v>
      </c>
      <c r="F84" s="186" t="s">
        <v>2089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P85+P107+P109+P116+P152</f>
        <v>0</v>
      </c>
      <c r="Q84" s="191"/>
      <c r="R84" s="192">
        <f>R85+R107+R109+R116+R152</f>
        <v>2146.48584716</v>
      </c>
      <c r="S84" s="191"/>
      <c r="T84" s="193">
        <f>T85+T107+T109+T116+T152</f>
        <v>0</v>
      </c>
      <c r="AR84" s="194" t="s">
        <v>1900</v>
      </c>
      <c r="AT84" s="195" t="s">
        <v>1950</v>
      </c>
      <c r="AU84" s="195" t="s">
        <v>1951</v>
      </c>
      <c r="AY84" s="194" t="s">
        <v>2090</v>
      </c>
      <c r="BK84" s="196">
        <f>BK85+BK107+BK109+BK116+BK152</f>
        <v>0</v>
      </c>
    </row>
    <row r="85" spans="2:63" s="11" customFormat="1" ht="19.9" customHeight="1">
      <c r="B85" s="183"/>
      <c r="C85" s="184"/>
      <c r="D85" s="197" t="s">
        <v>1950</v>
      </c>
      <c r="E85" s="198" t="s">
        <v>1900</v>
      </c>
      <c r="F85" s="198" t="s">
        <v>2091</v>
      </c>
      <c r="G85" s="184"/>
      <c r="H85" s="184"/>
      <c r="I85" s="187"/>
      <c r="J85" s="199">
        <f>BK85</f>
        <v>0</v>
      </c>
      <c r="K85" s="184"/>
      <c r="L85" s="189"/>
      <c r="M85" s="190"/>
      <c r="N85" s="191"/>
      <c r="O85" s="191"/>
      <c r="P85" s="192">
        <f>SUM(P86:P106)</f>
        <v>0</v>
      </c>
      <c r="Q85" s="191"/>
      <c r="R85" s="192">
        <f>SUM(R86:R106)</f>
        <v>1480.24502407</v>
      </c>
      <c r="S85" s="191"/>
      <c r="T85" s="193">
        <f>SUM(T86:T106)</f>
        <v>0</v>
      </c>
      <c r="AR85" s="194" t="s">
        <v>1900</v>
      </c>
      <c r="AT85" s="195" t="s">
        <v>1950</v>
      </c>
      <c r="AU85" s="195" t="s">
        <v>1900</v>
      </c>
      <c r="AY85" s="194" t="s">
        <v>2090</v>
      </c>
      <c r="BK85" s="196">
        <f>SUM(BK86:BK106)</f>
        <v>0</v>
      </c>
    </row>
    <row r="86" spans="2:65" s="1" customFormat="1" ht="22.5" customHeight="1">
      <c r="B86" s="41"/>
      <c r="C86" s="200" t="s">
        <v>1900</v>
      </c>
      <c r="D86" s="200" t="s">
        <v>2092</v>
      </c>
      <c r="E86" s="201" t="s">
        <v>2454</v>
      </c>
      <c r="F86" s="202" t="s">
        <v>2455</v>
      </c>
      <c r="G86" s="203" t="s">
        <v>2095</v>
      </c>
      <c r="H86" s="204">
        <v>5070</v>
      </c>
      <c r="I86" s="205"/>
      <c r="J86" s="206">
        <f>ROUND(I86*H86,2)</f>
        <v>0</v>
      </c>
      <c r="K86" s="202" t="s">
        <v>2096</v>
      </c>
      <c r="L86" s="61"/>
      <c r="M86" s="207" t="s">
        <v>1898</v>
      </c>
      <c r="N86" s="208" t="s">
        <v>1922</v>
      </c>
      <c r="O86" s="42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AR86" s="24" t="s">
        <v>2042</v>
      </c>
      <c r="AT86" s="24" t="s">
        <v>2092</v>
      </c>
      <c r="AU86" s="24" t="s">
        <v>1961</v>
      </c>
      <c r="AY86" s="24" t="s">
        <v>2090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24" t="s">
        <v>1900</v>
      </c>
      <c r="BK86" s="211">
        <f>ROUND(I86*H86,2)</f>
        <v>0</v>
      </c>
      <c r="BL86" s="24" t="s">
        <v>2042</v>
      </c>
      <c r="BM86" s="24" t="s">
        <v>1295</v>
      </c>
    </row>
    <row r="87" spans="2:51" s="12" customFormat="1" ht="13.5">
      <c r="B87" s="212"/>
      <c r="C87" s="213"/>
      <c r="D87" s="214" t="s">
        <v>2098</v>
      </c>
      <c r="E87" s="215" t="s">
        <v>1898</v>
      </c>
      <c r="F87" s="216" t="s">
        <v>1296</v>
      </c>
      <c r="G87" s="213"/>
      <c r="H87" s="217">
        <v>5070</v>
      </c>
      <c r="I87" s="218"/>
      <c r="J87" s="213"/>
      <c r="K87" s="213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2098</v>
      </c>
      <c r="AU87" s="223" t="s">
        <v>1961</v>
      </c>
      <c r="AV87" s="12" t="s">
        <v>1961</v>
      </c>
      <c r="AW87" s="12" t="s">
        <v>1916</v>
      </c>
      <c r="AX87" s="12" t="s">
        <v>1951</v>
      </c>
      <c r="AY87" s="223" t="s">
        <v>2090</v>
      </c>
    </row>
    <row r="88" spans="2:65" s="1" customFormat="1" ht="22.5" customHeight="1">
      <c r="B88" s="41"/>
      <c r="C88" s="200" t="s">
        <v>1961</v>
      </c>
      <c r="D88" s="200" t="s">
        <v>2092</v>
      </c>
      <c r="E88" s="201" t="s">
        <v>2458</v>
      </c>
      <c r="F88" s="202" t="s">
        <v>2459</v>
      </c>
      <c r="G88" s="203" t="s">
        <v>2095</v>
      </c>
      <c r="H88" s="204">
        <v>1521</v>
      </c>
      <c r="I88" s="205"/>
      <c r="J88" s="206">
        <f>ROUND(I88*H88,2)</f>
        <v>0</v>
      </c>
      <c r="K88" s="202" t="s">
        <v>2096</v>
      </c>
      <c r="L88" s="61"/>
      <c r="M88" s="207" t="s">
        <v>1898</v>
      </c>
      <c r="N88" s="208" t="s">
        <v>1922</v>
      </c>
      <c r="O88" s="42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AR88" s="24" t="s">
        <v>2042</v>
      </c>
      <c r="AT88" s="24" t="s">
        <v>2092</v>
      </c>
      <c r="AU88" s="24" t="s">
        <v>1961</v>
      </c>
      <c r="AY88" s="24" t="s">
        <v>2090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24" t="s">
        <v>1900</v>
      </c>
      <c r="BK88" s="211">
        <f>ROUND(I88*H88,2)</f>
        <v>0</v>
      </c>
      <c r="BL88" s="24" t="s">
        <v>2042</v>
      </c>
      <c r="BM88" s="24" t="s">
        <v>1297</v>
      </c>
    </row>
    <row r="89" spans="2:51" s="12" customFormat="1" ht="13.5">
      <c r="B89" s="212"/>
      <c r="C89" s="213"/>
      <c r="D89" s="214" t="s">
        <v>2098</v>
      </c>
      <c r="E89" s="213"/>
      <c r="F89" s="216" t="s">
        <v>1298</v>
      </c>
      <c r="G89" s="213"/>
      <c r="H89" s="217">
        <v>1521</v>
      </c>
      <c r="I89" s="218"/>
      <c r="J89" s="213"/>
      <c r="K89" s="213"/>
      <c r="L89" s="219"/>
      <c r="M89" s="220"/>
      <c r="N89" s="221"/>
      <c r="O89" s="221"/>
      <c r="P89" s="221"/>
      <c r="Q89" s="221"/>
      <c r="R89" s="221"/>
      <c r="S89" s="221"/>
      <c r="T89" s="222"/>
      <c r="AT89" s="223" t="s">
        <v>2098</v>
      </c>
      <c r="AU89" s="223" t="s">
        <v>1961</v>
      </c>
      <c r="AV89" s="12" t="s">
        <v>1961</v>
      </c>
      <c r="AW89" s="12" t="s">
        <v>1882</v>
      </c>
      <c r="AX89" s="12" t="s">
        <v>1900</v>
      </c>
      <c r="AY89" s="223" t="s">
        <v>2090</v>
      </c>
    </row>
    <row r="90" spans="2:65" s="1" customFormat="1" ht="22.5" customHeight="1">
      <c r="B90" s="41"/>
      <c r="C90" s="200" t="s">
        <v>2039</v>
      </c>
      <c r="D90" s="200" t="s">
        <v>2092</v>
      </c>
      <c r="E90" s="201" t="s">
        <v>2462</v>
      </c>
      <c r="F90" s="202" t="s">
        <v>2463</v>
      </c>
      <c r="G90" s="203" t="s">
        <v>2132</v>
      </c>
      <c r="H90" s="204">
        <v>7957</v>
      </c>
      <c r="I90" s="205"/>
      <c r="J90" s="206">
        <f>ROUND(I90*H90,2)</f>
        <v>0</v>
      </c>
      <c r="K90" s="202" t="s">
        <v>2096</v>
      </c>
      <c r="L90" s="61"/>
      <c r="M90" s="207" t="s">
        <v>1898</v>
      </c>
      <c r="N90" s="208" t="s">
        <v>1922</v>
      </c>
      <c r="O90" s="42"/>
      <c r="P90" s="209">
        <f>O90*H90</f>
        <v>0</v>
      </c>
      <c r="Q90" s="209">
        <v>0.00083851</v>
      </c>
      <c r="R90" s="209">
        <f>Q90*H90</f>
        <v>6.67202407</v>
      </c>
      <c r="S90" s="209">
        <v>0</v>
      </c>
      <c r="T90" s="210">
        <f>S90*H90</f>
        <v>0</v>
      </c>
      <c r="AR90" s="24" t="s">
        <v>2042</v>
      </c>
      <c r="AT90" s="24" t="s">
        <v>2092</v>
      </c>
      <c r="AU90" s="24" t="s">
        <v>1961</v>
      </c>
      <c r="AY90" s="24" t="s">
        <v>2090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24" t="s">
        <v>1900</v>
      </c>
      <c r="BK90" s="211">
        <f>ROUND(I90*H90,2)</f>
        <v>0</v>
      </c>
      <c r="BL90" s="24" t="s">
        <v>2042</v>
      </c>
      <c r="BM90" s="24" t="s">
        <v>2464</v>
      </c>
    </row>
    <row r="91" spans="2:51" s="12" customFormat="1" ht="13.5">
      <c r="B91" s="212"/>
      <c r="C91" s="213"/>
      <c r="D91" s="214" t="s">
        <v>2098</v>
      </c>
      <c r="E91" s="215" t="s">
        <v>1898</v>
      </c>
      <c r="F91" s="216" t="s">
        <v>1299</v>
      </c>
      <c r="G91" s="213"/>
      <c r="H91" s="217">
        <v>7957</v>
      </c>
      <c r="I91" s="218"/>
      <c r="J91" s="213"/>
      <c r="K91" s="213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2098</v>
      </c>
      <c r="AU91" s="223" t="s">
        <v>1961</v>
      </c>
      <c r="AV91" s="12" t="s">
        <v>1961</v>
      </c>
      <c r="AW91" s="12" t="s">
        <v>1916</v>
      </c>
      <c r="AX91" s="12" t="s">
        <v>1900</v>
      </c>
      <c r="AY91" s="223" t="s">
        <v>2090</v>
      </c>
    </row>
    <row r="92" spans="2:65" s="1" customFormat="1" ht="22.5" customHeight="1">
      <c r="B92" s="41"/>
      <c r="C92" s="200" t="s">
        <v>2042</v>
      </c>
      <c r="D92" s="200" t="s">
        <v>2092</v>
      </c>
      <c r="E92" s="201" t="s">
        <v>2466</v>
      </c>
      <c r="F92" s="202" t="s">
        <v>2467</v>
      </c>
      <c r="G92" s="203" t="s">
        <v>2132</v>
      </c>
      <c r="H92" s="204">
        <v>7957</v>
      </c>
      <c r="I92" s="205"/>
      <c r="J92" s="206">
        <f>ROUND(I92*H92,2)</f>
        <v>0</v>
      </c>
      <c r="K92" s="202" t="s">
        <v>2096</v>
      </c>
      <c r="L92" s="61"/>
      <c r="M92" s="207" t="s">
        <v>1898</v>
      </c>
      <c r="N92" s="208" t="s">
        <v>1922</v>
      </c>
      <c r="O92" s="42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AR92" s="24" t="s">
        <v>2042</v>
      </c>
      <c r="AT92" s="24" t="s">
        <v>2092</v>
      </c>
      <c r="AU92" s="24" t="s">
        <v>1961</v>
      </c>
      <c r="AY92" s="24" t="s">
        <v>2090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24" t="s">
        <v>1900</v>
      </c>
      <c r="BK92" s="211">
        <f>ROUND(I92*H92,2)</f>
        <v>0</v>
      </c>
      <c r="BL92" s="24" t="s">
        <v>2042</v>
      </c>
      <c r="BM92" s="24" t="s">
        <v>2468</v>
      </c>
    </row>
    <row r="93" spans="2:51" s="12" customFormat="1" ht="13.5">
      <c r="B93" s="212"/>
      <c r="C93" s="213"/>
      <c r="D93" s="214" t="s">
        <v>2098</v>
      </c>
      <c r="E93" s="215" t="s">
        <v>1898</v>
      </c>
      <c r="F93" s="216" t="s">
        <v>1300</v>
      </c>
      <c r="G93" s="213"/>
      <c r="H93" s="217">
        <v>7957</v>
      </c>
      <c r="I93" s="218"/>
      <c r="J93" s="213"/>
      <c r="K93" s="213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2098</v>
      </c>
      <c r="AU93" s="223" t="s">
        <v>1961</v>
      </c>
      <c r="AV93" s="12" t="s">
        <v>1961</v>
      </c>
      <c r="AW93" s="12" t="s">
        <v>1916</v>
      </c>
      <c r="AX93" s="12" t="s">
        <v>1951</v>
      </c>
      <c r="AY93" s="223" t="s">
        <v>2090</v>
      </c>
    </row>
    <row r="94" spans="2:65" s="1" customFormat="1" ht="22.5" customHeight="1">
      <c r="B94" s="41"/>
      <c r="C94" s="200" t="s">
        <v>2045</v>
      </c>
      <c r="D94" s="200" t="s">
        <v>2092</v>
      </c>
      <c r="E94" s="201" t="s">
        <v>2434</v>
      </c>
      <c r="F94" s="202" t="s">
        <v>2435</v>
      </c>
      <c r="G94" s="203" t="s">
        <v>2095</v>
      </c>
      <c r="H94" s="204">
        <v>5070</v>
      </c>
      <c r="I94" s="205"/>
      <c r="J94" s="206">
        <f>ROUND(I94*H94,2)</f>
        <v>0</v>
      </c>
      <c r="K94" s="202" t="s">
        <v>2096</v>
      </c>
      <c r="L94" s="61"/>
      <c r="M94" s="207" t="s">
        <v>1898</v>
      </c>
      <c r="N94" s="208" t="s">
        <v>1922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AR94" s="24" t="s">
        <v>2042</v>
      </c>
      <c r="AT94" s="24" t="s">
        <v>2092</v>
      </c>
      <c r="AU94" s="24" t="s">
        <v>1961</v>
      </c>
      <c r="AY94" s="24" t="s">
        <v>2090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1900</v>
      </c>
      <c r="BK94" s="211">
        <f>ROUND(I94*H94,2)</f>
        <v>0</v>
      </c>
      <c r="BL94" s="24" t="s">
        <v>2042</v>
      </c>
      <c r="BM94" s="24" t="s">
        <v>2470</v>
      </c>
    </row>
    <row r="95" spans="2:51" s="12" customFormat="1" ht="13.5">
      <c r="B95" s="212"/>
      <c r="C95" s="213"/>
      <c r="D95" s="214" t="s">
        <v>2098</v>
      </c>
      <c r="E95" s="215" t="s">
        <v>1898</v>
      </c>
      <c r="F95" s="216" t="s">
        <v>1301</v>
      </c>
      <c r="G95" s="213"/>
      <c r="H95" s="217">
        <v>5070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2098</v>
      </c>
      <c r="AU95" s="223" t="s">
        <v>1961</v>
      </c>
      <c r="AV95" s="12" t="s">
        <v>1961</v>
      </c>
      <c r="AW95" s="12" t="s">
        <v>1916</v>
      </c>
      <c r="AX95" s="12" t="s">
        <v>1951</v>
      </c>
      <c r="AY95" s="223" t="s">
        <v>2090</v>
      </c>
    </row>
    <row r="96" spans="2:65" s="1" customFormat="1" ht="22.5" customHeight="1">
      <c r="B96" s="41"/>
      <c r="C96" s="200" t="s">
        <v>2117</v>
      </c>
      <c r="D96" s="200" t="s">
        <v>2092</v>
      </c>
      <c r="E96" s="201" t="s">
        <v>2109</v>
      </c>
      <c r="F96" s="202" t="s">
        <v>2110</v>
      </c>
      <c r="G96" s="203" t="s">
        <v>2095</v>
      </c>
      <c r="H96" s="204">
        <v>1285.88</v>
      </c>
      <c r="I96" s="205"/>
      <c r="J96" s="206">
        <f>ROUND(I96*H96,2)</f>
        <v>0</v>
      </c>
      <c r="K96" s="202" t="s">
        <v>2096</v>
      </c>
      <c r="L96" s="61"/>
      <c r="M96" s="207" t="s">
        <v>1898</v>
      </c>
      <c r="N96" s="208" t="s">
        <v>1922</v>
      </c>
      <c r="O96" s="42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AR96" s="24" t="s">
        <v>2042</v>
      </c>
      <c r="AT96" s="24" t="s">
        <v>2092</v>
      </c>
      <c r="AU96" s="24" t="s">
        <v>1961</v>
      </c>
      <c r="AY96" s="24" t="s">
        <v>2090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24" t="s">
        <v>1900</v>
      </c>
      <c r="BK96" s="211">
        <f>ROUND(I96*H96,2)</f>
        <v>0</v>
      </c>
      <c r="BL96" s="24" t="s">
        <v>2042</v>
      </c>
      <c r="BM96" s="24" t="s">
        <v>2472</v>
      </c>
    </row>
    <row r="97" spans="2:51" s="12" customFormat="1" ht="13.5">
      <c r="B97" s="212"/>
      <c r="C97" s="213"/>
      <c r="D97" s="214" t="s">
        <v>2098</v>
      </c>
      <c r="E97" s="215" t="s">
        <v>1898</v>
      </c>
      <c r="F97" s="216" t="s">
        <v>1302</v>
      </c>
      <c r="G97" s="213"/>
      <c r="H97" s="217">
        <v>1285.88</v>
      </c>
      <c r="I97" s="218"/>
      <c r="J97" s="213"/>
      <c r="K97" s="213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2098</v>
      </c>
      <c r="AU97" s="223" t="s">
        <v>1961</v>
      </c>
      <c r="AV97" s="12" t="s">
        <v>1961</v>
      </c>
      <c r="AW97" s="12" t="s">
        <v>1916</v>
      </c>
      <c r="AX97" s="12" t="s">
        <v>1900</v>
      </c>
      <c r="AY97" s="223" t="s">
        <v>2090</v>
      </c>
    </row>
    <row r="98" spans="2:65" s="1" customFormat="1" ht="22.5" customHeight="1">
      <c r="B98" s="41"/>
      <c r="C98" s="200" t="s">
        <v>2122</v>
      </c>
      <c r="D98" s="200" t="s">
        <v>2092</v>
      </c>
      <c r="E98" s="201" t="s">
        <v>2118</v>
      </c>
      <c r="F98" s="202" t="s">
        <v>2119</v>
      </c>
      <c r="G98" s="203" t="s">
        <v>2095</v>
      </c>
      <c r="H98" s="204">
        <v>1285.88</v>
      </c>
      <c r="I98" s="205"/>
      <c r="J98" s="206">
        <f>ROUND(I98*H98,2)</f>
        <v>0</v>
      </c>
      <c r="K98" s="202" t="s">
        <v>2096</v>
      </c>
      <c r="L98" s="61"/>
      <c r="M98" s="207" t="s">
        <v>1898</v>
      </c>
      <c r="N98" s="208" t="s">
        <v>1922</v>
      </c>
      <c r="O98" s="42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AR98" s="24" t="s">
        <v>2042</v>
      </c>
      <c r="AT98" s="24" t="s">
        <v>2092</v>
      </c>
      <c r="AU98" s="24" t="s">
        <v>1961</v>
      </c>
      <c r="AY98" s="24" t="s">
        <v>2090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24" t="s">
        <v>1900</v>
      </c>
      <c r="BK98" s="211">
        <f>ROUND(I98*H98,2)</f>
        <v>0</v>
      </c>
      <c r="BL98" s="24" t="s">
        <v>2042</v>
      </c>
      <c r="BM98" s="24" t="s">
        <v>2474</v>
      </c>
    </row>
    <row r="99" spans="2:65" s="1" customFormat="1" ht="22.5" customHeight="1">
      <c r="B99" s="41"/>
      <c r="C99" s="200" t="s">
        <v>2129</v>
      </c>
      <c r="D99" s="200" t="s">
        <v>2092</v>
      </c>
      <c r="E99" s="201" t="s">
        <v>2123</v>
      </c>
      <c r="F99" s="202" t="s">
        <v>2124</v>
      </c>
      <c r="G99" s="203" t="s">
        <v>2125</v>
      </c>
      <c r="H99" s="204">
        <v>2185.996</v>
      </c>
      <c r="I99" s="205"/>
      <c r="J99" s="206">
        <f>ROUND(I99*H99,2)</f>
        <v>0</v>
      </c>
      <c r="K99" s="202" t="s">
        <v>2096</v>
      </c>
      <c r="L99" s="61"/>
      <c r="M99" s="207" t="s">
        <v>1898</v>
      </c>
      <c r="N99" s="208" t="s">
        <v>1922</v>
      </c>
      <c r="O99" s="42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AR99" s="24" t="s">
        <v>2042</v>
      </c>
      <c r="AT99" s="24" t="s">
        <v>2092</v>
      </c>
      <c r="AU99" s="24" t="s">
        <v>1961</v>
      </c>
      <c r="AY99" s="24" t="s">
        <v>2090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24" t="s">
        <v>1900</v>
      </c>
      <c r="BK99" s="211">
        <f>ROUND(I99*H99,2)</f>
        <v>0</v>
      </c>
      <c r="BL99" s="24" t="s">
        <v>2042</v>
      </c>
      <c r="BM99" s="24" t="s">
        <v>2475</v>
      </c>
    </row>
    <row r="100" spans="2:51" s="12" customFormat="1" ht="13.5">
      <c r="B100" s="212"/>
      <c r="C100" s="213"/>
      <c r="D100" s="214" t="s">
        <v>2098</v>
      </c>
      <c r="E100" s="213"/>
      <c r="F100" s="216" t="s">
        <v>1303</v>
      </c>
      <c r="G100" s="213"/>
      <c r="H100" s="217">
        <v>2185.996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AT100" s="223" t="s">
        <v>2098</v>
      </c>
      <c r="AU100" s="223" t="s">
        <v>1961</v>
      </c>
      <c r="AV100" s="12" t="s">
        <v>1961</v>
      </c>
      <c r="AW100" s="12" t="s">
        <v>1882</v>
      </c>
      <c r="AX100" s="12" t="s">
        <v>1900</v>
      </c>
      <c r="AY100" s="223" t="s">
        <v>2090</v>
      </c>
    </row>
    <row r="101" spans="2:65" s="1" customFormat="1" ht="22.5" customHeight="1">
      <c r="B101" s="41"/>
      <c r="C101" s="200" t="s">
        <v>2135</v>
      </c>
      <c r="D101" s="200" t="s">
        <v>2092</v>
      </c>
      <c r="E101" s="201" t="s">
        <v>2437</v>
      </c>
      <c r="F101" s="202" t="s">
        <v>2438</v>
      </c>
      <c r="G101" s="203" t="s">
        <v>2095</v>
      </c>
      <c r="H101" s="204">
        <v>3784.12</v>
      </c>
      <c r="I101" s="205"/>
      <c r="J101" s="206">
        <f>ROUND(I101*H101,2)</f>
        <v>0</v>
      </c>
      <c r="K101" s="202" t="s">
        <v>2096</v>
      </c>
      <c r="L101" s="61"/>
      <c r="M101" s="207" t="s">
        <v>1898</v>
      </c>
      <c r="N101" s="208" t="s">
        <v>1922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2042</v>
      </c>
      <c r="AT101" s="24" t="s">
        <v>2092</v>
      </c>
      <c r="AU101" s="24" t="s">
        <v>1961</v>
      </c>
      <c r="AY101" s="24" t="s">
        <v>2090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1900</v>
      </c>
      <c r="BK101" s="211">
        <f>ROUND(I101*H101,2)</f>
        <v>0</v>
      </c>
      <c r="BL101" s="24" t="s">
        <v>2042</v>
      </c>
      <c r="BM101" s="24" t="s">
        <v>2477</v>
      </c>
    </row>
    <row r="102" spans="2:51" s="12" customFormat="1" ht="13.5">
      <c r="B102" s="212"/>
      <c r="C102" s="213"/>
      <c r="D102" s="214" t="s">
        <v>2098</v>
      </c>
      <c r="E102" s="215" t="s">
        <v>1898</v>
      </c>
      <c r="F102" s="216" t="s">
        <v>1304</v>
      </c>
      <c r="G102" s="213"/>
      <c r="H102" s="217">
        <v>3784.12</v>
      </c>
      <c r="I102" s="218"/>
      <c r="J102" s="213"/>
      <c r="K102" s="213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2098</v>
      </c>
      <c r="AU102" s="223" t="s">
        <v>1961</v>
      </c>
      <c r="AV102" s="12" t="s">
        <v>1961</v>
      </c>
      <c r="AW102" s="12" t="s">
        <v>1916</v>
      </c>
      <c r="AX102" s="12" t="s">
        <v>1900</v>
      </c>
      <c r="AY102" s="223" t="s">
        <v>2090</v>
      </c>
    </row>
    <row r="103" spans="2:65" s="1" customFormat="1" ht="22.5" customHeight="1">
      <c r="B103" s="41"/>
      <c r="C103" s="200" t="s">
        <v>1905</v>
      </c>
      <c r="D103" s="200" t="s">
        <v>2092</v>
      </c>
      <c r="E103" s="201" t="s">
        <v>2479</v>
      </c>
      <c r="F103" s="202" t="s">
        <v>2480</v>
      </c>
      <c r="G103" s="203" t="s">
        <v>2095</v>
      </c>
      <c r="H103" s="204">
        <v>882.379</v>
      </c>
      <c r="I103" s="205"/>
      <c r="J103" s="206">
        <f>ROUND(I103*H103,2)</f>
        <v>0</v>
      </c>
      <c r="K103" s="202" t="s">
        <v>2096</v>
      </c>
      <c r="L103" s="61"/>
      <c r="M103" s="207" t="s">
        <v>1898</v>
      </c>
      <c r="N103" s="208" t="s">
        <v>1922</v>
      </c>
      <c r="O103" s="42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24" t="s">
        <v>2042</v>
      </c>
      <c r="AT103" s="24" t="s">
        <v>2092</v>
      </c>
      <c r="AU103" s="24" t="s">
        <v>1961</v>
      </c>
      <c r="AY103" s="24" t="s">
        <v>2090</v>
      </c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4" t="s">
        <v>1900</v>
      </c>
      <c r="BK103" s="211">
        <f>ROUND(I103*H103,2)</f>
        <v>0</v>
      </c>
      <c r="BL103" s="24" t="s">
        <v>2042</v>
      </c>
      <c r="BM103" s="24" t="s">
        <v>2481</v>
      </c>
    </row>
    <row r="104" spans="2:51" s="12" customFormat="1" ht="13.5">
      <c r="B104" s="212"/>
      <c r="C104" s="213"/>
      <c r="D104" s="214" t="s">
        <v>2098</v>
      </c>
      <c r="E104" s="215" t="s">
        <v>1898</v>
      </c>
      <c r="F104" s="216" t="s">
        <v>1305</v>
      </c>
      <c r="G104" s="213"/>
      <c r="H104" s="217">
        <v>882.379</v>
      </c>
      <c r="I104" s="218"/>
      <c r="J104" s="213"/>
      <c r="K104" s="213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2098</v>
      </c>
      <c r="AU104" s="223" t="s">
        <v>1961</v>
      </c>
      <c r="AV104" s="12" t="s">
        <v>1961</v>
      </c>
      <c r="AW104" s="12" t="s">
        <v>1916</v>
      </c>
      <c r="AX104" s="12" t="s">
        <v>1900</v>
      </c>
      <c r="AY104" s="223" t="s">
        <v>2090</v>
      </c>
    </row>
    <row r="105" spans="2:65" s="1" customFormat="1" ht="22.5" customHeight="1">
      <c r="B105" s="41"/>
      <c r="C105" s="228" t="s">
        <v>2146</v>
      </c>
      <c r="D105" s="228" t="s">
        <v>2136</v>
      </c>
      <c r="E105" s="229" t="s">
        <v>2483</v>
      </c>
      <c r="F105" s="230" t="s">
        <v>1306</v>
      </c>
      <c r="G105" s="231" t="s">
        <v>2125</v>
      </c>
      <c r="H105" s="232">
        <v>1473.573</v>
      </c>
      <c r="I105" s="233"/>
      <c r="J105" s="234">
        <f>ROUND(I105*H105,2)</f>
        <v>0</v>
      </c>
      <c r="K105" s="230" t="s">
        <v>2096</v>
      </c>
      <c r="L105" s="235"/>
      <c r="M105" s="236" t="s">
        <v>1898</v>
      </c>
      <c r="N105" s="237" t="s">
        <v>1922</v>
      </c>
      <c r="O105" s="42"/>
      <c r="P105" s="209">
        <f>O105*H105</f>
        <v>0</v>
      </c>
      <c r="Q105" s="209">
        <v>1</v>
      </c>
      <c r="R105" s="209">
        <f>Q105*H105</f>
        <v>1473.573</v>
      </c>
      <c r="S105" s="209">
        <v>0</v>
      </c>
      <c r="T105" s="210">
        <f>S105*H105</f>
        <v>0</v>
      </c>
      <c r="AR105" s="24" t="s">
        <v>2129</v>
      </c>
      <c r="AT105" s="24" t="s">
        <v>2136</v>
      </c>
      <c r="AU105" s="24" t="s">
        <v>1961</v>
      </c>
      <c r="AY105" s="24" t="s">
        <v>2090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1900</v>
      </c>
      <c r="BK105" s="211">
        <f>ROUND(I105*H105,2)</f>
        <v>0</v>
      </c>
      <c r="BL105" s="24" t="s">
        <v>2042</v>
      </c>
      <c r="BM105" s="24" t="s">
        <v>2485</v>
      </c>
    </row>
    <row r="106" spans="2:51" s="12" customFormat="1" ht="13.5">
      <c r="B106" s="212"/>
      <c r="C106" s="213"/>
      <c r="D106" s="224" t="s">
        <v>2098</v>
      </c>
      <c r="E106" s="213"/>
      <c r="F106" s="226" t="s">
        <v>1307</v>
      </c>
      <c r="G106" s="213"/>
      <c r="H106" s="227">
        <v>1473.573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2098</v>
      </c>
      <c r="AU106" s="223" t="s">
        <v>1961</v>
      </c>
      <c r="AV106" s="12" t="s">
        <v>1961</v>
      </c>
      <c r="AW106" s="12" t="s">
        <v>1882</v>
      </c>
      <c r="AX106" s="12" t="s">
        <v>1900</v>
      </c>
      <c r="AY106" s="223" t="s">
        <v>2090</v>
      </c>
    </row>
    <row r="107" spans="2:63" s="11" customFormat="1" ht="29.85" customHeight="1">
      <c r="B107" s="183"/>
      <c r="C107" s="184"/>
      <c r="D107" s="197" t="s">
        <v>1950</v>
      </c>
      <c r="E107" s="198" t="s">
        <v>2039</v>
      </c>
      <c r="F107" s="198" t="s">
        <v>2769</v>
      </c>
      <c r="G107" s="184"/>
      <c r="H107" s="184"/>
      <c r="I107" s="187"/>
      <c r="J107" s="199">
        <f>BK107</f>
        <v>0</v>
      </c>
      <c r="K107" s="184"/>
      <c r="L107" s="189"/>
      <c r="M107" s="190"/>
      <c r="N107" s="191"/>
      <c r="O107" s="191"/>
      <c r="P107" s="192">
        <f>P108</f>
        <v>0</v>
      </c>
      <c r="Q107" s="191"/>
      <c r="R107" s="192">
        <f>R108</f>
        <v>0</v>
      </c>
      <c r="S107" s="191"/>
      <c r="T107" s="193">
        <f>T108</f>
        <v>0</v>
      </c>
      <c r="AR107" s="194" t="s">
        <v>1900</v>
      </c>
      <c r="AT107" s="195" t="s">
        <v>1950</v>
      </c>
      <c r="AU107" s="195" t="s">
        <v>1900</v>
      </c>
      <c r="AY107" s="194" t="s">
        <v>2090</v>
      </c>
      <c r="BK107" s="196">
        <f>BK108</f>
        <v>0</v>
      </c>
    </row>
    <row r="108" spans="2:65" s="1" customFormat="1" ht="22.5" customHeight="1">
      <c r="B108" s="41"/>
      <c r="C108" s="200" t="s">
        <v>2151</v>
      </c>
      <c r="D108" s="200" t="s">
        <v>2092</v>
      </c>
      <c r="E108" s="201" t="s">
        <v>2770</v>
      </c>
      <c r="F108" s="202" t="s">
        <v>2771</v>
      </c>
      <c r="G108" s="203" t="s">
        <v>2106</v>
      </c>
      <c r="H108" s="204">
        <v>1516</v>
      </c>
      <c r="I108" s="205"/>
      <c r="J108" s="206">
        <f>ROUND(I108*H108,2)</f>
        <v>0</v>
      </c>
      <c r="K108" s="202" t="s">
        <v>2096</v>
      </c>
      <c r="L108" s="61"/>
      <c r="M108" s="207" t="s">
        <v>1898</v>
      </c>
      <c r="N108" s="208" t="s">
        <v>1922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2042</v>
      </c>
      <c r="AT108" s="24" t="s">
        <v>2092</v>
      </c>
      <c r="AU108" s="24" t="s">
        <v>1961</v>
      </c>
      <c r="AY108" s="24" t="s">
        <v>2090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1900</v>
      </c>
      <c r="BK108" s="211">
        <f>ROUND(I108*H108,2)</f>
        <v>0</v>
      </c>
      <c r="BL108" s="24" t="s">
        <v>2042</v>
      </c>
      <c r="BM108" s="24" t="s">
        <v>1308</v>
      </c>
    </row>
    <row r="109" spans="2:63" s="11" customFormat="1" ht="29.85" customHeight="1">
      <c r="B109" s="183"/>
      <c r="C109" s="184"/>
      <c r="D109" s="197" t="s">
        <v>1950</v>
      </c>
      <c r="E109" s="198" t="s">
        <v>2042</v>
      </c>
      <c r="F109" s="198" t="s">
        <v>2487</v>
      </c>
      <c r="G109" s="184"/>
      <c r="H109" s="184"/>
      <c r="I109" s="187"/>
      <c r="J109" s="199">
        <f>BK109</f>
        <v>0</v>
      </c>
      <c r="K109" s="184"/>
      <c r="L109" s="189"/>
      <c r="M109" s="190"/>
      <c r="N109" s="191"/>
      <c r="O109" s="191"/>
      <c r="P109" s="192">
        <f>SUM(P110:P115)</f>
        <v>0</v>
      </c>
      <c r="Q109" s="191"/>
      <c r="R109" s="192">
        <f>SUM(R110:R115)</f>
        <v>406.30507480000006</v>
      </c>
      <c r="S109" s="191"/>
      <c r="T109" s="193">
        <f>SUM(T110:T115)</f>
        <v>0</v>
      </c>
      <c r="AR109" s="194" t="s">
        <v>1900</v>
      </c>
      <c r="AT109" s="195" t="s">
        <v>1950</v>
      </c>
      <c r="AU109" s="195" t="s">
        <v>1900</v>
      </c>
      <c r="AY109" s="194" t="s">
        <v>2090</v>
      </c>
      <c r="BK109" s="196">
        <f>SUM(BK110:BK115)</f>
        <v>0</v>
      </c>
    </row>
    <row r="110" spans="2:65" s="1" customFormat="1" ht="22.5" customHeight="1">
      <c r="B110" s="41"/>
      <c r="C110" s="200" t="s">
        <v>2156</v>
      </c>
      <c r="D110" s="200" t="s">
        <v>2092</v>
      </c>
      <c r="E110" s="201" t="s">
        <v>2488</v>
      </c>
      <c r="F110" s="202" t="s">
        <v>2489</v>
      </c>
      <c r="G110" s="203" t="s">
        <v>2095</v>
      </c>
      <c r="H110" s="204">
        <v>212.24</v>
      </c>
      <c r="I110" s="205"/>
      <c r="J110" s="206">
        <f>ROUND(I110*H110,2)</f>
        <v>0</v>
      </c>
      <c r="K110" s="202" t="s">
        <v>2096</v>
      </c>
      <c r="L110" s="61"/>
      <c r="M110" s="207" t="s">
        <v>1898</v>
      </c>
      <c r="N110" s="208" t="s">
        <v>1922</v>
      </c>
      <c r="O110" s="42"/>
      <c r="P110" s="209">
        <f>O110*H110</f>
        <v>0</v>
      </c>
      <c r="Q110" s="209">
        <v>1.89077</v>
      </c>
      <c r="R110" s="209">
        <f>Q110*H110</f>
        <v>401.29702480000003</v>
      </c>
      <c r="S110" s="209">
        <v>0</v>
      </c>
      <c r="T110" s="210">
        <f>S110*H110</f>
        <v>0</v>
      </c>
      <c r="AR110" s="24" t="s">
        <v>2042</v>
      </c>
      <c r="AT110" s="24" t="s">
        <v>2092</v>
      </c>
      <c r="AU110" s="24" t="s">
        <v>1961</v>
      </c>
      <c r="AY110" s="24" t="s">
        <v>2090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4" t="s">
        <v>1900</v>
      </c>
      <c r="BK110" s="211">
        <f>ROUND(I110*H110,2)</f>
        <v>0</v>
      </c>
      <c r="BL110" s="24" t="s">
        <v>2042</v>
      </c>
      <c r="BM110" s="24" t="s">
        <v>2490</v>
      </c>
    </row>
    <row r="111" spans="2:51" s="12" customFormat="1" ht="13.5">
      <c r="B111" s="212"/>
      <c r="C111" s="213"/>
      <c r="D111" s="214" t="s">
        <v>2098</v>
      </c>
      <c r="E111" s="215" t="s">
        <v>1898</v>
      </c>
      <c r="F111" s="216" t="s">
        <v>1309</v>
      </c>
      <c r="G111" s="213"/>
      <c r="H111" s="217">
        <v>212.24</v>
      </c>
      <c r="I111" s="218"/>
      <c r="J111" s="213"/>
      <c r="K111" s="213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2098</v>
      </c>
      <c r="AU111" s="223" t="s">
        <v>1961</v>
      </c>
      <c r="AV111" s="12" t="s">
        <v>1961</v>
      </c>
      <c r="AW111" s="12" t="s">
        <v>1916</v>
      </c>
      <c r="AX111" s="12" t="s">
        <v>1900</v>
      </c>
      <c r="AY111" s="223" t="s">
        <v>2090</v>
      </c>
    </row>
    <row r="112" spans="2:65" s="1" customFormat="1" ht="22.5" customHeight="1">
      <c r="B112" s="41"/>
      <c r="C112" s="200" t="s">
        <v>2161</v>
      </c>
      <c r="D112" s="200" t="s">
        <v>2092</v>
      </c>
      <c r="E112" s="201" t="s">
        <v>1310</v>
      </c>
      <c r="F112" s="202" t="s">
        <v>1311</v>
      </c>
      <c r="G112" s="203" t="s">
        <v>2095</v>
      </c>
      <c r="H112" s="204">
        <v>0.2</v>
      </c>
      <c r="I112" s="205"/>
      <c r="J112" s="206">
        <f>ROUND(I112*H112,2)</f>
        <v>0</v>
      </c>
      <c r="K112" s="202" t="s">
        <v>1898</v>
      </c>
      <c r="L112" s="61"/>
      <c r="M112" s="207" t="s">
        <v>1898</v>
      </c>
      <c r="N112" s="208" t="s">
        <v>1922</v>
      </c>
      <c r="O112" s="42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AR112" s="24" t="s">
        <v>2042</v>
      </c>
      <c r="AT112" s="24" t="s">
        <v>2092</v>
      </c>
      <c r="AU112" s="24" t="s">
        <v>1961</v>
      </c>
      <c r="AY112" s="24" t="s">
        <v>2090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4" t="s">
        <v>1900</v>
      </c>
      <c r="BK112" s="211">
        <f>ROUND(I112*H112,2)</f>
        <v>0</v>
      </c>
      <c r="BL112" s="24" t="s">
        <v>2042</v>
      </c>
      <c r="BM112" s="24" t="s">
        <v>1312</v>
      </c>
    </row>
    <row r="113" spans="2:51" s="12" customFormat="1" ht="13.5">
      <c r="B113" s="212"/>
      <c r="C113" s="213"/>
      <c r="D113" s="214" t="s">
        <v>2098</v>
      </c>
      <c r="E113" s="215" t="s">
        <v>1898</v>
      </c>
      <c r="F113" s="216" t="s">
        <v>1313</v>
      </c>
      <c r="G113" s="213"/>
      <c r="H113" s="217">
        <v>0.2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2098</v>
      </c>
      <c r="AU113" s="223" t="s">
        <v>1961</v>
      </c>
      <c r="AV113" s="12" t="s">
        <v>1961</v>
      </c>
      <c r="AW113" s="12" t="s">
        <v>1916</v>
      </c>
      <c r="AX113" s="12" t="s">
        <v>1951</v>
      </c>
      <c r="AY113" s="223" t="s">
        <v>2090</v>
      </c>
    </row>
    <row r="114" spans="2:65" s="1" customFormat="1" ht="22.5" customHeight="1">
      <c r="B114" s="41"/>
      <c r="C114" s="200" t="s">
        <v>1886</v>
      </c>
      <c r="D114" s="200" t="s">
        <v>2092</v>
      </c>
      <c r="E114" s="201" t="s">
        <v>1314</v>
      </c>
      <c r="F114" s="202" t="s">
        <v>1315</v>
      </c>
      <c r="G114" s="203" t="s">
        <v>2095</v>
      </c>
      <c r="H114" s="204">
        <v>2.5</v>
      </c>
      <c r="I114" s="205"/>
      <c r="J114" s="206">
        <f>ROUND(I114*H114,2)</f>
        <v>0</v>
      </c>
      <c r="K114" s="202" t="s">
        <v>2096</v>
      </c>
      <c r="L114" s="61"/>
      <c r="M114" s="207" t="s">
        <v>1898</v>
      </c>
      <c r="N114" s="208" t="s">
        <v>1922</v>
      </c>
      <c r="O114" s="42"/>
      <c r="P114" s="209">
        <f>O114*H114</f>
        <v>0</v>
      </c>
      <c r="Q114" s="209">
        <v>2.00322</v>
      </c>
      <c r="R114" s="209">
        <f>Q114*H114</f>
        <v>5.008049999999999</v>
      </c>
      <c r="S114" s="209">
        <v>0</v>
      </c>
      <c r="T114" s="210">
        <f>S114*H114</f>
        <v>0</v>
      </c>
      <c r="AR114" s="24" t="s">
        <v>2042</v>
      </c>
      <c r="AT114" s="24" t="s">
        <v>2092</v>
      </c>
      <c r="AU114" s="24" t="s">
        <v>1961</v>
      </c>
      <c r="AY114" s="24" t="s">
        <v>2090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4" t="s">
        <v>1900</v>
      </c>
      <c r="BK114" s="211">
        <f>ROUND(I114*H114,2)</f>
        <v>0</v>
      </c>
      <c r="BL114" s="24" t="s">
        <v>2042</v>
      </c>
      <c r="BM114" s="24" t="s">
        <v>1316</v>
      </c>
    </row>
    <row r="115" spans="2:51" s="12" customFormat="1" ht="13.5">
      <c r="B115" s="212"/>
      <c r="C115" s="213"/>
      <c r="D115" s="224" t="s">
        <v>2098</v>
      </c>
      <c r="E115" s="225" t="s">
        <v>1898</v>
      </c>
      <c r="F115" s="226" t="s">
        <v>1317</v>
      </c>
      <c r="G115" s="213"/>
      <c r="H115" s="227">
        <v>2.5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2098</v>
      </c>
      <c r="AU115" s="223" t="s">
        <v>1961</v>
      </c>
      <c r="AV115" s="12" t="s">
        <v>1961</v>
      </c>
      <c r="AW115" s="12" t="s">
        <v>1916</v>
      </c>
      <c r="AX115" s="12" t="s">
        <v>1951</v>
      </c>
      <c r="AY115" s="223" t="s">
        <v>2090</v>
      </c>
    </row>
    <row r="116" spans="2:63" s="11" customFormat="1" ht="29.85" customHeight="1">
      <c r="B116" s="183"/>
      <c r="C116" s="184"/>
      <c r="D116" s="197" t="s">
        <v>1950</v>
      </c>
      <c r="E116" s="198" t="s">
        <v>2129</v>
      </c>
      <c r="F116" s="198" t="s">
        <v>2259</v>
      </c>
      <c r="G116" s="184"/>
      <c r="H116" s="184"/>
      <c r="I116" s="187"/>
      <c r="J116" s="199">
        <f>BK116</f>
        <v>0</v>
      </c>
      <c r="K116" s="184"/>
      <c r="L116" s="189"/>
      <c r="M116" s="190"/>
      <c r="N116" s="191"/>
      <c r="O116" s="191"/>
      <c r="P116" s="192">
        <f>SUM(P117:P151)</f>
        <v>0</v>
      </c>
      <c r="Q116" s="191"/>
      <c r="R116" s="192">
        <f>SUM(R117:R151)</f>
        <v>259.93574829</v>
      </c>
      <c r="S116" s="191"/>
      <c r="T116" s="193">
        <f>SUM(T117:T151)</f>
        <v>0</v>
      </c>
      <c r="AR116" s="194" t="s">
        <v>1900</v>
      </c>
      <c r="AT116" s="195" t="s">
        <v>1950</v>
      </c>
      <c r="AU116" s="195" t="s">
        <v>1900</v>
      </c>
      <c r="AY116" s="194" t="s">
        <v>2090</v>
      </c>
      <c r="BK116" s="196">
        <f>SUM(BK117:BK151)</f>
        <v>0</v>
      </c>
    </row>
    <row r="117" spans="2:65" s="1" customFormat="1" ht="22.5" customHeight="1">
      <c r="B117" s="41"/>
      <c r="C117" s="200" t="s">
        <v>2171</v>
      </c>
      <c r="D117" s="200" t="s">
        <v>2092</v>
      </c>
      <c r="E117" s="201" t="s">
        <v>1318</v>
      </c>
      <c r="F117" s="202" t="s">
        <v>1319</v>
      </c>
      <c r="G117" s="203" t="s">
        <v>2106</v>
      </c>
      <c r="H117" s="204">
        <v>377</v>
      </c>
      <c r="I117" s="205"/>
      <c r="J117" s="206">
        <f>ROUND(I117*H117,2)</f>
        <v>0</v>
      </c>
      <c r="K117" s="202" t="s">
        <v>2096</v>
      </c>
      <c r="L117" s="61"/>
      <c r="M117" s="207" t="s">
        <v>1898</v>
      </c>
      <c r="N117" s="208" t="s">
        <v>1922</v>
      </c>
      <c r="O117" s="42"/>
      <c r="P117" s="209">
        <f>O117*H117</f>
        <v>0</v>
      </c>
      <c r="Q117" s="209">
        <v>2.8E-06</v>
      </c>
      <c r="R117" s="209">
        <f>Q117*H117</f>
        <v>0.0010555999999999999</v>
      </c>
      <c r="S117" s="209">
        <v>0</v>
      </c>
      <c r="T117" s="210">
        <f>S117*H117</f>
        <v>0</v>
      </c>
      <c r="AR117" s="24" t="s">
        <v>2042</v>
      </c>
      <c r="AT117" s="24" t="s">
        <v>2092</v>
      </c>
      <c r="AU117" s="24" t="s">
        <v>1961</v>
      </c>
      <c r="AY117" s="24" t="s">
        <v>2090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4" t="s">
        <v>1900</v>
      </c>
      <c r="BK117" s="211">
        <f>ROUND(I117*H117,2)</f>
        <v>0</v>
      </c>
      <c r="BL117" s="24" t="s">
        <v>2042</v>
      </c>
      <c r="BM117" s="24" t="s">
        <v>1320</v>
      </c>
    </row>
    <row r="118" spans="2:51" s="12" customFormat="1" ht="13.5">
      <c r="B118" s="212"/>
      <c r="C118" s="213"/>
      <c r="D118" s="214" t="s">
        <v>2098</v>
      </c>
      <c r="E118" s="215" t="s">
        <v>1898</v>
      </c>
      <c r="F118" s="216" t="s">
        <v>1321</v>
      </c>
      <c r="G118" s="213"/>
      <c r="H118" s="217">
        <v>377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2098</v>
      </c>
      <c r="AU118" s="223" t="s">
        <v>1961</v>
      </c>
      <c r="AV118" s="12" t="s">
        <v>1961</v>
      </c>
      <c r="AW118" s="12" t="s">
        <v>1916</v>
      </c>
      <c r="AX118" s="12" t="s">
        <v>1951</v>
      </c>
      <c r="AY118" s="223" t="s">
        <v>2090</v>
      </c>
    </row>
    <row r="119" spans="2:65" s="1" customFormat="1" ht="22.5" customHeight="1">
      <c r="B119" s="41"/>
      <c r="C119" s="228" t="s">
        <v>2176</v>
      </c>
      <c r="D119" s="228" t="s">
        <v>2136</v>
      </c>
      <c r="E119" s="229" t="s">
        <v>1322</v>
      </c>
      <c r="F119" s="230" t="s">
        <v>1323</v>
      </c>
      <c r="G119" s="231" t="s">
        <v>2263</v>
      </c>
      <c r="H119" s="232">
        <v>127.552</v>
      </c>
      <c r="I119" s="233"/>
      <c r="J119" s="234">
        <f>ROUND(I119*H119,2)</f>
        <v>0</v>
      </c>
      <c r="K119" s="230" t="s">
        <v>2096</v>
      </c>
      <c r="L119" s="235"/>
      <c r="M119" s="236" t="s">
        <v>1898</v>
      </c>
      <c r="N119" s="237" t="s">
        <v>1922</v>
      </c>
      <c r="O119" s="42"/>
      <c r="P119" s="209">
        <f>O119*H119</f>
        <v>0</v>
      </c>
      <c r="Q119" s="209">
        <v>0.0214</v>
      </c>
      <c r="R119" s="209">
        <f>Q119*H119</f>
        <v>2.7296128</v>
      </c>
      <c r="S119" s="209">
        <v>0</v>
      </c>
      <c r="T119" s="210">
        <f>S119*H119</f>
        <v>0</v>
      </c>
      <c r="AR119" s="24" t="s">
        <v>2129</v>
      </c>
      <c r="AT119" s="24" t="s">
        <v>2136</v>
      </c>
      <c r="AU119" s="24" t="s">
        <v>1961</v>
      </c>
      <c r="AY119" s="24" t="s">
        <v>2090</v>
      </c>
      <c r="BE119" s="211">
        <f>IF(N119="základní",J119,0)</f>
        <v>0</v>
      </c>
      <c r="BF119" s="211">
        <f>IF(N119="snížená",J119,0)</f>
        <v>0</v>
      </c>
      <c r="BG119" s="211">
        <f>IF(N119="zákl. přenesená",J119,0)</f>
        <v>0</v>
      </c>
      <c r="BH119" s="211">
        <f>IF(N119="sníž. přenesená",J119,0)</f>
        <v>0</v>
      </c>
      <c r="BI119" s="211">
        <f>IF(N119="nulová",J119,0)</f>
        <v>0</v>
      </c>
      <c r="BJ119" s="24" t="s">
        <v>1900</v>
      </c>
      <c r="BK119" s="211">
        <f>ROUND(I119*H119,2)</f>
        <v>0</v>
      </c>
      <c r="BL119" s="24" t="s">
        <v>2042</v>
      </c>
      <c r="BM119" s="24" t="s">
        <v>1324</v>
      </c>
    </row>
    <row r="120" spans="2:51" s="12" customFormat="1" ht="13.5">
      <c r="B120" s="212"/>
      <c r="C120" s="213"/>
      <c r="D120" s="224" t="s">
        <v>2098</v>
      </c>
      <c r="E120" s="225" t="s">
        <v>1898</v>
      </c>
      <c r="F120" s="226" t="s">
        <v>1325</v>
      </c>
      <c r="G120" s="213"/>
      <c r="H120" s="227">
        <v>125.666666666667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2098</v>
      </c>
      <c r="AU120" s="223" t="s">
        <v>1961</v>
      </c>
      <c r="AV120" s="12" t="s">
        <v>1961</v>
      </c>
      <c r="AW120" s="12" t="s">
        <v>1916</v>
      </c>
      <c r="AX120" s="12" t="s">
        <v>1900</v>
      </c>
      <c r="AY120" s="223" t="s">
        <v>2090</v>
      </c>
    </row>
    <row r="121" spans="2:51" s="12" customFormat="1" ht="13.5">
      <c r="B121" s="212"/>
      <c r="C121" s="213"/>
      <c r="D121" s="214" t="s">
        <v>2098</v>
      </c>
      <c r="E121" s="213"/>
      <c r="F121" s="216" t="s">
        <v>1326</v>
      </c>
      <c r="G121" s="213"/>
      <c r="H121" s="217">
        <v>127.552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2098</v>
      </c>
      <c r="AU121" s="223" t="s">
        <v>1961</v>
      </c>
      <c r="AV121" s="12" t="s">
        <v>1961</v>
      </c>
      <c r="AW121" s="12" t="s">
        <v>1882</v>
      </c>
      <c r="AX121" s="12" t="s">
        <v>1900</v>
      </c>
      <c r="AY121" s="223" t="s">
        <v>2090</v>
      </c>
    </row>
    <row r="122" spans="2:65" s="1" customFormat="1" ht="22.5" customHeight="1">
      <c r="B122" s="41"/>
      <c r="C122" s="200" t="s">
        <v>2181</v>
      </c>
      <c r="D122" s="200" t="s">
        <v>2092</v>
      </c>
      <c r="E122" s="201" t="s">
        <v>1327</v>
      </c>
      <c r="F122" s="202" t="s">
        <v>1328</v>
      </c>
      <c r="G122" s="203" t="s">
        <v>2106</v>
      </c>
      <c r="H122" s="204">
        <v>240</v>
      </c>
      <c r="I122" s="205"/>
      <c r="J122" s="206">
        <f>ROUND(I122*H122,2)</f>
        <v>0</v>
      </c>
      <c r="K122" s="202" t="s">
        <v>2096</v>
      </c>
      <c r="L122" s="61"/>
      <c r="M122" s="207" t="s">
        <v>1898</v>
      </c>
      <c r="N122" s="208" t="s">
        <v>1922</v>
      </c>
      <c r="O122" s="42"/>
      <c r="P122" s="209">
        <f>O122*H122</f>
        <v>0</v>
      </c>
      <c r="Q122" s="209">
        <v>3.75E-06</v>
      </c>
      <c r="R122" s="209">
        <f>Q122*H122</f>
        <v>0.0009</v>
      </c>
      <c r="S122" s="209">
        <v>0</v>
      </c>
      <c r="T122" s="210">
        <f>S122*H122</f>
        <v>0</v>
      </c>
      <c r="AR122" s="24" t="s">
        <v>2042</v>
      </c>
      <c r="AT122" s="24" t="s">
        <v>2092</v>
      </c>
      <c r="AU122" s="24" t="s">
        <v>1961</v>
      </c>
      <c r="AY122" s="24" t="s">
        <v>2090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1900</v>
      </c>
      <c r="BK122" s="211">
        <f>ROUND(I122*H122,2)</f>
        <v>0</v>
      </c>
      <c r="BL122" s="24" t="s">
        <v>2042</v>
      </c>
      <c r="BM122" s="24" t="s">
        <v>1329</v>
      </c>
    </row>
    <row r="123" spans="2:51" s="12" customFormat="1" ht="13.5">
      <c r="B123" s="212"/>
      <c r="C123" s="213"/>
      <c r="D123" s="214" t="s">
        <v>2098</v>
      </c>
      <c r="E123" s="215" t="s">
        <v>1898</v>
      </c>
      <c r="F123" s="216" t="s">
        <v>1330</v>
      </c>
      <c r="G123" s="213"/>
      <c r="H123" s="217">
        <v>240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2098</v>
      </c>
      <c r="AU123" s="223" t="s">
        <v>1961</v>
      </c>
      <c r="AV123" s="12" t="s">
        <v>1961</v>
      </c>
      <c r="AW123" s="12" t="s">
        <v>1916</v>
      </c>
      <c r="AX123" s="12" t="s">
        <v>1951</v>
      </c>
      <c r="AY123" s="223" t="s">
        <v>2090</v>
      </c>
    </row>
    <row r="124" spans="2:65" s="1" customFormat="1" ht="22.5" customHeight="1">
      <c r="B124" s="41"/>
      <c r="C124" s="228" t="s">
        <v>2186</v>
      </c>
      <c r="D124" s="228" t="s">
        <v>2136</v>
      </c>
      <c r="E124" s="229" t="s">
        <v>1331</v>
      </c>
      <c r="F124" s="230" t="s">
        <v>1332</v>
      </c>
      <c r="G124" s="231" t="s">
        <v>2263</v>
      </c>
      <c r="H124" s="232">
        <v>81.2</v>
      </c>
      <c r="I124" s="233"/>
      <c r="J124" s="234">
        <f>ROUND(I124*H124,2)</f>
        <v>0</v>
      </c>
      <c r="K124" s="230" t="s">
        <v>2096</v>
      </c>
      <c r="L124" s="235"/>
      <c r="M124" s="236" t="s">
        <v>1898</v>
      </c>
      <c r="N124" s="237" t="s">
        <v>1922</v>
      </c>
      <c r="O124" s="42"/>
      <c r="P124" s="209">
        <f>O124*H124</f>
        <v>0</v>
      </c>
      <c r="Q124" s="209">
        <v>0.039</v>
      </c>
      <c r="R124" s="209">
        <f>Q124*H124</f>
        <v>3.1668000000000003</v>
      </c>
      <c r="S124" s="209">
        <v>0</v>
      </c>
      <c r="T124" s="210">
        <f>S124*H124</f>
        <v>0</v>
      </c>
      <c r="AR124" s="24" t="s">
        <v>2129</v>
      </c>
      <c r="AT124" s="24" t="s">
        <v>2136</v>
      </c>
      <c r="AU124" s="24" t="s">
        <v>1961</v>
      </c>
      <c r="AY124" s="24" t="s">
        <v>2090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24" t="s">
        <v>1900</v>
      </c>
      <c r="BK124" s="211">
        <f>ROUND(I124*H124,2)</f>
        <v>0</v>
      </c>
      <c r="BL124" s="24" t="s">
        <v>2042</v>
      </c>
      <c r="BM124" s="24" t="s">
        <v>1333</v>
      </c>
    </row>
    <row r="125" spans="2:51" s="12" customFormat="1" ht="13.5">
      <c r="B125" s="212"/>
      <c r="C125" s="213"/>
      <c r="D125" s="224" t="s">
        <v>2098</v>
      </c>
      <c r="E125" s="225" t="s">
        <v>1898</v>
      </c>
      <c r="F125" s="226" t="s">
        <v>1334</v>
      </c>
      <c r="G125" s="213"/>
      <c r="H125" s="227">
        <v>80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2098</v>
      </c>
      <c r="AU125" s="223" t="s">
        <v>1961</v>
      </c>
      <c r="AV125" s="12" t="s">
        <v>1961</v>
      </c>
      <c r="AW125" s="12" t="s">
        <v>1916</v>
      </c>
      <c r="AX125" s="12" t="s">
        <v>1900</v>
      </c>
      <c r="AY125" s="223" t="s">
        <v>2090</v>
      </c>
    </row>
    <row r="126" spans="2:51" s="12" customFormat="1" ht="13.5">
      <c r="B126" s="212"/>
      <c r="C126" s="213"/>
      <c r="D126" s="214" t="s">
        <v>2098</v>
      </c>
      <c r="E126" s="213"/>
      <c r="F126" s="216" t="s">
        <v>1335</v>
      </c>
      <c r="G126" s="213"/>
      <c r="H126" s="217">
        <v>81.2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2098</v>
      </c>
      <c r="AU126" s="223" t="s">
        <v>1961</v>
      </c>
      <c r="AV126" s="12" t="s">
        <v>1961</v>
      </c>
      <c r="AW126" s="12" t="s">
        <v>1882</v>
      </c>
      <c r="AX126" s="12" t="s">
        <v>1900</v>
      </c>
      <c r="AY126" s="223" t="s">
        <v>2090</v>
      </c>
    </row>
    <row r="127" spans="2:65" s="1" customFormat="1" ht="22.5" customHeight="1">
      <c r="B127" s="41"/>
      <c r="C127" s="200" t="s">
        <v>2189</v>
      </c>
      <c r="D127" s="200" t="s">
        <v>2092</v>
      </c>
      <c r="E127" s="201" t="s">
        <v>1336</v>
      </c>
      <c r="F127" s="202" t="s">
        <v>1337</v>
      </c>
      <c r="G127" s="203" t="s">
        <v>2106</v>
      </c>
      <c r="H127" s="204">
        <v>684</v>
      </c>
      <c r="I127" s="205"/>
      <c r="J127" s="206">
        <f>ROUND(I127*H127,2)</f>
        <v>0</v>
      </c>
      <c r="K127" s="202" t="s">
        <v>2096</v>
      </c>
      <c r="L127" s="61"/>
      <c r="M127" s="207" t="s">
        <v>1898</v>
      </c>
      <c r="N127" s="208" t="s">
        <v>1922</v>
      </c>
      <c r="O127" s="42"/>
      <c r="P127" s="209">
        <f>O127*H127</f>
        <v>0</v>
      </c>
      <c r="Q127" s="209">
        <v>5.65E-06</v>
      </c>
      <c r="R127" s="209">
        <f>Q127*H127</f>
        <v>0.0038646</v>
      </c>
      <c r="S127" s="209">
        <v>0</v>
      </c>
      <c r="T127" s="210">
        <f>S127*H127</f>
        <v>0</v>
      </c>
      <c r="AR127" s="24" t="s">
        <v>2042</v>
      </c>
      <c r="AT127" s="24" t="s">
        <v>2092</v>
      </c>
      <c r="AU127" s="24" t="s">
        <v>1961</v>
      </c>
      <c r="AY127" s="24" t="s">
        <v>2090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1900</v>
      </c>
      <c r="BK127" s="211">
        <f>ROUND(I127*H127,2)</f>
        <v>0</v>
      </c>
      <c r="BL127" s="24" t="s">
        <v>2042</v>
      </c>
      <c r="BM127" s="24" t="s">
        <v>1338</v>
      </c>
    </row>
    <row r="128" spans="2:51" s="12" customFormat="1" ht="13.5">
      <c r="B128" s="212"/>
      <c r="C128" s="213"/>
      <c r="D128" s="214" t="s">
        <v>2098</v>
      </c>
      <c r="E128" s="215" t="s">
        <v>1898</v>
      </c>
      <c r="F128" s="216" t="s">
        <v>1339</v>
      </c>
      <c r="G128" s="213"/>
      <c r="H128" s="217">
        <v>684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2098</v>
      </c>
      <c r="AU128" s="223" t="s">
        <v>1961</v>
      </c>
      <c r="AV128" s="12" t="s">
        <v>1961</v>
      </c>
      <c r="AW128" s="12" t="s">
        <v>1916</v>
      </c>
      <c r="AX128" s="12" t="s">
        <v>1951</v>
      </c>
      <c r="AY128" s="223" t="s">
        <v>2090</v>
      </c>
    </row>
    <row r="129" spans="2:65" s="1" customFormat="1" ht="22.5" customHeight="1">
      <c r="B129" s="41"/>
      <c r="C129" s="228" t="s">
        <v>1885</v>
      </c>
      <c r="D129" s="228" t="s">
        <v>2136</v>
      </c>
      <c r="E129" s="229" t="s">
        <v>1340</v>
      </c>
      <c r="F129" s="230" t="s">
        <v>1341</v>
      </c>
      <c r="G129" s="231" t="s">
        <v>2263</v>
      </c>
      <c r="H129" s="232">
        <v>231.42</v>
      </c>
      <c r="I129" s="233"/>
      <c r="J129" s="234">
        <f>ROUND(I129*H129,2)</f>
        <v>0</v>
      </c>
      <c r="K129" s="230" t="s">
        <v>2096</v>
      </c>
      <c r="L129" s="235"/>
      <c r="M129" s="236" t="s">
        <v>1898</v>
      </c>
      <c r="N129" s="237" t="s">
        <v>1922</v>
      </c>
      <c r="O129" s="42"/>
      <c r="P129" s="209">
        <f>O129*H129</f>
        <v>0</v>
      </c>
      <c r="Q129" s="209">
        <v>0.0605</v>
      </c>
      <c r="R129" s="209">
        <f>Q129*H129</f>
        <v>14.00091</v>
      </c>
      <c r="S129" s="209">
        <v>0</v>
      </c>
      <c r="T129" s="210">
        <f>S129*H129</f>
        <v>0</v>
      </c>
      <c r="AR129" s="24" t="s">
        <v>2129</v>
      </c>
      <c r="AT129" s="24" t="s">
        <v>2136</v>
      </c>
      <c r="AU129" s="24" t="s">
        <v>1961</v>
      </c>
      <c r="AY129" s="24" t="s">
        <v>2090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24" t="s">
        <v>1900</v>
      </c>
      <c r="BK129" s="211">
        <f>ROUND(I129*H129,2)</f>
        <v>0</v>
      </c>
      <c r="BL129" s="24" t="s">
        <v>2042</v>
      </c>
      <c r="BM129" s="24" t="s">
        <v>1342</v>
      </c>
    </row>
    <row r="130" spans="2:51" s="12" customFormat="1" ht="13.5">
      <c r="B130" s="212"/>
      <c r="C130" s="213"/>
      <c r="D130" s="224" t="s">
        <v>2098</v>
      </c>
      <c r="E130" s="225" t="s">
        <v>1898</v>
      </c>
      <c r="F130" s="226" t="s">
        <v>1343</v>
      </c>
      <c r="G130" s="213"/>
      <c r="H130" s="227">
        <v>228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2098</v>
      </c>
      <c r="AU130" s="223" t="s">
        <v>1961</v>
      </c>
      <c r="AV130" s="12" t="s">
        <v>1961</v>
      </c>
      <c r="AW130" s="12" t="s">
        <v>1916</v>
      </c>
      <c r="AX130" s="12" t="s">
        <v>1900</v>
      </c>
      <c r="AY130" s="223" t="s">
        <v>2090</v>
      </c>
    </row>
    <row r="131" spans="2:51" s="12" customFormat="1" ht="13.5">
      <c r="B131" s="212"/>
      <c r="C131" s="213"/>
      <c r="D131" s="214" t="s">
        <v>2098</v>
      </c>
      <c r="E131" s="213"/>
      <c r="F131" s="216" t="s">
        <v>1344</v>
      </c>
      <c r="G131" s="213"/>
      <c r="H131" s="217">
        <v>231.42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2098</v>
      </c>
      <c r="AU131" s="223" t="s">
        <v>1961</v>
      </c>
      <c r="AV131" s="12" t="s">
        <v>1961</v>
      </c>
      <c r="AW131" s="12" t="s">
        <v>1882</v>
      </c>
      <c r="AX131" s="12" t="s">
        <v>1900</v>
      </c>
      <c r="AY131" s="223" t="s">
        <v>2090</v>
      </c>
    </row>
    <row r="132" spans="2:65" s="1" customFormat="1" ht="22.5" customHeight="1">
      <c r="B132" s="41"/>
      <c r="C132" s="200" t="s">
        <v>2197</v>
      </c>
      <c r="D132" s="200" t="s">
        <v>2092</v>
      </c>
      <c r="E132" s="201" t="s">
        <v>1345</v>
      </c>
      <c r="F132" s="202" t="s">
        <v>1346</v>
      </c>
      <c r="G132" s="203" t="s">
        <v>2106</v>
      </c>
      <c r="H132" s="204">
        <v>215</v>
      </c>
      <c r="I132" s="205"/>
      <c r="J132" s="206">
        <f>ROUND(I132*H132,2)</f>
        <v>0</v>
      </c>
      <c r="K132" s="202" t="s">
        <v>2096</v>
      </c>
      <c r="L132" s="61"/>
      <c r="M132" s="207" t="s">
        <v>1898</v>
      </c>
      <c r="N132" s="208" t="s">
        <v>1922</v>
      </c>
      <c r="O132" s="42"/>
      <c r="P132" s="209">
        <f>O132*H132</f>
        <v>0</v>
      </c>
      <c r="Q132" s="209">
        <v>1.065E-05</v>
      </c>
      <c r="R132" s="209">
        <f>Q132*H132</f>
        <v>0.00228975</v>
      </c>
      <c r="S132" s="209">
        <v>0</v>
      </c>
      <c r="T132" s="210">
        <f>S132*H132</f>
        <v>0</v>
      </c>
      <c r="AR132" s="24" t="s">
        <v>2042</v>
      </c>
      <c r="AT132" s="24" t="s">
        <v>2092</v>
      </c>
      <c r="AU132" s="24" t="s">
        <v>1961</v>
      </c>
      <c r="AY132" s="24" t="s">
        <v>2090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24" t="s">
        <v>1900</v>
      </c>
      <c r="BK132" s="211">
        <f>ROUND(I132*H132,2)</f>
        <v>0</v>
      </c>
      <c r="BL132" s="24" t="s">
        <v>2042</v>
      </c>
      <c r="BM132" s="24" t="s">
        <v>1347</v>
      </c>
    </row>
    <row r="133" spans="2:51" s="12" customFormat="1" ht="13.5">
      <c r="B133" s="212"/>
      <c r="C133" s="213"/>
      <c r="D133" s="214" t="s">
        <v>2098</v>
      </c>
      <c r="E133" s="215" t="s">
        <v>1898</v>
      </c>
      <c r="F133" s="216" t="s">
        <v>1348</v>
      </c>
      <c r="G133" s="213"/>
      <c r="H133" s="217">
        <v>215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2098</v>
      </c>
      <c r="AU133" s="223" t="s">
        <v>1961</v>
      </c>
      <c r="AV133" s="12" t="s">
        <v>1961</v>
      </c>
      <c r="AW133" s="12" t="s">
        <v>1916</v>
      </c>
      <c r="AX133" s="12" t="s">
        <v>1951</v>
      </c>
      <c r="AY133" s="223" t="s">
        <v>2090</v>
      </c>
    </row>
    <row r="134" spans="2:65" s="1" customFormat="1" ht="22.5" customHeight="1">
      <c r="B134" s="41"/>
      <c r="C134" s="228" t="s">
        <v>2201</v>
      </c>
      <c r="D134" s="228" t="s">
        <v>2136</v>
      </c>
      <c r="E134" s="229" t="s">
        <v>1349</v>
      </c>
      <c r="F134" s="230" t="s">
        <v>1350</v>
      </c>
      <c r="G134" s="231" t="s">
        <v>2263</v>
      </c>
      <c r="H134" s="232">
        <v>71.667</v>
      </c>
      <c r="I134" s="233"/>
      <c r="J134" s="234">
        <f>ROUND(I134*H134,2)</f>
        <v>0</v>
      </c>
      <c r="K134" s="230" t="s">
        <v>1898</v>
      </c>
      <c r="L134" s="235"/>
      <c r="M134" s="236" t="s">
        <v>1898</v>
      </c>
      <c r="N134" s="237" t="s">
        <v>1922</v>
      </c>
      <c r="O134" s="42"/>
      <c r="P134" s="209">
        <f>O134*H134</f>
        <v>0</v>
      </c>
      <c r="Q134" s="209">
        <v>0.0709</v>
      </c>
      <c r="R134" s="209">
        <f>Q134*H134</f>
        <v>5.0811903</v>
      </c>
      <c r="S134" s="209">
        <v>0</v>
      </c>
      <c r="T134" s="210">
        <f>S134*H134</f>
        <v>0</v>
      </c>
      <c r="AR134" s="24" t="s">
        <v>2129</v>
      </c>
      <c r="AT134" s="24" t="s">
        <v>2136</v>
      </c>
      <c r="AU134" s="24" t="s">
        <v>1961</v>
      </c>
      <c r="AY134" s="24" t="s">
        <v>2090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1900</v>
      </c>
      <c r="BK134" s="211">
        <f>ROUND(I134*H134,2)</f>
        <v>0</v>
      </c>
      <c r="BL134" s="24" t="s">
        <v>2042</v>
      </c>
      <c r="BM134" s="24" t="s">
        <v>1351</v>
      </c>
    </row>
    <row r="135" spans="2:51" s="12" customFormat="1" ht="13.5">
      <c r="B135" s="212"/>
      <c r="C135" s="213"/>
      <c r="D135" s="214" t="s">
        <v>2098</v>
      </c>
      <c r="E135" s="215" t="s">
        <v>1898</v>
      </c>
      <c r="F135" s="216" t="s">
        <v>1352</v>
      </c>
      <c r="G135" s="213"/>
      <c r="H135" s="217">
        <v>71.6666666666667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2098</v>
      </c>
      <c r="AU135" s="223" t="s">
        <v>1961</v>
      </c>
      <c r="AV135" s="12" t="s">
        <v>1961</v>
      </c>
      <c r="AW135" s="12" t="s">
        <v>1916</v>
      </c>
      <c r="AX135" s="12" t="s">
        <v>1900</v>
      </c>
      <c r="AY135" s="223" t="s">
        <v>2090</v>
      </c>
    </row>
    <row r="136" spans="2:65" s="1" customFormat="1" ht="22.5" customHeight="1">
      <c r="B136" s="41"/>
      <c r="C136" s="200" t="s">
        <v>2206</v>
      </c>
      <c r="D136" s="200" t="s">
        <v>2092</v>
      </c>
      <c r="E136" s="201" t="s">
        <v>1353</v>
      </c>
      <c r="F136" s="202" t="s">
        <v>1354</v>
      </c>
      <c r="G136" s="203" t="s">
        <v>2784</v>
      </c>
      <c r="H136" s="204">
        <v>39</v>
      </c>
      <c r="I136" s="205"/>
      <c r="J136" s="206">
        <f>ROUND(I136*H136,2)</f>
        <v>0</v>
      </c>
      <c r="K136" s="202" t="s">
        <v>2096</v>
      </c>
      <c r="L136" s="61"/>
      <c r="M136" s="207" t="s">
        <v>1898</v>
      </c>
      <c r="N136" s="208" t="s">
        <v>1922</v>
      </c>
      <c r="O136" s="42"/>
      <c r="P136" s="209">
        <f>O136*H136</f>
        <v>0</v>
      </c>
      <c r="Q136" s="209">
        <v>0.00043</v>
      </c>
      <c r="R136" s="209">
        <f>Q136*H136</f>
        <v>0.01677</v>
      </c>
      <c r="S136" s="209">
        <v>0</v>
      </c>
      <c r="T136" s="210">
        <f>S136*H136</f>
        <v>0</v>
      </c>
      <c r="AR136" s="24" t="s">
        <v>2042</v>
      </c>
      <c r="AT136" s="24" t="s">
        <v>2092</v>
      </c>
      <c r="AU136" s="24" t="s">
        <v>1961</v>
      </c>
      <c r="AY136" s="24" t="s">
        <v>2090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24" t="s">
        <v>1900</v>
      </c>
      <c r="BK136" s="211">
        <f>ROUND(I136*H136,2)</f>
        <v>0</v>
      </c>
      <c r="BL136" s="24" t="s">
        <v>2042</v>
      </c>
      <c r="BM136" s="24" t="s">
        <v>1355</v>
      </c>
    </row>
    <row r="137" spans="2:51" s="12" customFormat="1" ht="13.5">
      <c r="B137" s="212"/>
      <c r="C137" s="213"/>
      <c r="D137" s="214" t="s">
        <v>2098</v>
      </c>
      <c r="E137" s="215" t="s">
        <v>1898</v>
      </c>
      <c r="F137" s="216" t="s">
        <v>1356</v>
      </c>
      <c r="G137" s="213"/>
      <c r="H137" s="217">
        <v>39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2098</v>
      </c>
      <c r="AU137" s="223" t="s">
        <v>1961</v>
      </c>
      <c r="AV137" s="12" t="s">
        <v>1961</v>
      </c>
      <c r="AW137" s="12" t="s">
        <v>1916</v>
      </c>
      <c r="AX137" s="12" t="s">
        <v>1951</v>
      </c>
      <c r="AY137" s="223" t="s">
        <v>2090</v>
      </c>
    </row>
    <row r="138" spans="2:65" s="1" customFormat="1" ht="31.5" customHeight="1">
      <c r="B138" s="41"/>
      <c r="C138" s="200" t="s">
        <v>2210</v>
      </c>
      <c r="D138" s="200" t="s">
        <v>2092</v>
      </c>
      <c r="E138" s="201" t="s">
        <v>1357</v>
      </c>
      <c r="F138" s="202" t="s">
        <v>1358</v>
      </c>
      <c r="G138" s="203" t="s">
        <v>2263</v>
      </c>
      <c r="H138" s="204">
        <v>40</v>
      </c>
      <c r="I138" s="205"/>
      <c r="J138" s="206">
        <f>ROUND(I138*H138,2)</f>
        <v>0</v>
      </c>
      <c r="K138" s="202" t="s">
        <v>2096</v>
      </c>
      <c r="L138" s="61"/>
      <c r="M138" s="207" t="s">
        <v>1898</v>
      </c>
      <c r="N138" s="208" t="s">
        <v>1922</v>
      </c>
      <c r="O138" s="42"/>
      <c r="P138" s="209">
        <f>O138*H138</f>
        <v>0</v>
      </c>
      <c r="Q138" s="209">
        <v>2.256894881</v>
      </c>
      <c r="R138" s="209">
        <f>Q138*H138</f>
        <v>90.27579524000001</v>
      </c>
      <c r="S138" s="209">
        <v>0</v>
      </c>
      <c r="T138" s="210">
        <f>S138*H138</f>
        <v>0</v>
      </c>
      <c r="AR138" s="24" t="s">
        <v>2042</v>
      </c>
      <c r="AT138" s="24" t="s">
        <v>2092</v>
      </c>
      <c r="AU138" s="24" t="s">
        <v>1961</v>
      </c>
      <c r="AY138" s="24" t="s">
        <v>2090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24" t="s">
        <v>1900</v>
      </c>
      <c r="BK138" s="211">
        <f>ROUND(I138*H138,2)</f>
        <v>0</v>
      </c>
      <c r="BL138" s="24" t="s">
        <v>2042</v>
      </c>
      <c r="BM138" s="24" t="s">
        <v>1359</v>
      </c>
    </row>
    <row r="139" spans="2:51" s="12" customFormat="1" ht="13.5">
      <c r="B139" s="212"/>
      <c r="C139" s="213"/>
      <c r="D139" s="214" t="s">
        <v>2098</v>
      </c>
      <c r="E139" s="215" t="s">
        <v>1898</v>
      </c>
      <c r="F139" s="216" t="s">
        <v>1360</v>
      </c>
      <c r="G139" s="213"/>
      <c r="H139" s="217">
        <v>40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2098</v>
      </c>
      <c r="AU139" s="223" t="s">
        <v>1961</v>
      </c>
      <c r="AV139" s="12" t="s">
        <v>1961</v>
      </c>
      <c r="AW139" s="12" t="s">
        <v>1916</v>
      </c>
      <c r="AX139" s="12" t="s">
        <v>1900</v>
      </c>
      <c r="AY139" s="223" t="s">
        <v>2090</v>
      </c>
    </row>
    <row r="140" spans="2:65" s="1" customFormat="1" ht="22.5" customHeight="1">
      <c r="B140" s="41"/>
      <c r="C140" s="228" t="s">
        <v>2215</v>
      </c>
      <c r="D140" s="228" t="s">
        <v>2136</v>
      </c>
      <c r="E140" s="229" t="s">
        <v>2791</v>
      </c>
      <c r="F140" s="230" t="s">
        <v>2792</v>
      </c>
      <c r="G140" s="231" t="s">
        <v>2263</v>
      </c>
      <c r="H140" s="232">
        <v>40</v>
      </c>
      <c r="I140" s="233"/>
      <c r="J140" s="234">
        <f aca="true" t="shared" si="0" ref="J140:J148">ROUND(I140*H140,2)</f>
        <v>0</v>
      </c>
      <c r="K140" s="230" t="s">
        <v>2096</v>
      </c>
      <c r="L140" s="235"/>
      <c r="M140" s="236" t="s">
        <v>1898</v>
      </c>
      <c r="N140" s="237" t="s">
        <v>1922</v>
      </c>
      <c r="O140" s="42"/>
      <c r="P140" s="209">
        <f aca="true" t="shared" si="1" ref="P140:P148">O140*H140</f>
        <v>0</v>
      </c>
      <c r="Q140" s="209">
        <v>2.1</v>
      </c>
      <c r="R140" s="209">
        <f aca="true" t="shared" si="2" ref="R140:R148">Q140*H140</f>
        <v>84</v>
      </c>
      <c r="S140" s="209">
        <v>0</v>
      </c>
      <c r="T140" s="210">
        <f aca="true" t="shared" si="3" ref="T140:T148">S140*H140</f>
        <v>0</v>
      </c>
      <c r="AR140" s="24" t="s">
        <v>2129</v>
      </c>
      <c r="AT140" s="24" t="s">
        <v>2136</v>
      </c>
      <c r="AU140" s="24" t="s">
        <v>1961</v>
      </c>
      <c r="AY140" s="24" t="s">
        <v>2090</v>
      </c>
      <c r="BE140" s="211">
        <f aca="true" t="shared" si="4" ref="BE140:BE148">IF(N140="základní",J140,0)</f>
        <v>0</v>
      </c>
      <c r="BF140" s="211">
        <f aca="true" t="shared" si="5" ref="BF140:BF148">IF(N140="snížená",J140,0)</f>
        <v>0</v>
      </c>
      <c r="BG140" s="211">
        <f aca="true" t="shared" si="6" ref="BG140:BG148">IF(N140="zákl. přenesená",J140,0)</f>
        <v>0</v>
      </c>
      <c r="BH140" s="211">
        <f aca="true" t="shared" si="7" ref="BH140:BH148">IF(N140="sníž. přenesená",J140,0)</f>
        <v>0</v>
      </c>
      <c r="BI140" s="211">
        <f aca="true" t="shared" si="8" ref="BI140:BI148">IF(N140="nulová",J140,0)</f>
        <v>0</v>
      </c>
      <c r="BJ140" s="24" t="s">
        <v>1900</v>
      </c>
      <c r="BK140" s="211">
        <f aca="true" t="shared" si="9" ref="BK140:BK148">ROUND(I140*H140,2)</f>
        <v>0</v>
      </c>
      <c r="BL140" s="24" t="s">
        <v>2042</v>
      </c>
      <c r="BM140" s="24" t="s">
        <v>1361</v>
      </c>
    </row>
    <row r="141" spans="2:65" s="1" customFormat="1" ht="22.5" customHeight="1">
      <c r="B141" s="41"/>
      <c r="C141" s="228" t="s">
        <v>2220</v>
      </c>
      <c r="D141" s="228" t="s">
        <v>2136</v>
      </c>
      <c r="E141" s="229" t="s">
        <v>2794</v>
      </c>
      <c r="F141" s="230" t="s">
        <v>2795</v>
      </c>
      <c r="G141" s="231" t="s">
        <v>2263</v>
      </c>
      <c r="H141" s="232">
        <v>21</v>
      </c>
      <c r="I141" s="233"/>
      <c r="J141" s="234">
        <f t="shared" si="0"/>
        <v>0</v>
      </c>
      <c r="K141" s="230" t="s">
        <v>2096</v>
      </c>
      <c r="L141" s="235"/>
      <c r="M141" s="236" t="s">
        <v>1898</v>
      </c>
      <c r="N141" s="237" t="s">
        <v>1922</v>
      </c>
      <c r="O141" s="42"/>
      <c r="P141" s="209">
        <f t="shared" si="1"/>
        <v>0</v>
      </c>
      <c r="Q141" s="209">
        <v>0.25</v>
      </c>
      <c r="R141" s="209">
        <f t="shared" si="2"/>
        <v>5.25</v>
      </c>
      <c r="S141" s="209">
        <v>0</v>
      </c>
      <c r="T141" s="210">
        <f t="shared" si="3"/>
        <v>0</v>
      </c>
      <c r="AR141" s="24" t="s">
        <v>2129</v>
      </c>
      <c r="AT141" s="24" t="s">
        <v>2136</v>
      </c>
      <c r="AU141" s="24" t="s">
        <v>1961</v>
      </c>
      <c r="AY141" s="24" t="s">
        <v>2090</v>
      </c>
      <c r="BE141" s="211">
        <f t="shared" si="4"/>
        <v>0</v>
      </c>
      <c r="BF141" s="211">
        <f t="shared" si="5"/>
        <v>0</v>
      </c>
      <c r="BG141" s="211">
        <f t="shared" si="6"/>
        <v>0</v>
      </c>
      <c r="BH141" s="211">
        <f t="shared" si="7"/>
        <v>0</v>
      </c>
      <c r="BI141" s="211">
        <f t="shared" si="8"/>
        <v>0</v>
      </c>
      <c r="BJ141" s="24" t="s">
        <v>1900</v>
      </c>
      <c r="BK141" s="211">
        <f t="shared" si="9"/>
        <v>0</v>
      </c>
      <c r="BL141" s="24" t="s">
        <v>2042</v>
      </c>
      <c r="BM141" s="24" t="s">
        <v>1362</v>
      </c>
    </row>
    <row r="142" spans="2:65" s="1" customFormat="1" ht="22.5" customHeight="1">
      <c r="B142" s="41"/>
      <c r="C142" s="228" t="s">
        <v>2226</v>
      </c>
      <c r="D142" s="228" t="s">
        <v>2136</v>
      </c>
      <c r="E142" s="229" t="s">
        <v>2797</v>
      </c>
      <c r="F142" s="230" t="s">
        <v>2798</v>
      </c>
      <c r="G142" s="231" t="s">
        <v>2263</v>
      </c>
      <c r="H142" s="232">
        <v>11</v>
      </c>
      <c r="I142" s="233"/>
      <c r="J142" s="234">
        <f t="shared" si="0"/>
        <v>0</v>
      </c>
      <c r="K142" s="230" t="s">
        <v>2096</v>
      </c>
      <c r="L142" s="235"/>
      <c r="M142" s="236" t="s">
        <v>1898</v>
      </c>
      <c r="N142" s="237" t="s">
        <v>1922</v>
      </c>
      <c r="O142" s="42"/>
      <c r="P142" s="209">
        <f t="shared" si="1"/>
        <v>0</v>
      </c>
      <c r="Q142" s="209">
        <v>0.5</v>
      </c>
      <c r="R142" s="209">
        <f t="shared" si="2"/>
        <v>5.5</v>
      </c>
      <c r="S142" s="209">
        <v>0</v>
      </c>
      <c r="T142" s="210">
        <f t="shared" si="3"/>
        <v>0</v>
      </c>
      <c r="AR142" s="24" t="s">
        <v>2129</v>
      </c>
      <c r="AT142" s="24" t="s">
        <v>2136</v>
      </c>
      <c r="AU142" s="24" t="s">
        <v>1961</v>
      </c>
      <c r="AY142" s="24" t="s">
        <v>2090</v>
      </c>
      <c r="BE142" s="211">
        <f t="shared" si="4"/>
        <v>0</v>
      </c>
      <c r="BF142" s="211">
        <f t="shared" si="5"/>
        <v>0</v>
      </c>
      <c r="BG142" s="211">
        <f t="shared" si="6"/>
        <v>0</v>
      </c>
      <c r="BH142" s="211">
        <f t="shared" si="7"/>
        <v>0</v>
      </c>
      <c r="BI142" s="211">
        <f t="shared" si="8"/>
        <v>0</v>
      </c>
      <c r="BJ142" s="24" t="s">
        <v>1900</v>
      </c>
      <c r="BK142" s="211">
        <f t="shared" si="9"/>
        <v>0</v>
      </c>
      <c r="BL142" s="24" t="s">
        <v>2042</v>
      </c>
      <c r="BM142" s="24" t="s">
        <v>1363</v>
      </c>
    </row>
    <row r="143" spans="2:65" s="1" customFormat="1" ht="22.5" customHeight="1">
      <c r="B143" s="41"/>
      <c r="C143" s="228" t="s">
        <v>2230</v>
      </c>
      <c r="D143" s="228" t="s">
        <v>2136</v>
      </c>
      <c r="E143" s="229" t="s">
        <v>2717</v>
      </c>
      <c r="F143" s="230" t="s">
        <v>2718</v>
      </c>
      <c r="G143" s="231" t="s">
        <v>2263</v>
      </c>
      <c r="H143" s="232">
        <v>17</v>
      </c>
      <c r="I143" s="233"/>
      <c r="J143" s="234">
        <f t="shared" si="0"/>
        <v>0</v>
      </c>
      <c r="K143" s="230" t="s">
        <v>2096</v>
      </c>
      <c r="L143" s="235"/>
      <c r="M143" s="236" t="s">
        <v>1898</v>
      </c>
      <c r="N143" s="237" t="s">
        <v>1922</v>
      </c>
      <c r="O143" s="42"/>
      <c r="P143" s="209">
        <f t="shared" si="1"/>
        <v>0</v>
      </c>
      <c r="Q143" s="209">
        <v>1</v>
      </c>
      <c r="R143" s="209">
        <f t="shared" si="2"/>
        <v>17</v>
      </c>
      <c r="S143" s="209">
        <v>0</v>
      </c>
      <c r="T143" s="210">
        <f t="shared" si="3"/>
        <v>0</v>
      </c>
      <c r="AR143" s="24" t="s">
        <v>2129</v>
      </c>
      <c r="AT143" s="24" t="s">
        <v>2136</v>
      </c>
      <c r="AU143" s="24" t="s">
        <v>1961</v>
      </c>
      <c r="AY143" s="24" t="s">
        <v>2090</v>
      </c>
      <c r="BE143" s="211">
        <f t="shared" si="4"/>
        <v>0</v>
      </c>
      <c r="BF143" s="211">
        <f t="shared" si="5"/>
        <v>0</v>
      </c>
      <c r="BG143" s="211">
        <f t="shared" si="6"/>
        <v>0</v>
      </c>
      <c r="BH143" s="211">
        <f t="shared" si="7"/>
        <v>0</v>
      </c>
      <c r="BI143" s="211">
        <f t="shared" si="8"/>
        <v>0</v>
      </c>
      <c r="BJ143" s="24" t="s">
        <v>1900</v>
      </c>
      <c r="BK143" s="211">
        <f t="shared" si="9"/>
        <v>0</v>
      </c>
      <c r="BL143" s="24" t="s">
        <v>2042</v>
      </c>
      <c r="BM143" s="24" t="s">
        <v>1364</v>
      </c>
    </row>
    <row r="144" spans="2:65" s="1" customFormat="1" ht="22.5" customHeight="1">
      <c r="B144" s="41"/>
      <c r="C144" s="228" t="s">
        <v>2235</v>
      </c>
      <c r="D144" s="228" t="s">
        <v>2136</v>
      </c>
      <c r="E144" s="229" t="s">
        <v>2801</v>
      </c>
      <c r="F144" s="230" t="s">
        <v>2802</v>
      </c>
      <c r="G144" s="231" t="s">
        <v>2263</v>
      </c>
      <c r="H144" s="232">
        <v>40</v>
      </c>
      <c r="I144" s="233"/>
      <c r="J144" s="234">
        <f t="shared" si="0"/>
        <v>0</v>
      </c>
      <c r="K144" s="230" t="s">
        <v>2096</v>
      </c>
      <c r="L144" s="235"/>
      <c r="M144" s="236" t="s">
        <v>1898</v>
      </c>
      <c r="N144" s="237" t="s">
        <v>1922</v>
      </c>
      <c r="O144" s="42"/>
      <c r="P144" s="209">
        <f t="shared" si="1"/>
        <v>0</v>
      </c>
      <c r="Q144" s="209">
        <v>0.585</v>
      </c>
      <c r="R144" s="209">
        <f t="shared" si="2"/>
        <v>23.4</v>
      </c>
      <c r="S144" s="209">
        <v>0</v>
      </c>
      <c r="T144" s="210">
        <f t="shared" si="3"/>
        <v>0</v>
      </c>
      <c r="AR144" s="24" t="s">
        <v>2129</v>
      </c>
      <c r="AT144" s="24" t="s">
        <v>2136</v>
      </c>
      <c r="AU144" s="24" t="s">
        <v>1961</v>
      </c>
      <c r="AY144" s="24" t="s">
        <v>2090</v>
      </c>
      <c r="BE144" s="211">
        <f t="shared" si="4"/>
        <v>0</v>
      </c>
      <c r="BF144" s="211">
        <f t="shared" si="5"/>
        <v>0</v>
      </c>
      <c r="BG144" s="211">
        <f t="shared" si="6"/>
        <v>0</v>
      </c>
      <c r="BH144" s="211">
        <f t="shared" si="7"/>
        <v>0</v>
      </c>
      <c r="BI144" s="211">
        <f t="shared" si="8"/>
        <v>0</v>
      </c>
      <c r="BJ144" s="24" t="s">
        <v>1900</v>
      </c>
      <c r="BK144" s="211">
        <f t="shared" si="9"/>
        <v>0</v>
      </c>
      <c r="BL144" s="24" t="s">
        <v>2042</v>
      </c>
      <c r="BM144" s="24" t="s">
        <v>1365</v>
      </c>
    </row>
    <row r="145" spans="2:65" s="1" customFormat="1" ht="22.5" customHeight="1">
      <c r="B145" s="41"/>
      <c r="C145" s="228" t="s">
        <v>2239</v>
      </c>
      <c r="D145" s="228" t="s">
        <v>2136</v>
      </c>
      <c r="E145" s="229" t="s">
        <v>2804</v>
      </c>
      <c r="F145" s="230" t="s">
        <v>2805</v>
      </c>
      <c r="G145" s="231" t="s">
        <v>2263</v>
      </c>
      <c r="H145" s="232">
        <v>13</v>
      </c>
      <c r="I145" s="233"/>
      <c r="J145" s="234">
        <f t="shared" si="0"/>
        <v>0</v>
      </c>
      <c r="K145" s="230" t="s">
        <v>2096</v>
      </c>
      <c r="L145" s="235"/>
      <c r="M145" s="236" t="s">
        <v>1898</v>
      </c>
      <c r="N145" s="237" t="s">
        <v>1922</v>
      </c>
      <c r="O145" s="42"/>
      <c r="P145" s="209">
        <f t="shared" si="1"/>
        <v>0</v>
      </c>
      <c r="Q145" s="209">
        <v>0.039</v>
      </c>
      <c r="R145" s="209">
        <f t="shared" si="2"/>
        <v>0.507</v>
      </c>
      <c r="S145" s="209">
        <v>0</v>
      </c>
      <c r="T145" s="210">
        <f t="shared" si="3"/>
        <v>0</v>
      </c>
      <c r="AR145" s="24" t="s">
        <v>2129</v>
      </c>
      <c r="AT145" s="24" t="s">
        <v>2136</v>
      </c>
      <c r="AU145" s="24" t="s">
        <v>1961</v>
      </c>
      <c r="AY145" s="24" t="s">
        <v>2090</v>
      </c>
      <c r="BE145" s="211">
        <f t="shared" si="4"/>
        <v>0</v>
      </c>
      <c r="BF145" s="211">
        <f t="shared" si="5"/>
        <v>0</v>
      </c>
      <c r="BG145" s="211">
        <f t="shared" si="6"/>
        <v>0</v>
      </c>
      <c r="BH145" s="211">
        <f t="shared" si="7"/>
        <v>0</v>
      </c>
      <c r="BI145" s="211">
        <f t="shared" si="8"/>
        <v>0</v>
      </c>
      <c r="BJ145" s="24" t="s">
        <v>1900</v>
      </c>
      <c r="BK145" s="211">
        <f t="shared" si="9"/>
        <v>0</v>
      </c>
      <c r="BL145" s="24" t="s">
        <v>2042</v>
      </c>
      <c r="BM145" s="24" t="s">
        <v>1366</v>
      </c>
    </row>
    <row r="146" spans="2:65" s="1" customFormat="1" ht="22.5" customHeight="1">
      <c r="B146" s="41"/>
      <c r="C146" s="228" t="s">
        <v>2244</v>
      </c>
      <c r="D146" s="228" t="s">
        <v>2136</v>
      </c>
      <c r="E146" s="229" t="s">
        <v>2807</v>
      </c>
      <c r="F146" s="230" t="s">
        <v>2808</v>
      </c>
      <c r="G146" s="231" t="s">
        <v>2263</v>
      </c>
      <c r="H146" s="232">
        <v>11</v>
      </c>
      <c r="I146" s="233"/>
      <c r="J146" s="234">
        <f t="shared" si="0"/>
        <v>0</v>
      </c>
      <c r="K146" s="230" t="s">
        <v>2096</v>
      </c>
      <c r="L146" s="235"/>
      <c r="M146" s="236" t="s">
        <v>1898</v>
      </c>
      <c r="N146" s="237" t="s">
        <v>1922</v>
      </c>
      <c r="O146" s="42"/>
      <c r="P146" s="209">
        <f t="shared" si="1"/>
        <v>0</v>
      </c>
      <c r="Q146" s="209">
        <v>0.051</v>
      </c>
      <c r="R146" s="209">
        <f t="shared" si="2"/>
        <v>0.5609999999999999</v>
      </c>
      <c r="S146" s="209">
        <v>0</v>
      </c>
      <c r="T146" s="210">
        <f t="shared" si="3"/>
        <v>0</v>
      </c>
      <c r="AR146" s="24" t="s">
        <v>2129</v>
      </c>
      <c r="AT146" s="24" t="s">
        <v>2136</v>
      </c>
      <c r="AU146" s="24" t="s">
        <v>1961</v>
      </c>
      <c r="AY146" s="24" t="s">
        <v>2090</v>
      </c>
      <c r="BE146" s="211">
        <f t="shared" si="4"/>
        <v>0</v>
      </c>
      <c r="BF146" s="211">
        <f t="shared" si="5"/>
        <v>0</v>
      </c>
      <c r="BG146" s="211">
        <f t="shared" si="6"/>
        <v>0</v>
      </c>
      <c r="BH146" s="211">
        <f t="shared" si="7"/>
        <v>0</v>
      </c>
      <c r="BI146" s="211">
        <f t="shared" si="8"/>
        <v>0</v>
      </c>
      <c r="BJ146" s="24" t="s">
        <v>1900</v>
      </c>
      <c r="BK146" s="211">
        <f t="shared" si="9"/>
        <v>0</v>
      </c>
      <c r="BL146" s="24" t="s">
        <v>2042</v>
      </c>
      <c r="BM146" s="24" t="s">
        <v>1367</v>
      </c>
    </row>
    <row r="147" spans="2:65" s="1" customFormat="1" ht="22.5" customHeight="1">
      <c r="B147" s="41"/>
      <c r="C147" s="228" t="s">
        <v>2249</v>
      </c>
      <c r="D147" s="228" t="s">
        <v>2136</v>
      </c>
      <c r="E147" s="229" t="s">
        <v>2810</v>
      </c>
      <c r="F147" s="230" t="s">
        <v>2811</v>
      </c>
      <c r="G147" s="231" t="s">
        <v>2263</v>
      </c>
      <c r="H147" s="232">
        <v>17</v>
      </c>
      <c r="I147" s="233"/>
      <c r="J147" s="234">
        <f t="shared" si="0"/>
        <v>0</v>
      </c>
      <c r="K147" s="230" t="s">
        <v>2096</v>
      </c>
      <c r="L147" s="235"/>
      <c r="M147" s="236" t="s">
        <v>1898</v>
      </c>
      <c r="N147" s="237" t="s">
        <v>1922</v>
      </c>
      <c r="O147" s="42"/>
      <c r="P147" s="209">
        <f t="shared" si="1"/>
        <v>0</v>
      </c>
      <c r="Q147" s="209">
        <v>0.064</v>
      </c>
      <c r="R147" s="209">
        <f t="shared" si="2"/>
        <v>1.088</v>
      </c>
      <c r="S147" s="209">
        <v>0</v>
      </c>
      <c r="T147" s="210">
        <f t="shared" si="3"/>
        <v>0</v>
      </c>
      <c r="AR147" s="24" t="s">
        <v>2129</v>
      </c>
      <c r="AT147" s="24" t="s">
        <v>2136</v>
      </c>
      <c r="AU147" s="24" t="s">
        <v>1961</v>
      </c>
      <c r="AY147" s="24" t="s">
        <v>2090</v>
      </c>
      <c r="BE147" s="211">
        <f t="shared" si="4"/>
        <v>0</v>
      </c>
      <c r="BF147" s="211">
        <f t="shared" si="5"/>
        <v>0</v>
      </c>
      <c r="BG147" s="211">
        <f t="shared" si="6"/>
        <v>0</v>
      </c>
      <c r="BH147" s="211">
        <f t="shared" si="7"/>
        <v>0</v>
      </c>
      <c r="BI147" s="211">
        <f t="shared" si="8"/>
        <v>0</v>
      </c>
      <c r="BJ147" s="24" t="s">
        <v>1900</v>
      </c>
      <c r="BK147" s="211">
        <f t="shared" si="9"/>
        <v>0</v>
      </c>
      <c r="BL147" s="24" t="s">
        <v>2042</v>
      </c>
      <c r="BM147" s="24" t="s">
        <v>1368</v>
      </c>
    </row>
    <row r="148" spans="2:65" s="1" customFormat="1" ht="22.5" customHeight="1">
      <c r="B148" s="41"/>
      <c r="C148" s="200" t="s">
        <v>2254</v>
      </c>
      <c r="D148" s="200" t="s">
        <v>2092</v>
      </c>
      <c r="E148" s="201" t="s">
        <v>1369</v>
      </c>
      <c r="F148" s="202" t="s">
        <v>1370</v>
      </c>
      <c r="G148" s="203" t="s">
        <v>2263</v>
      </c>
      <c r="H148" s="204">
        <v>2</v>
      </c>
      <c r="I148" s="205"/>
      <c r="J148" s="206">
        <f t="shared" si="0"/>
        <v>0</v>
      </c>
      <c r="K148" s="202" t="s">
        <v>1898</v>
      </c>
      <c r="L148" s="61"/>
      <c r="M148" s="207" t="s">
        <v>1898</v>
      </c>
      <c r="N148" s="208" t="s">
        <v>1922</v>
      </c>
      <c r="O148" s="42"/>
      <c r="P148" s="209">
        <f t="shared" si="1"/>
        <v>0</v>
      </c>
      <c r="Q148" s="209">
        <v>2.61488</v>
      </c>
      <c r="R148" s="209">
        <f t="shared" si="2"/>
        <v>5.22976</v>
      </c>
      <c r="S148" s="209">
        <v>0</v>
      </c>
      <c r="T148" s="210">
        <f t="shared" si="3"/>
        <v>0</v>
      </c>
      <c r="AR148" s="24" t="s">
        <v>2042</v>
      </c>
      <c r="AT148" s="24" t="s">
        <v>2092</v>
      </c>
      <c r="AU148" s="24" t="s">
        <v>1961</v>
      </c>
      <c r="AY148" s="24" t="s">
        <v>2090</v>
      </c>
      <c r="BE148" s="211">
        <f t="shared" si="4"/>
        <v>0</v>
      </c>
      <c r="BF148" s="211">
        <f t="shared" si="5"/>
        <v>0</v>
      </c>
      <c r="BG148" s="211">
        <f t="shared" si="6"/>
        <v>0</v>
      </c>
      <c r="BH148" s="211">
        <f t="shared" si="7"/>
        <v>0</v>
      </c>
      <c r="BI148" s="211">
        <f t="shared" si="8"/>
        <v>0</v>
      </c>
      <c r="BJ148" s="24" t="s">
        <v>1900</v>
      </c>
      <c r="BK148" s="211">
        <f t="shared" si="9"/>
        <v>0</v>
      </c>
      <c r="BL148" s="24" t="s">
        <v>2042</v>
      </c>
      <c r="BM148" s="24" t="s">
        <v>1371</v>
      </c>
    </row>
    <row r="149" spans="2:47" s="1" customFormat="1" ht="27">
      <c r="B149" s="41"/>
      <c r="C149" s="63"/>
      <c r="D149" s="214" t="s">
        <v>2431</v>
      </c>
      <c r="E149" s="63"/>
      <c r="F149" s="279" t="s">
        <v>1372</v>
      </c>
      <c r="G149" s="63"/>
      <c r="H149" s="63"/>
      <c r="I149" s="170"/>
      <c r="J149" s="63"/>
      <c r="K149" s="63"/>
      <c r="L149" s="61"/>
      <c r="M149" s="257"/>
      <c r="N149" s="42"/>
      <c r="O149" s="42"/>
      <c r="P149" s="42"/>
      <c r="Q149" s="42"/>
      <c r="R149" s="42"/>
      <c r="S149" s="42"/>
      <c r="T149" s="78"/>
      <c r="AT149" s="24" t="s">
        <v>2431</v>
      </c>
      <c r="AU149" s="24" t="s">
        <v>1961</v>
      </c>
    </row>
    <row r="150" spans="2:65" s="1" customFormat="1" ht="22.5" customHeight="1">
      <c r="B150" s="41"/>
      <c r="C150" s="200" t="s">
        <v>2260</v>
      </c>
      <c r="D150" s="200" t="s">
        <v>2092</v>
      </c>
      <c r="E150" s="201" t="s">
        <v>2813</v>
      </c>
      <c r="F150" s="202" t="s">
        <v>2814</v>
      </c>
      <c r="G150" s="203" t="s">
        <v>2263</v>
      </c>
      <c r="H150" s="204">
        <v>40</v>
      </c>
      <c r="I150" s="205"/>
      <c r="J150" s="206">
        <f>ROUND(I150*H150,2)</f>
        <v>0</v>
      </c>
      <c r="K150" s="202" t="s">
        <v>2096</v>
      </c>
      <c r="L150" s="61"/>
      <c r="M150" s="207" t="s">
        <v>1898</v>
      </c>
      <c r="N150" s="208" t="s">
        <v>1922</v>
      </c>
      <c r="O150" s="42"/>
      <c r="P150" s="209">
        <f>O150*H150</f>
        <v>0</v>
      </c>
      <c r="Q150" s="209">
        <v>0.00702</v>
      </c>
      <c r="R150" s="209">
        <f>Q150*H150</f>
        <v>0.2808</v>
      </c>
      <c r="S150" s="209">
        <v>0</v>
      </c>
      <c r="T150" s="210">
        <f>S150*H150</f>
        <v>0</v>
      </c>
      <c r="AR150" s="24" t="s">
        <v>2042</v>
      </c>
      <c r="AT150" s="24" t="s">
        <v>2092</v>
      </c>
      <c r="AU150" s="24" t="s">
        <v>1961</v>
      </c>
      <c r="AY150" s="24" t="s">
        <v>2090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24" t="s">
        <v>1900</v>
      </c>
      <c r="BK150" s="211">
        <f>ROUND(I150*H150,2)</f>
        <v>0</v>
      </c>
      <c r="BL150" s="24" t="s">
        <v>2042</v>
      </c>
      <c r="BM150" s="24" t="s">
        <v>1373</v>
      </c>
    </row>
    <row r="151" spans="2:65" s="1" customFormat="1" ht="22.5" customHeight="1">
      <c r="B151" s="41"/>
      <c r="C151" s="228" t="s">
        <v>2266</v>
      </c>
      <c r="D151" s="228" t="s">
        <v>2136</v>
      </c>
      <c r="E151" s="229" t="s">
        <v>2816</v>
      </c>
      <c r="F151" s="230" t="s">
        <v>2817</v>
      </c>
      <c r="G151" s="231" t="s">
        <v>2263</v>
      </c>
      <c r="H151" s="232">
        <v>40</v>
      </c>
      <c r="I151" s="233"/>
      <c r="J151" s="234">
        <f>ROUND(I151*H151,2)</f>
        <v>0</v>
      </c>
      <c r="K151" s="230" t="s">
        <v>2096</v>
      </c>
      <c r="L151" s="235"/>
      <c r="M151" s="236" t="s">
        <v>1898</v>
      </c>
      <c r="N151" s="237" t="s">
        <v>1922</v>
      </c>
      <c r="O151" s="42"/>
      <c r="P151" s="209">
        <f>O151*H151</f>
        <v>0</v>
      </c>
      <c r="Q151" s="209">
        <v>0.046</v>
      </c>
      <c r="R151" s="209">
        <f>Q151*H151</f>
        <v>1.8399999999999999</v>
      </c>
      <c r="S151" s="209">
        <v>0</v>
      </c>
      <c r="T151" s="210">
        <f>S151*H151</f>
        <v>0</v>
      </c>
      <c r="AR151" s="24" t="s">
        <v>2129</v>
      </c>
      <c r="AT151" s="24" t="s">
        <v>2136</v>
      </c>
      <c r="AU151" s="24" t="s">
        <v>1961</v>
      </c>
      <c r="AY151" s="24" t="s">
        <v>2090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1900</v>
      </c>
      <c r="BK151" s="211">
        <f>ROUND(I151*H151,2)</f>
        <v>0</v>
      </c>
      <c r="BL151" s="24" t="s">
        <v>2042</v>
      </c>
      <c r="BM151" s="24" t="s">
        <v>1374</v>
      </c>
    </row>
    <row r="152" spans="2:63" s="11" customFormat="1" ht="29.85" customHeight="1">
      <c r="B152" s="183"/>
      <c r="C152" s="184"/>
      <c r="D152" s="185" t="s">
        <v>1950</v>
      </c>
      <c r="E152" s="261" t="s">
        <v>2135</v>
      </c>
      <c r="F152" s="261" t="s">
        <v>2295</v>
      </c>
      <c r="G152" s="184"/>
      <c r="H152" s="184"/>
      <c r="I152" s="187"/>
      <c r="J152" s="262">
        <f>BK152</f>
        <v>0</v>
      </c>
      <c r="K152" s="184"/>
      <c r="L152" s="189"/>
      <c r="M152" s="190"/>
      <c r="N152" s="191"/>
      <c r="O152" s="191"/>
      <c r="P152" s="192">
        <f>P153</f>
        <v>0</v>
      </c>
      <c r="Q152" s="191"/>
      <c r="R152" s="192">
        <f>R153</f>
        <v>0</v>
      </c>
      <c r="S152" s="191"/>
      <c r="T152" s="193">
        <f>T153</f>
        <v>0</v>
      </c>
      <c r="AR152" s="194" t="s">
        <v>1900</v>
      </c>
      <c r="AT152" s="195" t="s">
        <v>1950</v>
      </c>
      <c r="AU152" s="195" t="s">
        <v>1900</v>
      </c>
      <c r="AY152" s="194" t="s">
        <v>2090</v>
      </c>
      <c r="BK152" s="196">
        <f>BK153</f>
        <v>0</v>
      </c>
    </row>
    <row r="153" spans="2:63" s="11" customFormat="1" ht="14.85" customHeight="1">
      <c r="B153" s="183"/>
      <c r="C153" s="184"/>
      <c r="D153" s="197" t="s">
        <v>1950</v>
      </c>
      <c r="E153" s="198" t="s">
        <v>2344</v>
      </c>
      <c r="F153" s="198" t="s">
        <v>2345</v>
      </c>
      <c r="G153" s="184"/>
      <c r="H153" s="184"/>
      <c r="I153" s="187"/>
      <c r="J153" s="199">
        <f>BK153</f>
        <v>0</v>
      </c>
      <c r="K153" s="184"/>
      <c r="L153" s="189"/>
      <c r="M153" s="190"/>
      <c r="N153" s="191"/>
      <c r="O153" s="191"/>
      <c r="P153" s="192">
        <f>P154</f>
        <v>0</v>
      </c>
      <c r="Q153" s="191"/>
      <c r="R153" s="192">
        <f>R154</f>
        <v>0</v>
      </c>
      <c r="S153" s="191"/>
      <c r="T153" s="193">
        <f>T154</f>
        <v>0</v>
      </c>
      <c r="AR153" s="194" t="s">
        <v>1900</v>
      </c>
      <c r="AT153" s="195" t="s">
        <v>1950</v>
      </c>
      <c r="AU153" s="195" t="s">
        <v>1961</v>
      </c>
      <c r="AY153" s="194" t="s">
        <v>2090</v>
      </c>
      <c r="BK153" s="196">
        <f>BK154</f>
        <v>0</v>
      </c>
    </row>
    <row r="154" spans="2:65" s="1" customFormat="1" ht="22.5" customHeight="1">
      <c r="B154" s="41"/>
      <c r="C154" s="200" t="s">
        <v>2271</v>
      </c>
      <c r="D154" s="200" t="s">
        <v>2092</v>
      </c>
      <c r="E154" s="201" t="s">
        <v>2725</v>
      </c>
      <c r="F154" s="202" t="s">
        <v>2726</v>
      </c>
      <c r="G154" s="203" t="s">
        <v>2125</v>
      </c>
      <c r="H154" s="204">
        <v>2146.486</v>
      </c>
      <c r="I154" s="205"/>
      <c r="J154" s="206">
        <f>ROUND(I154*H154,2)</f>
        <v>0</v>
      </c>
      <c r="K154" s="202" t="s">
        <v>2096</v>
      </c>
      <c r="L154" s="61"/>
      <c r="M154" s="207" t="s">
        <v>1898</v>
      </c>
      <c r="N154" s="238" t="s">
        <v>1922</v>
      </c>
      <c r="O154" s="239"/>
      <c r="P154" s="240">
        <f>O154*H154</f>
        <v>0</v>
      </c>
      <c r="Q154" s="240">
        <v>0</v>
      </c>
      <c r="R154" s="240">
        <f>Q154*H154</f>
        <v>0</v>
      </c>
      <c r="S154" s="240">
        <v>0</v>
      </c>
      <c r="T154" s="241">
        <f>S154*H154</f>
        <v>0</v>
      </c>
      <c r="AR154" s="24" t="s">
        <v>2042</v>
      </c>
      <c r="AT154" s="24" t="s">
        <v>2092</v>
      </c>
      <c r="AU154" s="24" t="s">
        <v>2039</v>
      </c>
      <c r="AY154" s="24" t="s">
        <v>2090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24" t="s">
        <v>1900</v>
      </c>
      <c r="BK154" s="211">
        <f>ROUND(I154*H154,2)</f>
        <v>0</v>
      </c>
      <c r="BL154" s="24" t="s">
        <v>2042</v>
      </c>
      <c r="BM154" s="24" t="s">
        <v>2727</v>
      </c>
    </row>
    <row r="155" spans="2:12" s="1" customFormat="1" ht="6.95" customHeight="1">
      <c r="B155" s="56"/>
      <c r="C155" s="57"/>
      <c r="D155" s="57"/>
      <c r="E155" s="57"/>
      <c r="F155" s="57"/>
      <c r="G155" s="57"/>
      <c r="H155" s="57"/>
      <c r="I155" s="145"/>
      <c r="J155" s="57"/>
      <c r="K155" s="57"/>
      <c r="L155" s="61"/>
    </row>
  </sheetData>
  <sheetProtection sheet="1" objects="1" scenarios="1" formatCells="0" formatColumns="0" formatRows="0" sort="0" autoFilter="0"/>
  <autoFilter ref="C82:K154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2017-02-24T09:06:47Z</dcterms:created>
  <dcterms:modified xsi:type="dcterms:W3CDTF">2017-02-24T12:55:36Z</dcterms:modified>
  <cp:category/>
  <cp:version/>
  <cp:contentType/>
  <cp:contentStatus/>
</cp:coreProperties>
</file>