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_Akce_2014\___HOTOVÉ_2014\14027_Karviná_3. STAVBA\Vystupy_pro_zakaznika\141218\VV\"/>
    </mc:Choice>
  </mc:AlternateContent>
  <bookViews>
    <workbookView xWindow="-15" yWindow="-15" windowWidth="19260" windowHeight="5955"/>
  </bookViews>
  <sheets>
    <sheet name="Kryci list" sheetId="4" r:id="rId1"/>
    <sheet name="Rekapitulace" sheetId="2" r:id="rId2"/>
    <sheet name="SO_21" sheetId="3" r:id="rId3"/>
  </sheets>
  <externalReferences>
    <externalReference r:id="rId4"/>
  </externalReferences>
  <definedNames>
    <definedName name="__CENA__">SO_21!$I$7:$I$302</definedName>
    <definedName name="__MAIN__">SO_21!$A$1:$CN$301</definedName>
    <definedName name="__MAIN2__" localSheetId="0">#REF!</definedName>
    <definedName name="__MAIN2__" localSheetId="1">Rekapitulace!$A$1:$D$19</definedName>
    <definedName name="__MAIN2__">#REF!</definedName>
    <definedName name="__MAIN3__" localSheetId="0">'Kryci list'!$A$3:$C$20</definedName>
    <definedName name="__MAIN3__">#REF!</definedName>
    <definedName name="__SAZBA__" localSheetId="0">'[1]03_STA'!#REF!</definedName>
    <definedName name="__SAZBA__">SO_21!#REF!</definedName>
    <definedName name="__T0__">SO_21!$A$5:$L$301</definedName>
    <definedName name="__T1__" localSheetId="0">'[1]03_STA'!#REF!</definedName>
    <definedName name="__T1__">SO_21!$A$6:$L$257</definedName>
    <definedName name="__T2__" localSheetId="0">'[1]03_STA'!#REF!</definedName>
    <definedName name="__T2__">SO_21!$A$7:$CN$47</definedName>
    <definedName name="__T3__" localSheetId="0">'[1]03_STA'!#REF!</definedName>
    <definedName name="__T3__">SO_21!$8:$9</definedName>
    <definedName name="__T4__">SO_21!$C$9:$F$9</definedName>
    <definedName name="__TE0__" localSheetId="0">'Kryci list'!$A$4:$C$13</definedName>
    <definedName name="__TE0__">#REF!</definedName>
    <definedName name="__TE1__" localSheetId="0">'Kryci list'!#REF!</definedName>
    <definedName name="__TE1__">#REF!</definedName>
    <definedName name="__TE2__" localSheetId="0">'Kryci list'!$A$19:$C$19</definedName>
    <definedName name="__TE2__">#REF!</definedName>
    <definedName name="__TE3__" localSheetId="0">#REF!</definedName>
    <definedName name="__TE3__">#REF!</definedName>
    <definedName name="__TR0__" localSheetId="0">#REF!</definedName>
    <definedName name="__TR0__" localSheetId="1">Rekapitulace!$A$6:$B$8</definedName>
    <definedName name="__TR0__">#REF!</definedName>
    <definedName name="__TR1__" localSheetId="0">#REF!</definedName>
    <definedName name="__TR1__" localSheetId="1">Rekapitulace!$A$7:$B$8</definedName>
    <definedName name="__TR1__">#REF!</definedName>
    <definedName name="__TR2__" localSheetId="0">#REF!</definedName>
    <definedName name="__TR2__" localSheetId="1">Rekapitulace!$A$8:$B$8</definedName>
    <definedName name="__TR2__">#REF!</definedName>
    <definedName name="_xlnm.Print_Titles" localSheetId="2">SO_21!$1:$4</definedName>
    <definedName name="_xlnm.Print_Area" localSheetId="0">'Kryci list'!$A$1:$I$41</definedName>
  </definedNames>
  <calcPr calcId="152511"/>
</workbook>
</file>

<file path=xl/calcChain.xml><?xml version="1.0" encoding="utf-8"?>
<calcChain xmlns="http://schemas.openxmlformats.org/spreadsheetml/2006/main">
  <c r="B15" i="2" l="1"/>
  <c r="B13" i="2"/>
  <c r="A13" i="2"/>
  <c r="E122" i="3"/>
  <c r="G252" i="3" l="1"/>
  <c r="I252" i="3" s="1"/>
  <c r="G249" i="3"/>
  <c r="I249" i="3" s="1"/>
  <c r="G246" i="3"/>
  <c r="I246" i="3" s="1"/>
  <c r="G243" i="3"/>
  <c r="I243" i="3" s="1"/>
  <c r="I242" i="3" s="1"/>
  <c r="E104" i="3" l="1"/>
  <c r="G102" i="3"/>
  <c r="I102" i="3" s="1"/>
  <c r="E101" i="3"/>
  <c r="G100" i="3"/>
  <c r="I100" i="3" s="1"/>
  <c r="G97" i="3"/>
  <c r="I97" i="3" s="1"/>
  <c r="G94" i="3"/>
  <c r="I94" i="3" s="1"/>
  <c r="E93" i="3"/>
  <c r="E92" i="3"/>
  <c r="G90" i="3"/>
  <c r="I90" i="3" s="1"/>
  <c r="G87" i="3"/>
  <c r="I87" i="3" s="1"/>
  <c r="G84" i="3"/>
  <c r="I84" i="3" s="1"/>
  <c r="A6" i="2"/>
  <c r="A7" i="2"/>
  <c r="A8" i="2"/>
  <c r="A9" i="2"/>
  <c r="A10" i="2"/>
  <c r="A11" i="2"/>
  <c r="A12" i="2"/>
  <c r="A14" i="2"/>
  <c r="A15" i="2"/>
  <c r="A16" i="2"/>
  <c r="A17" i="2"/>
  <c r="G8" i="3"/>
  <c r="I8" i="3" s="1"/>
  <c r="G11" i="3"/>
  <c r="I11" i="3" s="1"/>
  <c r="G14" i="3"/>
  <c r="I14" i="3" s="1"/>
  <c r="G18" i="3"/>
  <c r="I18" i="3" s="1"/>
  <c r="G21" i="3"/>
  <c r="I21" i="3" s="1"/>
  <c r="G27" i="3"/>
  <c r="I27" i="3" s="1"/>
  <c r="G31" i="3"/>
  <c r="I31" i="3" s="1"/>
  <c r="G34" i="3"/>
  <c r="I34" i="3" s="1"/>
  <c r="G37" i="3"/>
  <c r="I37" i="3" s="1"/>
  <c r="G40" i="3"/>
  <c r="I40" i="3" s="1"/>
  <c r="G43" i="3"/>
  <c r="I43" i="3" s="1"/>
  <c r="G49" i="3"/>
  <c r="I49" i="3" s="1"/>
  <c r="G54" i="3"/>
  <c r="I54" i="3" s="1"/>
  <c r="G59" i="3"/>
  <c r="I59" i="3" s="1"/>
  <c r="G63" i="3"/>
  <c r="I63" i="3" s="1"/>
  <c r="G65" i="3"/>
  <c r="I65" i="3" s="1"/>
  <c r="G66" i="3"/>
  <c r="I66" i="3" s="1"/>
  <c r="G67" i="3"/>
  <c r="I67" i="3" s="1"/>
  <c r="G72" i="3"/>
  <c r="I72" i="3" s="1"/>
  <c r="G75" i="3"/>
  <c r="I75" i="3" s="1"/>
  <c r="G78" i="3"/>
  <c r="I78" i="3" s="1"/>
  <c r="G81" i="3"/>
  <c r="I81" i="3" s="1"/>
  <c r="G107" i="3"/>
  <c r="I107" i="3" s="1"/>
  <c r="G111" i="3"/>
  <c r="I111" i="3" s="1"/>
  <c r="G117" i="3"/>
  <c r="I117" i="3" s="1"/>
  <c r="G123" i="3"/>
  <c r="I123" i="3" s="1"/>
  <c r="G124" i="3"/>
  <c r="I124" i="3" s="1"/>
  <c r="G132" i="3"/>
  <c r="I132" i="3" s="1"/>
  <c r="G143" i="3"/>
  <c r="I143" i="3" s="1"/>
  <c r="G146" i="3"/>
  <c r="I146" i="3" s="1"/>
  <c r="G147" i="3"/>
  <c r="I147" i="3" s="1"/>
  <c r="G158" i="3"/>
  <c r="I158" i="3" s="1"/>
  <c r="G159" i="3"/>
  <c r="I159" i="3" s="1"/>
  <c r="G166" i="3"/>
  <c r="I166" i="3" s="1"/>
  <c r="G177" i="3"/>
  <c r="I177" i="3" s="1"/>
  <c r="G185" i="3"/>
  <c r="I185" i="3" s="1"/>
  <c r="G193" i="3"/>
  <c r="I193" i="3" s="1"/>
  <c r="G201" i="3"/>
  <c r="I201" i="3" s="1"/>
  <c r="G209" i="3"/>
  <c r="I209" i="3" s="1"/>
  <c r="G217" i="3"/>
  <c r="I217" i="3" s="1"/>
  <c r="G225" i="3"/>
  <c r="I225" i="3" s="1"/>
  <c r="G234" i="3"/>
  <c r="I234" i="3" s="1"/>
  <c r="G237" i="3"/>
  <c r="I237" i="3" s="1"/>
  <c r="G238" i="3"/>
  <c r="I238" i="3" s="1"/>
  <c r="G239" i="3"/>
  <c r="I239" i="3" s="1"/>
  <c r="G240" i="3"/>
  <c r="I240" i="3" s="1"/>
  <c r="G255" i="3"/>
  <c r="G260" i="3"/>
  <c r="G273" i="3"/>
  <c r="G275" i="3"/>
  <c r="G280" i="3"/>
  <c r="I280" i="3" s="1"/>
  <c r="G283" i="3"/>
  <c r="I283" i="3" s="1"/>
  <c r="G286" i="3"/>
  <c r="I286" i="3" s="1"/>
  <c r="G289" i="3"/>
  <c r="I289" i="3" s="1"/>
  <c r="G292" i="3"/>
  <c r="I292" i="3" s="1"/>
  <c r="G295" i="3"/>
  <c r="I295" i="3" s="1"/>
  <c r="I106" i="3" l="1"/>
  <c r="I233" i="3"/>
  <c r="B12" i="2" s="1"/>
  <c r="I131" i="3"/>
  <c r="I48" i="3"/>
  <c r="B9" i="2" s="1"/>
  <c r="I7" i="3"/>
  <c r="E298" i="3"/>
  <c r="G298" i="3" s="1"/>
  <c r="I298" i="3" s="1"/>
  <c r="I279" i="3" s="1"/>
  <c r="B17" i="2" s="1"/>
  <c r="I275" i="3"/>
  <c r="I260" i="3"/>
  <c r="I255" i="3"/>
  <c r="I254" i="3" s="1"/>
  <c r="B11" i="2"/>
  <c r="I273" i="3"/>
  <c r="B10" i="2"/>
  <c r="E277" i="3" l="1"/>
  <c r="G277" i="3" s="1"/>
  <c r="I277" i="3" s="1"/>
  <c r="I259" i="3" s="1"/>
  <c r="B8" i="2"/>
  <c r="B7" i="2" s="1"/>
  <c r="B19" i="2" s="1"/>
  <c r="B14" i="2"/>
  <c r="B16" i="2" l="1"/>
  <c r="I258" i="3"/>
  <c r="I6" i="3"/>
  <c r="I5" i="3" l="1"/>
</calcChain>
</file>

<file path=xl/sharedStrings.xml><?xml version="1.0" encoding="utf-8"?>
<sst xmlns="http://schemas.openxmlformats.org/spreadsheetml/2006/main" count="464" uniqueCount="304">
  <si>
    <t>%</t>
  </si>
  <si>
    <t>-</t>
  </si>
  <si>
    <t>1</t>
  </si>
  <si>
    <t>3</t>
  </si>
  <si>
    <t>4</t>
  </si>
  <si>
    <t>6</t>
  </si>
  <si>
    <t>7</t>
  </si>
  <si>
    <t>=</t>
  </si>
  <si>
    <t>m</t>
  </si>
  <si>
    <t>t</t>
  </si>
  <si>
    <t>12</t>
  </si>
  <si>
    <t>14</t>
  </si>
  <si>
    <t>31</t>
  </si>
  <si>
    <t>85</t>
  </si>
  <si>
    <t>MJ</t>
  </si>
  <si>
    <t>kg</t>
  </si>
  <si>
    <t>m2</t>
  </si>
  <si>
    <t>m3</t>
  </si>
  <si>
    <t>Kód</t>
  </si>
  <si>
    <t>kus</t>
  </si>
  <si>
    <t>3,00</t>
  </si>
  <si>
    <t>4,00</t>
  </si>
  <si>
    <t>8,55</t>
  </si>
  <si>
    <t>9,00</t>
  </si>
  <si>
    <t>Cena</t>
  </si>
  <si>
    <t>ZV01</t>
  </si>
  <si>
    <t>ZV02</t>
  </si>
  <si>
    <t>ZV03</t>
  </si>
  <si>
    <t>ZV04</t>
  </si>
  <si>
    <t>ZV05</t>
  </si>
  <si>
    <t>ZV06</t>
  </si>
  <si>
    <t>20,00</t>
  </si>
  <si>
    <t>23,00</t>
  </si>
  <si>
    <t>35,00</t>
  </si>
  <si>
    <t>36+48</t>
  </si>
  <si>
    <t>36,00</t>
  </si>
  <si>
    <t>37,00</t>
  </si>
  <si>
    <t>55,00</t>
  </si>
  <si>
    <t>61,25</t>
  </si>
  <si>
    <t>9,268</t>
  </si>
  <si>
    <t>96,00</t>
  </si>
  <si>
    <t>OS1.1</t>
  </si>
  <si>
    <t>OS1.2</t>
  </si>
  <si>
    <t>OS1.3</t>
  </si>
  <si>
    <t>Popis</t>
  </si>
  <si>
    <t>12,443</t>
  </si>
  <si>
    <t>196,00</t>
  </si>
  <si>
    <t>2,70*2</t>
  </si>
  <si>
    <t>433,00</t>
  </si>
  <si>
    <t>475,02</t>
  </si>
  <si>
    <t>711101</t>
  </si>
  <si>
    <t>711102</t>
  </si>
  <si>
    <t>771,03</t>
  </si>
  <si>
    <t>OS1.1.</t>
  </si>
  <si>
    <t>PILOTY</t>
  </si>
  <si>
    <t>zemina</t>
  </si>
  <si>
    <t>2122,24</t>
  </si>
  <si>
    <t>274,719</t>
  </si>
  <si>
    <t>4351216</t>
  </si>
  <si>
    <t>4351217</t>
  </si>
  <si>
    <t>4351218</t>
  </si>
  <si>
    <t>4351219</t>
  </si>
  <si>
    <t>Ztratné</t>
  </si>
  <si>
    <t>Poř.</t>
  </si>
  <si>
    <t>433,00*2</t>
  </si>
  <si>
    <t>58530199</t>
  </si>
  <si>
    <t>58922100</t>
  </si>
  <si>
    <t>119001204</t>
  </si>
  <si>
    <t>131101102</t>
  </si>
  <si>
    <t>131201102</t>
  </si>
  <si>
    <t>162301101</t>
  </si>
  <si>
    <t>167101101</t>
  </si>
  <si>
    <t>174101101</t>
  </si>
  <si>
    <t>181951182</t>
  </si>
  <si>
    <t>181951192</t>
  </si>
  <si>
    <t>213311113</t>
  </si>
  <si>
    <t>226213313</t>
  </si>
  <si>
    <t>231212113</t>
  </si>
  <si>
    <t>231219901</t>
  </si>
  <si>
    <t>231219902</t>
  </si>
  <si>
    <t>231219903</t>
  </si>
  <si>
    <t>231219904</t>
  </si>
  <si>
    <t>231611114</t>
  </si>
  <si>
    <t>239111113</t>
  </si>
  <si>
    <t>272351215</t>
  </si>
  <si>
    <t>272351216</t>
  </si>
  <si>
    <t>272361821</t>
  </si>
  <si>
    <t>273311125</t>
  </si>
  <si>
    <t>274322511</t>
  </si>
  <si>
    <t>311322511</t>
  </si>
  <si>
    <t>311351101</t>
  </si>
  <si>
    <t>311351102</t>
  </si>
  <si>
    <t>311351105</t>
  </si>
  <si>
    <t>311351106</t>
  </si>
  <si>
    <t>311351199</t>
  </si>
  <si>
    <t>311361821</t>
  </si>
  <si>
    <t>4,17*0,40</t>
  </si>
  <si>
    <t>411100904</t>
  </si>
  <si>
    <t>435121119</t>
  </si>
  <si>
    <t>711112002</t>
  </si>
  <si>
    <t>953312115</t>
  </si>
  <si>
    <t>953312199</t>
  </si>
  <si>
    <t>953312297</t>
  </si>
  <si>
    <t>953312298</t>
  </si>
  <si>
    <t>997013519</t>
  </si>
  <si>
    <t>997221815</t>
  </si>
  <si>
    <t>998153131</t>
  </si>
  <si>
    <t>998711202</t>
  </si>
  <si>
    <t>998767202</t>
  </si>
  <si>
    <t>Jedn. cena</t>
  </si>
  <si>
    <t>beton C7,5</t>
  </si>
  <si>
    <t>9,268*0,180</t>
  </si>
  <si>
    <t>Výměra</t>
  </si>
  <si>
    <t>274,719*0,35</t>
  </si>
  <si>
    <t>druhá vrstva</t>
  </si>
  <si>
    <t>0027: Základy</t>
  </si>
  <si>
    <t>základ; 21,22</t>
  </si>
  <si>
    <t>základ; 5,563</t>
  </si>
  <si>
    <t>základ; 6,466</t>
  </si>
  <si>
    <t>SCH1.1+2,2.1+2</t>
  </si>
  <si>
    <t>piloty 900/780</t>
  </si>
  <si>
    <t>základ; 19,252</t>
  </si>
  <si>
    <t>viz výpis pilot</t>
  </si>
  <si>
    <t>37,00+13,40*0,70</t>
  </si>
  <si>
    <t>Celkem (bez DPH)</t>
  </si>
  <si>
    <t>(4,17+0,70)*8,735</t>
  </si>
  <si>
    <t>001.: Zemní práce</t>
  </si>
  <si>
    <t>14,07*(3,20+0,70)</t>
  </si>
  <si>
    <t>196,00*0,50*0,040</t>
  </si>
  <si>
    <t>viz výkaz statika</t>
  </si>
  <si>
    <t>14,07*(2,395+0,70)</t>
  </si>
  <si>
    <t>14,085*(3,75+0,70)</t>
  </si>
  <si>
    <t>viz  výpis statika</t>
  </si>
  <si>
    <t>1,53*0,25+0,30*0,85</t>
  </si>
  <si>
    <t>14,075*(1,455+0,30)</t>
  </si>
  <si>
    <t>2,55*0,25+0,40*1,55</t>
  </si>
  <si>
    <t>3,10*0,25+0,40*1,75</t>
  </si>
  <si>
    <t>H: Oddíly prací HSV</t>
  </si>
  <si>
    <t>P: Oddíly prací PSV</t>
  </si>
  <si>
    <t>pi*0,45^2*96,00*1,1</t>
  </si>
  <si>
    <t>základ; 5,563*0,180</t>
  </si>
  <si>
    <t>základ; 19,252*0,180</t>
  </si>
  <si>
    <t>0032: Zdi monolitické</t>
  </si>
  <si>
    <t>pi*0,45^2*96,00*0,120</t>
  </si>
  <si>
    <t>viz výkaz projektanta</t>
  </si>
  <si>
    <t>stěna; 19,85</t>
  </si>
  <si>
    <t>opěrka OS 1.1</t>
  </si>
  <si>
    <t>opěrka OS 1.2</t>
  </si>
  <si>
    <t>opěrka OS 1.3</t>
  </si>
  <si>
    <t>základ stožáru</t>
  </si>
  <si>
    <t>0043: Schodiště</t>
  </si>
  <si>
    <t>Výměra bez ztr.</t>
  </si>
  <si>
    <t xml:space="preserve">základ stožáru
</t>
  </si>
  <si>
    <t>základ; 11,592+9,849+8,723+3,666</t>
  </si>
  <si>
    <t>Opěrná stěna OS1.1</t>
  </si>
  <si>
    <t>stěna; 4,822+6,664</t>
  </si>
  <si>
    <t>Úprava zemin vápnem tl vrstvy 500 mm</t>
  </si>
  <si>
    <t>Vápno pro stabilizaci zeminy - dodávka</t>
  </si>
  <si>
    <t>základ; 11,928+11,256+11,256+8,626+0,255</t>
  </si>
  <si>
    <t>099.: Přesun hmot HSV</t>
  </si>
  <si>
    <t>viz výměra projektanta</t>
  </si>
  <si>
    <t>0022: Zvláštní zakládání</t>
  </si>
  <si>
    <t>stěna; 7,458+1,838+7,938</t>
  </si>
  <si>
    <t>pod základy opěrných stěn</t>
  </si>
  <si>
    <t>stěna; (24,86+9,19)*2+2,14</t>
  </si>
  <si>
    <t>stěna; (4,822+6,664)*0,120</t>
  </si>
  <si>
    <t>767.: Konstrukce zámečnické</t>
  </si>
  <si>
    <t>základ; 11,592*0,120+9,849*0,120+8,723*0,100+3,666*0,100</t>
  </si>
  <si>
    <t>Příplatek za pohledové bednění</t>
  </si>
  <si>
    <t>stěna; (10,715+22,212)*2+1,611</t>
  </si>
  <si>
    <t>Výplň pilot z betonu C 25/30 XA2</t>
  </si>
  <si>
    <t>stěna; (7,458+1,838+7,938)*0,120</t>
  </si>
  <si>
    <t>Zásypový beton tř. C7,5 - dodávka</t>
  </si>
  <si>
    <t>Lak penetrační asfaltový - dodávka</t>
  </si>
  <si>
    <t>Základové desky z betonu prostého C 16/20 - ve výkopu nebo na hlavách pilot</t>
  </si>
  <si>
    <t>stěna; 14,084+1,948+10,905+8,235+4,445</t>
  </si>
  <si>
    <t>7111: Izolace proti vodě - spodní stavba</t>
  </si>
  <si>
    <t>podkladní deska / beton pod opěrky tl. 300mm</t>
  </si>
  <si>
    <t>Systém řízených trhlin - křížové těsnící plechy</t>
  </si>
  <si>
    <t>Výztuž nadzákladových zdí z oceli - ocel 10 505</t>
  </si>
  <si>
    <t>Lak penetrační asfaltový hydroizolační - dodávka</t>
  </si>
  <si>
    <t>Výztuž základových konstrukcí z oceli - ocel 10 505</t>
  </si>
  <si>
    <t>stěna; (35,21+7,791+43,62+32,94+17,78)*2+0,171+0,25</t>
  </si>
  <si>
    <t>stěna; (14,084+1,948+10,905)*0,120+(8,235+4,445)*0,100</t>
  </si>
  <si>
    <t>Úprava pláně v hornině tř. 1 až 4 se zhutněním Edef2=45Mpa</t>
  </si>
  <si>
    <t>Úprava pláně v hornině tř. 1 až 4 se zhutněním Edef2=80Mpa</t>
  </si>
  <si>
    <t>Poplatek za uložení betonového odpadu na skládce (skládkovné)</t>
  </si>
  <si>
    <t>Výztuž pilot betonovaných do země ocel z betonářské oceli 10 505</t>
  </si>
  <si>
    <t>chybějící zemina (433,00-162,00m3) bude použita z přebytku v HTU</t>
  </si>
  <si>
    <t>Chemická kotva CH-M10 (5.8). hl. kotvení 150 mm - dodávka a montáž</t>
  </si>
  <si>
    <t>Chemická kotva CH-M12 (5.8). hl. kotvení 150 mm - dodávka a montáž</t>
  </si>
  <si>
    <t>Chemická kotva CH-M12 (5.8). hl. kotvení 200 mm - dodávka a montáž</t>
  </si>
  <si>
    <t>Odvoz suti a vybouraných hmot na skládku, s naložením a se složením</t>
  </si>
  <si>
    <t>Polštáře zhutněné pod základy z kameniva drceného frakce 0 až 64 mm</t>
  </si>
  <si>
    <t>Montáž schodišťových ramen bez podest hmotnosti přes 3 t, výplň spar</t>
  </si>
  <si>
    <t>Přesun hmot procentní pro zámečnické konstrukce v objektech v do 12 m</t>
  </si>
  <si>
    <t>Vložky svislé do dilatačních spár z polystyrenových desek - tloušťka 30 mm</t>
  </si>
  <si>
    <t>Beton nadzákladových zdí - odolný proti agresivnímu prostředí, třída C25/30-XA2,XF1</t>
  </si>
  <si>
    <t>Přesun hmot procentní pro izolace proti vodě, vlhkosti a plynům v objektech v do 12 m</t>
  </si>
  <si>
    <t>Provedení izolace proti zemní vlhkosti nátěrem za studena - lak asfaltový, plocha svislá</t>
  </si>
  <si>
    <t>Odbourání vrchní části znehodnocené výplně pilot D piloty do 1250 mm - předpoklad 0,25m / ks</t>
  </si>
  <si>
    <t>Odvodňovací PE trubka DN 70, vloženo do bednění opěrných stěn - délka 500 mm / dodávka a montáž</t>
  </si>
  <si>
    <t>Přesun hmot pro samostatné zdi a valy zděné z cihel, kamene, tvárnic nebo monolitické v do 20 m</t>
  </si>
  <si>
    <t>Dilatační spárové pásy - dodávka a montáž, systémové provedení / do základové desky, stropů, stěn</t>
  </si>
  <si>
    <t>Vodotěsné těsnění pracovní spáry ve standardu "bílé vany" - injektážní hadičky, kompletní provedení</t>
  </si>
  <si>
    <t>Vodotěsné těsnění pracovní spáry ve standardu "bílé vany" - systémový těsnící plech výška h=150mm, dodávka a montáž</t>
  </si>
  <si>
    <t>Beton základových konstrukcí železový (bez výztuže) - pasy, patky - odolný proti agresivnímu prostředí, třída C25/30 - XA</t>
  </si>
  <si>
    <t>Prefabrikované schodišťové rameno SCH 1.1, objem 1,80 m3 - beton C30/37 - XC4, XF2, XM2, včetně výztuže 120 kg/m3 / dodávka</t>
  </si>
  <si>
    <t>Prefabrikované schodišťové rameno SCH 1.2, objem 2,50 m3 - beton C30/37 - XC4, XF2, XM2, včetně výztuže 120 kg/m3 / dodávka</t>
  </si>
  <si>
    <t>Prefabrikované schodišťové rameno SCH 2.1, objem 2,80 m3 - beton C30/37 - XC4, XF2, XM2, včetně výztuže 120 kg/m3 / dodávka</t>
  </si>
  <si>
    <t>Prefabrikované schodišťové rameno SCH 2.2, objem 3,80 m3 - beton C30/37 - XC4, XF2, XM2, včetně výztuže 120 kg/m3 / dodávka</t>
  </si>
  <si>
    <t>Kluzné smykové trny s plastovým pouzdrem do dilatací železobetonových konstrukcí - pr. 20 mm, délka 400 mm, nerez / dodávka a montáž</t>
  </si>
  <si>
    <t>Ražený zeminový pilíř pr. 600 mm, délka 3000 mm - včetně výplně ze štěrkopísku fr. 0-64 mm a předražené výpažnice pr. 450 mm / technologie FRANKI, kompletní provedení</t>
  </si>
  <si>
    <t>Ražený zeminový pilíř pr. 600 mm, délka 4000 mm - včetně výplně ze štěrkopísku fr. 0-64 mm a předražené výpažnice pr. 450 mm / technologie FRANKI, kompletní provedení</t>
  </si>
  <si>
    <t>Ražený zeminový pilíř pr. 600 mm, délka 4100 mm - včetně výplně ze štěrkopísku fr. 0-64 mm a předražené výpažnice pr. 450 mm / technologie FRANKI, kompletní provedení</t>
  </si>
  <si>
    <t>Ražený zeminový pilíř pr. 600 mm, délka 4300 mm - včetně výplně ze štěrkopísku fr. 0-64 mm a předražené výpažnice pr. 450 mm / technologie FRANKI, kompletní provedení</t>
  </si>
  <si>
    <t>SO.21 - Opěrné stěny</t>
  </si>
  <si>
    <t>224311139</t>
  </si>
  <si>
    <t>311100907</t>
  </si>
  <si>
    <t>411100905</t>
  </si>
  <si>
    <t>Hloubení jam nezapažených v hornině tř. 1 a 2 objemu do 1000 m3, s přehozením výkopku na vzdálenost do 3 m nebo s naložením na dopravní prostředek</t>
  </si>
  <si>
    <t>Hloubení jam nezapažených v hornině tř. 3 objemu do 1000 m3, s přehozením výkopku na vzdálenost do 3 m nebo s naložením na dopravní prostředek</t>
  </si>
  <si>
    <t>Zásyp sypaninou z jakékoliv horniny s uložením výkopku ve vrstvách se zhutněním jam, šachet, rýh nebo kolem objektů v těchto vykopávkách</t>
  </si>
  <si>
    <t>Vrty velkoprofilové svislé zapažené ocelovými pažnicemi, průměr přes 850 do 1050 mm hl do 20 m hor. III</t>
  </si>
  <si>
    <t>Zřízení pilot svislých zapažených průměru přes 650 do 1250 mm hl. od 0 do 10 m s vytažením pažnic z vrtu svislých, z betonu železového</t>
  </si>
  <si>
    <t>Zřízení bednení - základové konstrukce  / svislé nebo šikmé (odkloněné), půdorysně přímé nebo zalomené ve volných nebo zapažených jámách, rýhách, šachtách, včetně případných vzpěr zřízení</t>
  </si>
  <si>
    <t>Odstranění bednení - základové konstrukce / svislé nebo šikmé (odkloněné), půdorysně přímé nebo zalomené ve volných nebo zapažených jámách, rýhách, šachtách, včetně případných vzpěr zřízení</t>
  </si>
  <si>
    <t>Bednění nadzákladových zdí, včetně případných vzpěr - jednostranné, zřízení / svislé nebo šikmé (odkloněné), půdorysně přímé nebo zalomené ve volném prostranství, ve volných nebo zapažených jámách, rýhách, šachtách, včetně případných vzpěr zřízení</t>
  </si>
  <si>
    <t>Bednění nadzákladových zdí, včetně případných vzpěr - jednostranné / svislé nebo šikmé (odkloněné), půdorysně přímé nebo zalomené ve volném prostranství, ve volných nebo zapažených jámách, rýhách, šachtách, včetně případných vzpěr, odstranění</t>
  </si>
  <si>
    <t>Bednění nadzákladových zdí, včetně případných vzpěr - oboustranné / svislé nebo šikmé (odkloněné), půdorysně přímé nebo zalomené ve volném prostranství, ve volných nebo zapažených jámách, rýhách, šachtách, včetně případných vzpěr, za každou stranu, zřízení</t>
  </si>
  <si>
    <t>Bednění nadzákladových zdí, včetně případných vzpěr - oboustranné / svislé nebo šikmé (odkloněné), půdorysně přímé nebo zalomené ve volném prostranství, ve volných nebo zapažených jámách, rýhách, šachtách, včetně případných vzpěr, za každou stranu, odstranění</t>
  </si>
  <si>
    <t>Vodorovné přemístění výkopku/sypaniny z horniny tř. 1 až 4 - na mezideponii pro zpětné zásypy tam a zpět / na obvyklém dopravním prostředku, bez naložení výkopku, avšak se složením bez rozhrnutí</t>
  </si>
  <si>
    <t>Nakládání výkopku z hornin tř. 1 až 4 přes 100 m3 - pro zpětné zásypy</t>
  </si>
  <si>
    <t>REKAPITULACE</t>
  </si>
  <si>
    <t>Název stavby:</t>
  </si>
  <si>
    <t>Rekonstrukce sportovního areálu v Karviné – Ráji - odstranění negativních dopadů hornické činnosti</t>
  </si>
  <si>
    <t>Stavba:</t>
  </si>
  <si>
    <t>Stavba 3</t>
  </si>
  <si>
    <t>Stavební objekt:</t>
  </si>
  <si>
    <t>Místo stavby:</t>
  </si>
  <si>
    <t>Karviná – Ráj</t>
  </si>
  <si>
    <t>Číslo zakázky:</t>
  </si>
  <si>
    <t>1310-032</t>
  </si>
  <si>
    <t>Generální projektant:</t>
  </si>
  <si>
    <t>COPLAN Projekt s.r.o.</t>
  </si>
  <si>
    <t xml:space="preserve">Jetelová  3255/9a,  </t>
  </si>
  <si>
    <t>106 00 Praha 10 - Záběhlice</t>
  </si>
  <si>
    <t>CPV kód hlavní</t>
  </si>
  <si>
    <t>Stavební práce</t>
  </si>
  <si>
    <t>Datum:</t>
  </si>
  <si>
    <t>………………………………………</t>
  </si>
  <si>
    <t>za statutární město Karviná</t>
  </si>
  <si>
    <t>za COPLAN Projekt s.r.o.</t>
  </si>
  <si>
    <t>Tomáš Hanzel</t>
  </si>
  <si>
    <t>Ing. Karel Frontz</t>
  </si>
  <si>
    <t>primátor města</t>
  </si>
  <si>
    <t>jednatel</t>
  </si>
  <si>
    <t>45023000-6</t>
  </si>
  <si>
    <t>Zábradlí ocelové, pozink., na opěrné stěně OS2 - dodávka a montáž včetně povrchové úpravy</t>
  </si>
  <si>
    <t>Zábradlí ocelové, pozink., na opěrné stěně OS1 - dodávka a montáž včetně povrchové úpravy</t>
  </si>
  <si>
    <t>Zábradlí ocelové, pozink., na opěrné stěně OS3 - dodávka a montáž včetně povrchové úpravy</t>
  </si>
  <si>
    <t>Městský stadion v Karviné - Ráji - STAVBA  3</t>
  </si>
  <si>
    <t>282606901</t>
  </si>
  <si>
    <t>Vrty pro pilíře TI, průměr 1000 mm</t>
  </si>
  <si>
    <t>dle výpisu statika</t>
  </si>
  <si>
    <t>průměr 1000mm; 3,00*6+4,00*2</t>
  </si>
  <si>
    <t>282606902</t>
  </si>
  <si>
    <t>Hluché vrty pro TI</t>
  </si>
  <si>
    <t>průměr 1000mm; 1,04*8</t>
  </si>
  <si>
    <t>282606903</t>
  </si>
  <si>
    <t>Trysková injektáž - provedení</t>
  </si>
  <si>
    <t>hod</t>
  </si>
  <si>
    <t>průměr 1000mm; (3,00*6+4,00*2)*pi*0,50^2*1,10*2,50</t>
  </si>
  <si>
    <t>zaokrouhleno; 57,00-56,128</t>
  </si>
  <si>
    <t>28260000</t>
  </si>
  <si>
    <t xml:space="preserve">Trysková injektáž min. pevnost C 12/15 - dodání směsi_x000D_
</t>
  </si>
  <si>
    <t>průměr 1000mm; (3,00*6+4,00*2)*pi*0,50^2*1,10</t>
  </si>
  <si>
    <t>282606905</t>
  </si>
  <si>
    <t>Odvoz znehodnocené suspenze vč. načerpání a vyčerpání - na skládku</t>
  </si>
  <si>
    <t>průměr 1000mm; (3,00*6+4,00*2)*pi*0,50^2*0,10</t>
  </si>
  <si>
    <t>282606906</t>
  </si>
  <si>
    <t>Poplatek za uložení odpadu na skládce (skládkovné)</t>
  </si>
  <si>
    <t>2,041*2,40</t>
  </si>
  <si>
    <t>MIKROPILOTY</t>
  </si>
  <si>
    <t>(6*3,00+2*4,00)*3,85*0,001</t>
  </si>
  <si>
    <t>0063: Podlahy a podlahové konstrukce</t>
  </si>
  <si>
    <t>631311134</t>
  </si>
  <si>
    <t>Mazanina tl do 240 mm z betonu prostého tř. C 16/20 - podkladní beton</t>
  </si>
  <si>
    <t>631319013</t>
  </si>
  <si>
    <t>Příplatek k mazanině tl do 240 mm za přehlazení povrchu</t>
  </si>
  <si>
    <t>Bednění základových konstrukcí  / svislé nebo šikmé (odkloněné), půdorysně přímé nebo zalomené ve volných nebo zapažených jámách, rýhách, šachtách, včetně případných vzpěr zřízení</t>
  </si>
  <si>
    <t>Bednění základových konstrukcí / svislé nebo šikmé (odkloněné), půdorysně přímé nebo zalomené ve volných nebo zapažených jámách, rýhách, šachtách, včetně případných vzpěr odstranění</t>
  </si>
  <si>
    <t>piloty pro stožáry osvětlení roh EF, FG; 106,24</t>
  </si>
  <si>
    <t>piloty pro stožáry osvětlení roh EF, FG; 96,00</t>
  </si>
  <si>
    <t>piloty pro stožáry osvětlení roh EF, FG; pi*0,45^2*96,00*1,1</t>
  </si>
  <si>
    <t>8*0,25*2</t>
  </si>
  <si>
    <t>piloty pro stožáry osvětlení roh EF, FG; pi*0,45^2*96,00*0,10</t>
  </si>
  <si>
    <t>pro stožáry osvětlení roh EF, FG viz výměra projektanta; 17,2259</t>
  </si>
  <si>
    <t>pro stožáry osvětlení roh EF, FG viz výměra projektanta; 17,2259*0,165</t>
  </si>
  <si>
    <t>pro stožáry osvětlení roh EF, FG viz výměra projektanta; 2,9*4*2*0,80+3,15*2,00*0,60*2</t>
  </si>
  <si>
    <t>19.12.2014</t>
  </si>
  <si>
    <t>dodatek č.2</t>
  </si>
  <si>
    <t>Příloha  č.2a</t>
  </si>
  <si>
    <r>
      <rPr>
        <b/>
        <sz val="16"/>
        <color indexed="8"/>
        <rFont val="Arial"/>
        <family val="2"/>
        <charset val="238"/>
      </rPr>
      <t>Položkový rozpočet - slepý</t>
    </r>
    <r>
      <rPr>
        <b/>
        <sz val="12"/>
        <color indexed="8"/>
        <rFont val="Arial"/>
        <family val="2"/>
        <charset val="238"/>
      </rPr>
      <t xml:space="preserve">
</t>
    </r>
    <r>
      <rPr>
        <b/>
        <sz val="11.5"/>
        <color indexed="8"/>
        <rFont val="Arial"/>
        <family val="2"/>
        <charset val="238"/>
      </rPr>
      <t>Soupis stavebních prací, dodávek a služeb s výkazem výměr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</si>
</sst>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#,##0&quot;.&quot;_);;;_(@_)"/>
    <numFmt numFmtId="165" formatCode="_(#,##0.0??;\-\ #,##0.0??;&quot;–&quot;???;_(@_)"/>
    <numFmt numFmtId="166" formatCode="_(#,##0.00_);[Red]\-\ #,##0.00_);&quot;–&quot;??;_(@_)"/>
    <numFmt numFmtId="167" formatCode="_(#,##0_);[Red]\-\ #,##0_);&quot;–&quot;??;_(@_)"/>
    <numFmt numFmtId="168" formatCode="_(#,##0.0????;\-\ #,##0.0????;&quot;–&quot;???;_(@_)"/>
  </numFmts>
  <fonts count="40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9"/>
      <color indexed="18"/>
      <name val="Arial"/>
      <family val="2"/>
      <charset val="238"/>
    </font>
    <font>
      <sz val="10"/>
      <color indexed="8"/>
      <name val="Arial CE"/>
      <charset val="238"/>
    </font>
    <font>
      <b/>
      <sz val="12"/>
      <color indexed="25"/>
      <name val="Arial"/>
      <family val="2"/>
      <charset val="238"/>
    </font>
    <font>
      <sz val="8"/>
      <color indexed="17"/>
      <name val="Courier New"/>
      <family val="3"/>
      <charset val="238"/>
    </font>
    <font>
      <sz val="10"/>
      <name val="Arial"/>
      <family val="2"/>
      <charset val="238"/>
    </font>
    <font>
      <sz val="10"/>
      <color indexed="53"/>
      <name val="Arial"/>
      <family val="2"/>
      <charset val="238"/>
    </font>
    <font>
      <b/>
      <sz val="9"/>
      <name val="Arial"/>
      <family val="2"/>
      <charset val="238"/>
    </font>
    <font>
      <sz val="9"/>
      <color indexed="8"/>
      <name val="Arial"/>
      <family val="2"/>
      <charset val="238"/>
    </font>
    <font>
      <b/>
      <sz val="10"/>
      <color indexed="56"/>
      <name val="Arial"/>
      <family val="2"/>
      <charset val="238"/>
    </font>
    <font>
      <sz val="10"/>
      <color indexed="18"/>
      <name val="Arial"/>
      <family val="2"/>
      <charset val="238"/>
    </font>
    <font>
      <b/>
      <sz val="9"/>
      <color indexed="18"/>
      <name val="Arial"/>
      <family val="2"/>
      <charset val="238"/>
    </font>
    <font>
      <sz val="11"/>
      <color indexed="16"/>
      <name val="Arial"/>
      <family val="2"/>
      <charset val="238"/>
    </font>
    <font>
      <b/>
      <sz val="11"/>
      <color indexed="16"/>
      <name val="Arial"/>
      <family val="2"/>
      <charset val="238"/>
    </font>
    <font>
      <b/>
      <sz val="10"/>
      <color indexed="61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 CE"/>
      <charset val="238"/>
    </font>
    <font>
      <sz val="8"/>
      <color indexed="17"/>
      <name val="Arial"/>
      <family val="2"/>
      <charset val="238"/>
    </font>
    <font>
      <sz val="9"/>
      <color indexed="1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1"/>
      <color theme="0"/>
      <name val="Calibri"/>
      <family val="2"/>
      <charset val="238"/>
      <scheme val="minor"/>
    </font>
    <font>
      <b/>
      <sz val="10"/>
      <color rgb="FF000080"/>
      <name val="Arial"/>
      <family val="2"/>
      <charset val="238"/>
    </font>
    <font>
      <sz val="10"/>
      <name val="Arial CE"/>
      <charset val="238"/>
    </font>
    <font>
      <b/>
      <sz val="11"/>
      <color rgb="FF000080"/>
      <name val="Arial"/>
      <family val="2"/>
      <charset val="238"/>
    </font>
    <font>
      <sz val="11"/>
      <color rgb="FF000080"/>
      <name val="Arial"/>
      <family val="2"/>
      <charset val="238"/>
    </font>
    <font>
      <b/>
      <sz val="11"/>
      <color indexed="61"/>
      <name val="Arial"/>
      <family val="2"/>
      <charset val="238"/>
    </font>
    <font>
      <sz val="11"/>
      <color indexed="61"/>
      <name val="Arial"/>
      <family val="2"/>
      <charset val="238"/>
    </font>
    <font>
      <sz val="10"/>
      <color rgb="FF00008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6"/>
      <color indexed="8"/>
      <name val="Arial"/>
      <family val="2"/>
      <charset val="238"/>
    </font>
    <font>
      <b/>
      <sz val="11.5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8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13">
    <xf numFmtId="0" fontId="0" fillId="0" borderId="0"/>
    <xf numFmtId="0" fontId="21" fillId="0" borderId="0"/>
    <xf numFmtId="0" fontId="24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39" fillId="0" borderId="4">
      <alignment horizontal="center" vertical="center" wrapText="1"/>
    </xf>
    <xf numFmtId="1" fontId="24" fillId="0" borderId="0">
      <alignment horizontal="center" vertical="center"/>
      <protection locked="0"/>
    </xf>
  </cellStyleXfs>
  <cellXfs count="120">
    <xf numFmtId="0" fontId="0" fillId="0" borderId="0" xfId="0"/>
    <xf numFmtId="165" fontId="4" fillId="0" borderId="0" xfId="0" applyNumberFormat="1" applyFont="1" applyFill="1" applyBorder="1" applyAlignment="1">
      <alignment horizontal="right" vertical="top"/>
    </xf>
    <xf numFmtId="49" fontId="5" fillId="0" borderId="0" xfId="0" applyNumberFormat="1" applyFont="1" applyAlignment="1"/>
    <xf numFmtId="165" fontId="5" fillId="0" borderId="0" xfId="0" applyNumberFormat="1" applyFont="1" applyFill="1" applyBorder="1" applyAlignment="1"/>
    <xf numFmtId="49" fontId="8" fillId="0" borderId="0" xfId="0" applyNumberFormat="1" applyFont="1" applyAlignment="1">
      <alignment horizontal="left" vertical="top"/>
    </xf>
    <xf numFmtId="49" fontId="9" fillId="0" borderId="0" xfId="0" applyNumberFormat="1" applyFont="1" applyAlignment="1"/>
    <xf numFmtId="165" fontId="15" fillId="0" borderId="0" xfId="0" applyNumberFormat="1" applyFont="1" applyFill="1" applyBorder="1" applyAlignment="1"/>
    <xf numFmtId="165" fontId="16" fillId="0" borderId="0" xfId="0" applyNumberFormat="1" applyFont="1" applyFill="1" applyBorder="1" applyAlignment="1"/>
    <xf numFmtId="165" fontId="3" fillId="0" borderId="0" xfId="0" applyNumberFormat="1" applyFont="1" applyFill="1" applyBorder="1" applyAlignment="1"/>
    <xf numFmtId="165" fontId="18" fillId="0" borderId="1" xfId="0" applyNumberFormat="1" applyFont="1" applyFill="1" applyBorder="1" applyAlignment="1">
      <alignment horizontal="right" vertical="top"/>
    </xf>
    <xf numFmtId="165" fontId="6" fillId="0" borderId="0" xfId="0" applyNumberFormat="1" applyFont="1" applyFill="1" applyBorder="1" applyAlignment="1">
      <alignment horizontal="right" vertical="top"/>
    </xf>
    <xf numFmtId="165" fontId="6" fillId="0" borderId="0" xfId="0" applyNumberFormat="1" applyFont="1" applyFill="1" applyBorder="1" applyAlignment="1">
      <alignment horizontal="left" vertical="top" wrapText="1"/>
    </xf>
    <xf numFmtId="0" fontId="20" fillId="0" borderId="0" xfId="0" applyFont="1"/>
    <xf numFmtId="0" fontId="11" fillId="0" borderId="0" xfId="0" applyFont="1" applyAlignment="1">
      <alignment horizontal="left"/>
    </xf>
    <xf numFmtId="49" fontId="3" fillId="0" borderId="0" xfId="0" applyNumberFormat="1" applyFont="1" applyBorder="1" applyAlignment="1">
      <alignment horizontal="left"/>
    </xf>
    <xf numFmtId="49" fontId="3" fillId="0" borderId="0" xfId="0" applyNumberFormat="1" applyFont="1" applyBorder="1" applyAlignment="1">
      <alignment horizontal="right"/>
    </xf>
    <xf numFmtId="165" fontId="22" fillId="0" borderId="0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/>
    </xf>
    <xf numFmtId="49" fontId="5" fillId="0" borderId="0" xfId="1" applyNumberFormat="1" applyFont="1" applyFill="1" applyAlignment="1"/>
    <xf numFmtId="49" fontId="5" fillId="0" borderId="0" xfId="2" applyNumberFormat="1" applyFont="1" applyFill="1" applyAlignment="1"/>
    <xf numFmtId="49" fontId="10" fillId="0" borderId="1" xfId="0" applyNumberFormat="1" applyFont="1" applyFill="1" applyBorder="1" applyAlignment="1">
      <alignment horizontal="left" vertical="top"/>
    </xf>
    <xf numFmtId="49" fontId="10" fillId="0" borderId="1" xfId="3" applyNumberFormat="1" applyFont="1" applyFill="1" applyBorder="1" applyAlignment="1">
      <alignment horizontal="left" vertical="top"/>
    </xf>
    <xf numFmtId="0" fontId="10" fillId="0" borderId="1" xfId="3" applyNumberFormat="1" applyFont="1" applyFill="1" applyBorder="1" applyAlignment="1">
      <alignment horizontal="left" vertical="top" wrapText="1"/>
    </xf>
    <xf numFmtId="165" fontId="18" fillId="0" borderId="1" xfId="4" applyNumberFormat="1" applyFont="1" applyFill="1" applyBorder="1" applyAlignment="1">
      <alignment horizontal="right" vertical="top"/>
    </xf>
    <xf numFmtId="49" fontId="5" fillId="0" borderId="0" xfId="2" applyNumberFormat="1" applyFont="1" applyAlignment="1"/>
    <xf numFmtId="0" fontId="25" fillId="0" borderId="3" xfId="0" applyFont="1" applyBorder="1" applyAlignment="1">
      <alignment horizontal="left"/>
    </xf>
    <xf numFmtId="167" fontId="25" fillId="0" borderId="3" xfId="0" applyNumberFormat="1" applyFont="1" applyBorder="1" applyAlignment="1"/>
    <xf numFmtId="0" fontId="26" fillId="0" borderId="0" xfId="0" applyFont="1"/>
    <xf numFmtId="49" fontId="27" fillId="0" borderId="0" xfId="0" applyNumberFormat="1" applyFont="1" applyAlignment="1">
      <alignment horizontal="left" indent="1"/>
    </xf>
    <xf numFmtId="167" fontId="27" fillId="0" borderId="0" xfId="0" applyNumberFormat="1" applyFont="1" applyAlignment="1"/>
    <xf numFmtId="0" fontId="28" fillId="0" borderId="0" xfId="0" applyFont="1"/>
    <xf numFmtId="49" fontId="20" fillId="0" borderId="1" xfId="0" applyNumberFormat="1" applyFont="1" applyBorder="1" applyAlignment="1">
      <alignment horizontal="left" indent="2"/>
    </xf>
    <xf numFmtId="167" fontId="20" fillId="0" borderId="1" xfId="0" applyNumberFormat="1" applyFont="1" applyBorder="1" applyAlignment="1"/>
    <xf numFmtId="49" fontId="23" fillId="0" borderId="0" xfId="0" applyNumberFormat="1" applyFont="1" applyAlignment="1">
      <alignment horizontal="left" indent="1"/>
    </xf>
    <xf numFmtId="167" fontId="23" fillId="0" borderId="0" xfId="0" applyNumberFormat="1" applyFont="1" applyAlignment="1"/>
    <xf numFmtId="0" fontId="29" fillId="0" borderId="0" xfId="0" applyFont="1"/>
    <xf numFmtId="0" fontId="24" fillId="0" borderId="0" xfId="2" applyFill="1"/>
    <xf numFmtId="0" fontId="30" fillId="0" borderId="0" xfId="2" applyFont="1" applyFill="1"/>
    <xf numFmtId="0" fontId="31" fillId="0" borderId="0" xfId="2" applyFont="1" applyFill="1" applyAlignment="1">
      <alignment horizontal="right"/>
    </xf>
    <xf numFmtId="0" fontId="24" fillId="0" borderId="0" xfId="2" applyFill="1" applyAlignment="1">
      <alignment horizontal="left"/>
    </xf>
    <xf numFmtId="0" fontId="32" fillId="0" borderId="0" xfId="2" applyFont="1" applyFill="1" applyAlignment="1">
      <alignment horizontal="right" indent="2"/>
    </xf>
    <xf numFmtId="0" fontId="32" fillId="0" borderId="0" xfId="2" applyFont="1" applyFill="1" applyAlignment="1">
      <alignment horizontal="left" indent="2"/>
    </xf>
    <xf numFmtId="0" fontId="36" fillId="0" borderId="0" xfId="2" applyFont="1" applyFill="1" applyAlignment="1">
      <alignment horizontal="left" indent="15"/>
    </xf>
    <xf numFmtId="0" fontId="36" fillId="0" borderId="0" xfId="2" applyFont="1" applyFill="1" applyAlignment="1">
      <alignment horizontal="left" vertical="top" indent="2"/>
    </xf>
    <xf numFmtId="0" fontId="36" fillId="0" borderId="0" xfId="2" applyFont="1" applyFill="1" applyAlignment="1">
      <alignment horizontal="left" indent="2"/>
    </xf>
    <xf numFmtId="0" fontId="37" fillId="0" borderId="0" xfId="2" applyFont="1" applyFill="1" applyAlignment="1"/>
    <xf numFmtId="0" fontId="1" fillId="0" borderId="0" xfId="2" applyFont="1" applyFill="1"/>
    <xf numFmtId="49" fontId="36" fillId="0" borderId="0" xfId="2" applyNumberFormat="1" applyFont="1" applyFill="1" applyAlignment="1">
      <alignment horizontal="left" indent="2"/>
    </xf>
    <xf numFmtId="166" fontId="10" fillId="0" borderId="1" xfId="0" applyNumberFormat="1" applyFont="1" applyFill="1" applyBorder="1" applyAlignment="1">
      <alignment horizontal="right" vertical="top"/>
    </xf>
    <xf numFmtId="164" fontId="5" fillId="0" borderId="0" xfId="0" applyNumberFormat="1" applyFont="1" applyFill="1" applyAlignment="1"/>
    <xf numFmtId="49" fontId="5" fillId="0" borderId="0" xfId="0" applyNumberFormat="1" applyFont="1" applyFill="1" applyAlignment="1"/>
    <xf numFmtId="166" fontId="5" fillId="0" borderId="0" xfId="0" applyNumberFormat="1" applyFont="1" applyFill="1" applyAlignment="1"/>
    <xf numFmtId="167" fontId="5" fillId="0" borderId="0" xfId="0" applyNumberFormat="1" applyFont="1" applyFill="1" applyAlignment="1"/>
    <xf numFmtId="0" fontId="0" fillId="0" borderId="0" xfId="0" applyFill="1"/>
    <xf numFmtId="49" fontId="13" fillId="0" borderId="2" xfId="0" applyNumberFormat="1" applyFont="1" applyFill="1" applyBorder="1" applyAlignment="1">
      <alignment horizontal="center"/>
    </xf>
    <xf numFmtId="0" fontId="13" fillId="0" borderId="2" xfId="0" applyNumberFormat="1" applyFont="1" applyFill="1" applyBorder="1" applyAlignment="1">
      <alignment horizontal="center"/>
    </xf>
    <xf numFmtId="0" fontId="12" fillId="0" borderId="0" xfId="0" applyFont="1" applyFill="1"/>
    <xf numFmtId="49" fontId="3" fillId="0" borderId="0" xfId="0" applyNumberFormat="1" applyFont="1" applyFill="1" applyAlignment="1">
      <alignment horizontal="right"/>
    </xf>
    <xf numFmtId="49" fontId="3" fillId="0" borderId="0" xfId="0" applyNumberFormat="1" applyFont="1" applyFill="1" applyAlignment="1">
      <alignment horizontal="left"/>
    </xf>
    <xf numFmtId="0" fontId="3" fillId="0" borderId="0" xfId="0" applyNumberFormat="1" applyFont="1" applyFill="1" applyAlignment="1">
      <alignment horizontal="left" wrapText="1"/>
    </xf>
    <xf numFmtId="49" fontId="3" fillId="0" borderId="0" xfId="0" applyNumberFormat="1" applyFont="1" applyFill="1" applyAlignment="1">
      <alignment horizontal="center"/>
    </xf>
    <xf numFmtId="164" fontId="15" fillId="0" borderId="0" xfId="0" applyNumberFormat="1" applyFont="1" applyFill="1" applyAlignment="1"/>
    <xf numFmtId="0" fontId="15" fillId="0" borderId="0" xfId="0" applyNumberFormat="1" applyFont="1" applyFill="1" applyAlignment="1">
      <alignment horizontal="left"/>
    </xf>
    <xf numFmtId="49" fontId="15" fillId="0" borderId="0" xfId="0" applyNumberFormat="1" applyFont="1" applyFill="1" applyAlignment="1">
      <alignment horizontal="center"/>
    </xf>
    <xf numFmtId="166" fontId="15" fillId="0" borderId="0" xfId="0" applyNumberFormat="1" applyFont="1" applyFill="1" applyAlignment="1"/>
    <xf numFmtId="167" fontId="15" fillId="0" borderId="0" xfId="0" applyNumberFormat="1" applyFont="1" applyFill="1" applyAlignment="1"/>
    <xf numFmtId="0" fontId="14" fillId="0" borderId="0" xfId="0" applyFont="1" applyFill="1"/>
    <xf numFmtId="164" fontId="16" fillId="0" borderId="0" xfId="0" applyNumberFormat="1" applyFont="1" applyFill="1" applyAlignment="1"/>
    <xf numFmtId="0" fontId="16" fillId="0" borderId="0" xfId="0" applyNumberFormat="1" applyFont="1" applyFill="1" applyAlignment="1">
      <alignment horizontal="left"/>
    </xf>
    <xf numFmtId="49" fontId="16" fillId="0" borderId="0" xfId="0" applyNumberFormat="1" applyFont="1" applyFill="1" applyAlignment="1">
      <alignment horizontal="center"/>
    </xf>
    <xf numFmtId="166" fontId="16" fillId="0" borderId="0" xfId="0" applyNumberFormat="1" applyFont="1" applyFill="1" applyAlignment="1"/>
    <xf numFmtId="167" fontId="16" fillId="0" borderId="0" xfId="0" applyNumberFormat="1" applyFont="1" applyFill="1" applyAlignment="1"/>
    <xf numFmtId="0" fontId="16" fillId="0" borderId="0" xfId="0" applyFont="1" applyFill="1"/>
    <xf numFmtId="164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left"/>
    </xf>
    <xf numFmtId="166" fontId="3" fillId="0" borderId="0" xfId="0" applyNumberFormat="1" applyFont="1" applyFill="1" applyAlignment="1"/>
    <xf numFmtId="167" fontId="3" fillId="0" borderId="0" xfId="0" applyNumberFormat="1" applyFont="1" applyFill="1" applyAlignment="1"/>
    <xf numFmtId="0" fontId="3" fillId="0" borderId="0" xfId="0" applyFont="1" applyFill="1"/>
    <xf numFmtId="164" fontId="10" fillId="0" borderId="1" xfId="0" applyNumberFormat="1" applyFont="1" applyFill="1" applyBorder="1" applyAlignment="1">
      <alignment horizontal="right" vertical="top"/>
    </xf>
    <xf numFmtId="0" fontId="10" fillId="0" borderId="1" xfId="0" applyNumberFormat="1" applyFont="1" applyFill="1" applyBorder="1" applyAlignment="1">
      <alignment horizontal="left" vertical="top" wrapText="1"/>
    </xf>
    <xf numFmtId="49" fontId="10" fillId="0" borderId="1" xfId="0" applyNumberFormat="1" applyFont="1" applyFill="1" applyBorder="1" applyAlignment="1">
      <alignment horizontal="center" vertical="top"/>
    </xf>
    <xf numFmtId="167" fontId="10" fillId="0" borderId="1" xfId="0" applyNumberFormat="1" applyFont="1" applyFill="1" applyBorder="1" applyAlignment="1">
      <alignment horizontal="right" vertical="top"/>
    </xf>
    <xf numFmtId="0" fontId="17" fillId="0" borderId="0" xfId="0" applyFont="1" applyFill="1"/>
    <xf numFmtId="164" fontId="6" fillId="0" borderId="0" xfId="0" applyNumberFormat="1" applyFont="1" applyFill="1" applyAlignment="1">
      <alignment horizontal="left" vertical="top" wrapText="1"/>
    </xf>
    <xf numFmtId="49" fontId="6" fillId="0" borderId="0" xfId="0" applyNumberFormat="1" applyFont="1" applyFill="1" applyAlignment="1">
      <alignment horizontal="left" vertical="top" wrapText="1"/>
    </xf>
    <xf numFmtId="0" fontId="6" fillId="0" borderId="0" xfId="0" applyNumberFormat="1" applyFont="1" applyFill="1" applyAlignment="1">
      <alignment horizontal="left" vertical="top" wrapText="1"/>
    </xf>
    <xf numFmtId="166" fontId="6" fillId="0" borderId="0" xfId="0" applyNumberFormat="1" applyFont="1" applyFill="1" applyAlignment="1">
      <alignment horizontal="left" vertical="top" wrapText="1"/>
    </xf>
    <xf numFmtId="167" fontId="6" fillId="0" borderId="0" xfId="0" applyNumberFormat="1" applyFont="1" applyFill="1" applyAlignment="1">
      <alignment horizontal="left" vertical="top" wrapText="1"/>
    </xf>
    <xf numFmtId="0" fontId="19" fillId="0" borderId="0" xfId="0" applyFont="1" applyFill="1" applyAlignment="1">
      <alignment horizontal="left" vertical="top" wrapText="1"/>
    </xf>
    <xf numFmtId="164" fontId="22" fillId="0" borderId="0" xfId="0" applyNumberFormat="1" applyFont="1" applyFill="1" applyAlignment="1">
      <alignment horizontal="center" vertical="center"/>
    </xf>
    <xf numFmtId="49" fontId="22" fillId="0" borderId="0" xfId="0" applyNumberFormat="1" applyFont="1" applyFill="1" applyAlignment="1">
      <alignment horizontal="center" vertical="center"/>
    </xf>
    <xf numFmtId="49" fontId="22" fillId="0" borderId="0" xfId="0" applyNumberFormat="1" applyFont="1" applyFill="1" applyAlignment="1">
      <alignment horizontal="center" vertical="center" wrapText="1"/>
    </xf>
    <xf numFmtId="166" fontId="22" fillId="0" borderId="0" xfId="0" applyNumberFormat="1" applyFont="1" applyFill="1" applyAlignment="1">
      <alignment horizontal="center" vertical="center"/>
    </xf>
    <xf numFmtId="167" fontId="22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right" vertical="top"/>
    </xf>
    <xf numFmtId="49" fontId="2" fillId="0" borderId="0" xfId="0" applyNumberFormat="1" applyFont="1" applyFill="1" applyAlignment="1">
      <alignment horizontal="left" vertical="top"/>
    </xf>
    <xf numFmtId="49" fontId="2" fillId="0" borderId="0" xfId="0" applyNumberFormat="1" applyFont="1" applyFill="1" applyAlignment="1">
      <alignment horizontal="left" vertical="top" wrapText="1"/>
    </xf>
    <xf numFmtId="49" fontId="2" fillId="0" borderId="0" xfId="0" applyNumberFormat="1" applyFont="1" applyFill="1" applyAlignment="1">
      <alignment horizontal="center" vertical="top"/>
    </xf>
    <xf numFmtId="166" fontId="2" fillId="0" borderId="0" xfId="0" applyNumberFormat="1" applyFont="1" applyFill="1" applyAlignment="1">
      <alignment horizontal="right" vertical="top"/>
    </xf>
    <xf numFmtId="167" fontId="2" fillId="0" borderId="0" xfId="0" applyNumberFormat="1" applyFont="1" applyFill="1" applyAlignment="1">
      <alignment horizontal="right" vertical="top"/>
    </xf>
    <xf numFmtId="168" fontId="6" fillId="0" borderId="0" xfId="0" applyNumberFormat="1" applyFont="1" applyFill="1" applyBorder="1" applyAlignment="1">
      <alignment horizontal="right" vertical="top"/>
    </xf>
    <xf numFmtId="166" fontId="5" fillId="0" borderId="0" xfId="0" applyNumberFormat="1" applyFont="1" applyFill="1" applyAlignment="1" applyProtection="1">
      <protection locked="0"/>
    </xf>
    <xf numFmtId="49" fontId="13" fillId="0" borderId="2" xfId="0" applyNumberFormat="1" applyFont="1" applyFill="1" applyBorder="1" applyAlignment="1" applyProtection="1">
      <alignment horizontal="center"/>
      <protection locked="0"/>
    </xf>
    <xf numFmtId="49" fontId="3" fillId="0" borderId="0" xfId="0" applyNumberFormat="1" applyFont="1" applyFill="1" applyAlignment="1" applyProtection="1">
      <alignment horizontal="right"/>
      <protection locked="0"/>
    </xf>
    <xf numFmtId="166" fontId="15" fillId="0" borderId="0" xfId="0" applyNumberFormat="1" applyFont="1" applyFill="1" applyAlignment="1" applyProtection="1">
      <protection locked="0"/>
    </xf>
    <xf numFmtId="166" fontId="16" fillId="0" borderId="0" xfId="0" applyNumberFormat="1" applyFont="1" applyFill="1" applyAlignment="1" applyProtection="1">
      <protection locked="0"/>
    </xf>
    <xf numFmtId="166" fontId="3" fillId="0" borderId="0" xfId="0" applyNumberFormat="1" applyFont="1" applyFill="1" applyAlignment="1" applyProtection="1">
      <protection locked="0"/>
    </xf>
    <xf numFmtId="166" fontId="10" fillId="0" borderId="1" xfId="0" applyNumberFormat="1" applyFont="1" applyFill="1" applyBorder="1" applyAlignment="1" applyProtection="1">
      <alignment horizontal="right" vertical="top"/>
      <protection locked="0"/>
    </xf>
    <xf numFmtId="166" fontId="6" fillId="0" borderId="0" xfId="0" applyNumberFormat="1" applyFont="1" applyFill="1" applyAlignment="1" applyProtection="1">
      <alignment horizontal="left" vertical="top" wrapText="1"/>
      <protection locked="0"/>
    </xf>
    <xf numFmtId="166" fontId="22" fillId="0" borderId="0" xfId="0" applyNumberFormat="1" applyFont="1" applyFill="1" applyAlignment="1" applyProtection="1">
      <alignment horizontal="center" vertical="center"/>
      <protection locked="0"/>
    </xf>
    <xf numFmtId="166" fontId="10" fillId="0" borderId="1" xfId="3" applyNumberFormat="1" applyFont="1" applyFill="1" applyBorder="1" applyAlignment="1" applyProtection="1">
      <alignment horizontal="right" vertical="top"/>
      <protection locked="0"/>
    </xf>
    <xf numFmtId="166" fontId="2" fillId="0" borderId="0" xfId="0" applyNumberFormat="1" applyFont="1" applyFill="1" applyAlignment="1" applyProtection="1">
      <alignment horizontal="right" vertical="top"/>
      <protection locked="0"/>
    </xf>
    <xf numFmtId="0" fontId="33" fillId="0" borderId="0" xfId="2" applyFont="1" applyFill="1" applyAlignment="1">
      <alignment horizontal="right" wrapText="1"/>
    </xf>
    <xf numFmtId="0" fontId="7" fillId="0" borderId="0" xfId="4" applyFill="1" applyAlignment="1">
      <alignment horizontal="right" wrapText="1"/>
    </xf>
    <xf numFmtId="0" fontId="37" fillId="0" borderId="0" xfId="2" applyFont="1" applyFill="1" applyAlignment="1">
      <alignment horizontal="left" wrapText="1"/>
    </xf>
    <xf numFmtId="0" fontId="38" fillId="0" borderId="0" xfId="2" applyFont="1" applyFill="1" applyAlignment="1">
      <alignment horizontal="left" wrapText="1"/>
    </xf>
    <xf numFmtId="0" fontId="36" fillId="0" borderId="0" xfId="2" applyFont="1" applyFill="1" applyAlignment="1">
      <alignment horizontal="left" indent="2"/>
    </xf>
    <xf numFmtId="0" fontId="24" fillId="0" borderId="0" xfId="2" applyFill="1" applyAlignment="1">
      <alignment horizontal="left" indent="2"/>
    </xf>
    <xf numFmtId="0" fontId="20" fillId="0" borderId="1" xfId="0" applyNumberFormat="1" applyFont="1" applyBorder="1" applyAlignment="1">
      <alignment horizontal="left" indent="2"/>
    </xf>
  </cellXfs>
  <cellStyles count="13">
    <cellStyle name="Normal_KRYCILST" xfId="5"/>
    <cellStyle name="Normální" xfId="0" builtinId="0"/>
    <cellStyle name="Normální 2" xfId="2"/>
    <cellStyle name="Normální 2 2" xfId="6"/>
    <cellStyle name="normální 2 3" xfId="3"/>
    <cellStyle name="normální 2_ProfeseT" xfId="7"/>
    <cellStyle name="Normální 256" xfId="8"/>
    <cellStyle name="Normální 3" xfId="1"/>
    <cellStyle name="Normální 4" xfId="9"/>
    <cellStyle name="Normální 4 2" xfId="4"/>
    <cellStyle name="Normální 6" xfId="10"/>
    <cellStyle name="Podhlavička" xfId="11"/>
    <cellStyle name="Specifikace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152400</xdr:colOff>
          <xdr:row>22</xdr:row>
          <xdr:rowOff>171450</xdr:rowOff>
        </xdr:from>
        <xdr:to>
          <xdr:col>6</xdr:col>
          <xdr:colOff>266700</xdr:colOff>
          <xdr:row>27</xdr:row>
          <xdr:rowOff>133350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v&#269;a/Pr&#225;ce%20Questima/14011_Karvin&#225;_STAVBA%201/Vystupy_pro_zakaznika/140213_STAVBA%201/RO/Karvina_I_A_SO03_rozpoc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i list"/>
      <sheetName val="Rekapitulace"/>
      <sheetName val="03_STA"/>
      <sheetName val="03_720_ZTI"/>
      <sheetName val="03_730_UT"/>
      <sheetName val="03_741_SIL"/>
      <sheetName val="03_742_SLA"/>
      <sheetName val="03_751_VZT"/>
      <sheetName val="03_752_CHL"/>
      <sheetName val="03_759_MaR"/>
      <sheetName val="03_796_PB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showGridLines="0" tabSelected="1" view="pageBreakPreview" zoomScale="85" zoomScaleSheetLayoutView="85" workbookViewId="0">
      <selection activeCell="C5" sqref="C5:I6"/>
    </sheetView>
  </sheetViews>
  <sheetFormatPr defaultColWidth="9.140625" defaultRowHeight="12.75" x14ac:dyDescent="0.2"/>
  <cols>
    <col min="1" max="1" width="9.140625" style="36"/>
    <col min="2" max="2" width="10.28515625" style="36" customWidth="1"/>
    <col min="3" max="3" width="13.5703125" style="36" customWidth="1"/>
    <col min="4" max="9" width="9.140625" style="36"/>
    <col min="10" max="10" width="11" style="36" customWidth="1"/>
    <col min="11" max="16384" width="9.140625" style="36"/>
  </cols>
  <sheetData>
    <row r="1" spans="1:9" ht="18.75" x14ac:dyDescent="0.3">
      <c r="H1" s="37"/>
      <c r="I1" s="38" t="s">
        <v>302</v>
      </c>
    </row>
    <row r="2" spans="1:9" ht="18" x14ac:dyDescent="0.25">
      <c r="I2" s="38" t="s">
        <v>301</v>
      </c>
    </row>
    <row r="3" spans="1:9" ht="15" x14ac:dyDescent="0.25">
      <c r="E3" s="39"/>
      <c r="I3" s="40"/>
    </row>
    <row r="5" spans="1:9" ht="15" x14ac:dyDescent="0.25">
      <c r="A5" s="41"/>
      <c r="C5" s="113" t="s">
        <v>303</v>
      </c>
      <c r="D5" s="114"/>
      <c r="E5" s="114"/>
      <c r="F5" s="114"/>
      <c r="G5" s="114"/>
      <c r="H5" s="114"/>
      <c r="I5" s="114"/>
    </row>
    <row r="6" spans="1:9" ht="21.75" customHeight="1" x14ac:dyDescent="0.2">
      <c r="C6" s="114"/>
      <c r="D6" s="114"/>
      <c r="E6" s="114"/>
      <c r="F6" s="114"/>
      <c r="G6" s="114"/>
      <c r="H6" s="114"/>
      <c r="I6" s="114"/>
    </row>
    <row r="7" spans="1:9" ht="14.25" x14ac:dyDescent="0.2">
      <c r="A7" s="42"/>
    </row>
    <row r="8" spans="1:9" ht="31.35" customHeight="1" x14ac:dyDescent="0.2">
      <c r="A8" s="42"/>
    </row>
    <row r="9" spans="1:9" ht="33.75" customHeight="1" x14ac:dyDescent="0.25">
      <c r="A9" s="43" t="s">
        <v>234</v>
      </c>
      <c r="C9" s="115" t="s">
        <v>235</v>
      </c>
      <c r="D9" s="116"/>
      <c r="E9" s="116"/>
      <c r="F9" s="116"/>
      <c r="G9" s="116"/>
      <c r="H9" s="116"/>
      <c r="I9" s="116"/>
    </row>
    <row r="10" spans="1:9" ht="14.25" x14ac:dyDescent="0.2">
      <c r="A10" s="44"/>
    </row>
    <row r="11" spans="1:9" ht="15.75" x14ac:dyDescent="0.25">
      <c r="A11" s="44" t="s">
        <v>236</v>
      </c>
      <c r="C11" s="45" t="s">
        <v>237</v>
      </c>
    </row>
    <row r="12" spans="1:9" ht="15.75" x14ac:dyDescent="0.25">
      <c r="A12" s="44" t="s">
        <v>238</v>
      </c>
      <c r="C12" s="45" t="s">
        <v>216</v>
      </c>
    </row>
    <row r="13" spans="1:9" ht="40.15" customHeight="1" x14ac:dyDescent="0.2">
      <c r="A13" s="44"/>
    </row>
    <row r="14" spans="1:9" ht="14.25" x14ac:dyDescent="0.2">
      <c r="A14" s="44" t="s">
        <v>239</v>
      </c>
      <c r="C14" s="44" t="s">
        <v>240</v>
      </c>
    </row>
    <row r="15" spans="1:9" ht="14.25" x14ac:dyDescent="0.2">
      <c r="A15" s="44"/>
    </row>
    <row r="16" spans="1:9" ht="14.25" x14ac:dyDescent="0.2">
      <c r="A16" s="44" t="s">
        <v>241</v>
      </c>
      <c r="C16" s="44" t="s">
        <v>242</v>
      </c>
    </row>
    <row r="17" spans="1:3" ht="14.25" x14ac:dyDescent="0.2">
      <c r="A17" s="44"/>
    </row>
    <row r="18" spans="1:3" ht="14.25" x14ac:dyDescent="0.2">
      <c r="A18" s="117"/>
      <c r="B18" s="118"/>
      <c r="C18" s="44"/>
    </row>
    <row r="19" spans="1:3" ht="14.25" x14ac:dyDescent="0.2">
      <c r="C19" s="44"/>
    </row>
    <row r="20" spans="1:3" ht="14.25" x14ac:dyDescent="0.2">
      <c r="A20" s="44"/>
    </row>
    <row r="21" spans="1:3" ht="14.25" x14ac:dyDescent="0.2">
      <c r="A21" s="44"/>
    </row>
    <row r="22" spans="1:3" ht="14.25" x14ac:dyDescent="0.2">
      <c r="A22" s="44"/>
    </row>
    <row r="23" spans="1:3" ht="14.25" x14ac:dyDescent="0.2">
      <c r="A23" s="44" t="s">
        <v>243</v>
      </c>
    </row>
    <row r="24" spans="1:3" ht="14.25" x14ac:dyDescent="0.2">
      <c r="C24" s="44" t="s">
        <v>244</v>
      </c>
    </row>
    <row r="25" spans="1:3" ht="14.25" x14ac:dyDescent="0.2">
      <c r="C25" s="44" t="s">
        <v>245</v>
      </c>
    </row>
    <row r="26" spans="1:3" ht="14.25" x14ac:dyDescent="0.2">
      <c r="A26" s="44"/>
      <c r="C26" s="44" t="s">
        <v>246</v>
      </c>
    </row>
    <row r="27" spans="1:3" ht="14.25" x14ac:dyDescent="0.2">
      <c r="A27" s="44"/>
    </row>
    <row r="29" spans="1:3" ht="14.25" x14ac:dyDescent="0.2">
      <c r="A29" s="44"/>
    </row>
    <row r="30" spans="1:3" ht="14.25" x14ac:dyDescent="0.2">
      <c r="C30" s="44"/>
    </row>
    <row r="31" spans="1:3" ht="14.25" x14ac:dyDescent="0.2">
      <c r="C31" s="44"/>
    </row>
    <row r="33" spans="1:9" ht="14.25" x14ac:dyDescent="0.2">
      <c r="A33" s="44" t="s">
        <v>247</v>
      </c>
      <c r="C33" s="44" t="s">
        <v>257</v>
      </c>
      <c r="E33" s="44" t="s">
        <v>248</v>
      </c>
    </row>
    <row r="34" spans="1:9" ht="15" x14ac:dyDescent="0.25">
      <c r="A34" s="44" t="s">
        <v>249</v>
      </c>
      <c r="B34" s="46"/>
      <c r="C34" s="47" t="s">
        <v>300</v>
      </c>
      <c r="D34" s="46"/>
      <c r="E34" s="44"/>
    </row>
    <row r="35" spans="1:9" s="46" customFormat="1" ht="15" x14ac:dyDescent="0.25"/>
    <row r="36" spans="1:9" ht="15" x14ac:dyDescent="0.25">
      <c r="A36" s="46"/>
      <c r="B36" s="46"/>
      <c r="C36" s="46"/>
      <c r="D36" s="46"/>
      <c r="E36" s="46"/>
      <c r="F36" s="46"/>
      <c r="G36" s="46"/>
      <c r="H36" s="46"/>
      <c r="I36" s="46"/>
    </row>
    <row r="37" spans="1:9" ht="15" x14ac:dyDescent="0.25">
      <c r="A37" s="46"/>
      <c r="B37" s="46"/>
      <c r="C37" s="46"/>
      <c r="D37" s="46"/>
      <c r="E37" s="46"/>
      <c r="F37" s="46"/>
      <c r="G37" s="46"/>
      <c r="H37" s="46"/>
      <c r="I37" s="46"/>
    </row>
    <row r="38" spans="1:9" ht="15" x14ac:dyDescent="0.25">
      <c r="A38" s="44" t="s">
        <v>250</v>
      </c>
      <c r="B38" s="46"/>
      <c r="C38" s="46"/>
      <c r="D38" s="46"/>
      <c r="E38" s="44" t="s">
        <v>250</v>
      </c>
      <c r="F38" s="46"/>
      <c r="G38" s="46"/>
      <c r="H38" s="46"/>
      <c r="I38" s="46"/>
    </row>
    <row r="39" spans="1:9" ht="15" x14ac:dyDescent="0.25">
      <c r="A39" s="44" t="s">
        <v>251</v>
      </c>
      <c r="B39" s="46"/>
      <c r="C39" s="46"/>
      <c r="D39" s="46"/>
      <c r="E39" s="44" t="s">
        <v>252</v>
      </c>
      <c r="F39" s="46"/>
      <c r="G39" s="46"/>
      <c r="H39" s="46"/>
      <c r="I39" s="46"/>
    </row>
    <row r="40" spans="1:9" ht="15" x14ac:dyDescent="0.25">
      <c r="A40" s="44" t="s">
        <v>253</v>
      </c>
      <c r="B40" s="46"/>
      <c r="C40" s="46"/>
      <c r="D40" s="46"/>
      <c r="E40" s="44" t="s">
        <v>254</v>
      </c>
      <c r="F40" s="46"/>
      <c r="G40" s="46"/>
      <c r="H40" s="46"/>
      <c r="I40" s="46"/>
    </row>
    <row r="41" spans="1:9" ht="15" x14ac:dyDescent="0.25">
      <c r="A41" s="44" t="s">
        <v>255</v>
      </c>
      <c r="B41" s="46"/>
      <c r="C41" s="46"/>
      <c r="D41" s="46"/>
      <c r="E41" s="44" t="s">
        <v>256</v>
      </c>
      <c r="F41" s="46"/>
      <c r="G41" s="46"/>
      <c r="H41" s="46"/>
      <c r="I41" s="46"/>
    </row>
  </sheetData>
  <mergeCells count="3">
    <mergeCell ref="C5:I6"/>
    <mergeCell ref="C9:I9"/>
    <mergeCell ref="A18:B18"/>
  </mergeCells>
  <pageMargins left="0.78740157480314965" right="0.78740157480314965" top="0.78740157480314965" bottom="0.78740157480314965" header="0.39370078740157483" footer="0.39370078740157483"/>
  <pageSetup paperSize="9" scale="99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5</xdr:col>
                <xdr:colOff>152400</xdr:colOff>
                <xdr:row>22</xdr:row>
                <xdr:rowOff>171450</xdr:rowOff>
              </from>
              <to>
                <xdr:col>6</xdr:col>
                <xdr:colOff>266700</xdr:colOff>
                <xdr:row>27</xdr:row>
                <xdr:rowOff>133350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19"/>
  <sheetViews>
    <sheetView showGridLines="0" view="pageBreakPreview" zoomScaleSheetLayoutView="100" workbookViewId="0">
      <pane ySplit="4" topLeftCell="A5" activePane="bottomLeft" state="frozen"/>
      <selection pane="bottomLeft" activeCell="A5" sqref="A5"/>
    </sheetView>
  </sheetViews>
  <sheetFormatPr defaultRowHeight="12.75" outlineLevelRow="1" x14ac:dyDescent="0.2"/>
  <cols>
    <col min="1" max="1" width="63.7109375" customWidth="1"/>
    <col min="2" max="2" width="15.7109375" customWidth="1"/>
  </cols>
  <sheetData>
    <row r="1" spans="1:3" ht="23.25" customHeight="1" x14ac:dyDescent="0.25">
      <c r="A1" s="18" t="s">
        <v>261</v>
      </c>
      <c r="B1" s="2"/>
      <c r="C1" s="4"/>
    </row>
    <row r="2" spans="1:3" ht="23.25" customHeight="1" x14ac:dyDescent="0.25">
      <c r="A2" s="19" t="s">
        <v>216</v>
      </c>
      <c r="B2" s="2"/>
      <c r="C2" s="4"/>
    </row>
    <row r="3" spans="1:3" ht="23.25" customHeight="1" x14ac:dyDescent="0.25">
      <c r="A3" s="24" t="s">
        <v>233</v>
      </c>
      <c r="B3" s="2"/>
      <c r="C3" s="4"/>
    </row>
    <row r="4" spans="1:3" ht="13.5" thickBot="1" x14ac:dyDescent="0.25">
      <c r="A4" s="17" t="s">
        <v>44</v>
      </c>
      <c r="B4" s="17" t="s">
        <v>24</v>
      </c>
      <c r="C4" s="5"/>
    </row>
    <row r="5" spans="1:3" x14ac:dyDescent="0.2">
      <c r="A5" s="14"/>
      <c r="B5" s="15"/>
      <c r="C5" s="5"/>
    </row>
    <row r="6" spans="1:3" s="30" customFormat="1" ht="17.25" customHeight="1" x14ac:dyDescent="0.25">
      <c r="A6" s="28" t="str">
        <f>IF(SO_21!$C$5=0,"",SO_21!$C$5)</f>
        <v>SO.21 - Opěrné stěny</v>
      </c>
      <c r="B6" s="29"/>
    </row>
    <row r="7" spans="1:3" s="35" customFormat="1" ht="24.75" customHeight="1" x14ac:dyDescent="0.2">
      <c r="A7" s="33" t="str">
        <f>IF(SO_21!$C$6=0,"",SO_21!$C$6)</f>
        <v>H: Oddíly prací HSV</v>
      </c>
      <c r="B7" s="34">
        <f>SUBTOTAL(9,B8:B14)</f>
        <v>0</v>
      </c>
    </row>
    <row r="8" spans="1:3" s="12" customFormat="1" ht="15" customHeight="1" outlineLevel="1" x14ac:dyDescent="0.2">
      <c r="A8" s="31" t="str">
        <f>IF(SO_21!$C$7=0,"",SO_21!$C$7)</f>
        <v>001.: Zemní práce</v>
      </c>
      <c r="B8" s="32" t="str">
        <f>IF(SO_21!$I$7=0,"",SO_21!$I$7)</f>
        <v/>
      </c>
    </row>
    <row r="9" spans="1:3" s="12" customFormat="1" ht="15" customHeight="1" outlineLevel="1" x14ac:dyDescent="0.2">
      <c r="A9" s="31" t="str">
        <f>IF(SO_21!$C$48=0,"",SO_21!$C$48)</f>
        <v>0022: Zvláštní zakládání</v>
      </c>
      <c r="B9" s="32" t="str">
        <f>IF(SO_21!$I$48=0,"",SO_21!$I$48)</f>
        <v/>
      </c>
    </row>
    <row r="10" spans="1:3" s="12" customFormat="1" ht="15" customHeight="1" outlineLevel="1" x14ac:dyDescent="0.2">
      <c r="A10" s="31" t="str">
        <f>IF(SO_21!$C$106=0,"",SO_21!$C$106)</f>
        <v>0027: Základy</v>
      </c>
      <c r="B10" s="32" t="str">
        <f>IF(SO_21!$I$106=0,"",SO_21!$I$106)</f>
        <v/>
      </c>
    </row>
    <row r="11" spans="1:3" s="12" customFormat="1" ht="15" customHeight="1" outlineLevel="1" x14ac:dyDescent="0.2">
      <c r="A11" s="31" t="str">
        <f>IF(SO_21!$C$131=0,"",SO_21!$C$131)</f>
        <v>0032: Zdi monolitické</v>
      </c>
      <c r="B11" s="32" t="str">
        <f>IF(SO_21!$I$131=0,"",SO_21!$I$131)</f>
        <v/>
      </c>
    </row>
    <row r="12" spans="1:3" s="12" customFormat="1" ht="15" customHeight="1" outlineLevel="1" x14ac:dyDescent="0.2">
      <c r="A12" s="31" t="str">
        <f>IF(SO_21!$C$233=0,"",SO_21!$C$233)</f>
        <v>0043: Schodiště</v>
      </c>
      <c r="B12" s="32" t="str">
        <f>IF(SO_21!$I$233=0,"",SO_21!$I$233)</f>
        <v/>
      </c>
    </row>
    <row r="13" spans="1:3" s="12" customFormat="1" ht="15" customHeight="1" outlineLevel="1" x14ac:dyDescent="0.2">
      <c r="A13" s="119" t="str">
        <f>IF(SO_21!$C$242=0,"",SO_21!$C$242)</f>
        <v>0063: Podlahy a podlahové konstrukce</v>
      </c>
      <c r="B13" s="32">
        <f>SO_21!I242</f>
        <v>0</v>
      </c>
    </row>
    <row r="14" spans="1:3" s="12" customFormat="1" ht="15" customHeight="1" outlineLevel="1" x14ac:dyDescent="0.2">
      <c r="A14" s="31" t="str">
        <f>IF(SO_21!$C$254=0,"",SO_21!$C$254)</f>
        <v>099.: Přesun hmot HSV</v>
      </c>
      <c r="B14" s="32" t="str">
        <f>IF(SO_21!$I$254=0,"",SO_21!$I$254)</f>
        <v/>
      </c>
    </row>
    <row r="15" spans="1:3" s="35" customFormat="1" ht="24.75" customHeight="1" x14ac:dyDescent="0.2">
      <c r="A15" s="33" t="str">
        <f>IF(SO_21!$C$258=0,"",SO_21!$C$258)</f>
        <v>P: Oddíly prací PSV</v>
      </c>
      <c r="B15" s="34">
        <f>SUBTOTAL(9,B16:B17)</f>
        <v>0</v>
      </c>
    </row>
    <row r="16" spans="1:3" s="12" customFormat="1" ht="15" customHeight="1" outlineLevel="1" x14ac:dyDescent="0.2">
      <c r="A16" s="31" t="str">
        <f>IF(SO_21!$C$259=0,"",SO_21!$C$259)</f>
        <v>7111: Izolace proti vodě - spodní stavba</v>
      </c>
      <c r="B16" s="32" t="str">
        <f>IF(SO_21!$I$259=0,"",SO_21!$I$259)</f>
        <v/>
      </c>
    </row>
    <row r="17" spans="1:2" s="12" customFormat="1" ht="15" customHeight="1" outlineLevel="1" x14ac:dyDescent="0.2">
      <c r="A17" s="31" t="str">
        <f>IF(SO_21!$C$279=0,"",SO_21!$C$279)</f>
        <v>767.: Konstrukce zámečnické</v>
      </c>
      <c r="B17" s="32" t="str">
        <f>IF(SO_21!$I$279=0,"",SO_21!$I$279)</f>
        <v/>
      </c>
    </row>
    <row r="18" spans="1:2" ht="13.5" outlineLevel="1" thickBot="1" x14ac:dyDescent="0.25">
      <c r="A18" s="13"/>
    </row>
    <row r="19" spans="1:2" s="27" customFormat="1" ht="29.25" customHeight="1" x14ac:dyDescent="0.25">
      <c r="A19" s="25" t="s">
        <v>124</v>
      </c>
      <c r="B19" s="26">
        <f>SUBTOTAL(9,B6:B18)</f>
        <v>0</v>
      </c>
    </row>
  </sheetData>
  <sheetProtection algorithmName="SHA-512" hashValue="t5BK+LNm5q6RaLDAj6NztUuFvtp4WopZmXcytotmpv7Z5aL7rQOROVAgYcho6SoWGA6b2HiAKWi7bF8sIuNilA==" saltValue="mfv1yi1Agd7abDsf0kHGNg==" spinCount="100000" sheet="1" objects="1" scenarios="1"/>
  <phoneticPr fontId="0" type="noConversion"/>
  <pageMargins left="1.17" right="0.78740157480314965" top="0.78740157480314965" bottom="0.78740157480314965" header="0.39370078740157483" footer="0.39370078740157483"/>
  <pageSetup paperSize="9" scale="90" orientation="portrait" horizontalDpi="300" verticalDpi="300" r:id="rId1"/>
  <headerFooter>
    <oddFooter>&amp;L&amp;8www.euroCALC.cz&amp;C&amp;8&amp;P z &amp;N&amp;R&amp;8&amp;A&amp;A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302"/>
  <sheetViews>
    <sheetView showGridLines="0" view="pageBreakPreview" zoomScaleNormal="100" zoomScaleSheetLayoutView="100" workbookViewId="0">
      <pane ySplit="3" topLeftCell="A4" activePane="bottomLeft" state="frozen"/>
      <selection pane="bottomLeft" activeCell="A4" sqref="A4"/>
    </sheetView>
  </sheetViews>
  <sheetFormatPr defaultRowHeight="12.75" outlineLevelRow="2" x14ac:dyDescent="0.2"/>
  <cols>
    <col min="1" max="1" width="5.42578125" style="95" customWidth="1"/>
    <col min="2" max="2" width="10" style="96" bestFit="1" customWidth="1"/>
    <col min="3" max="3" width="57.140625" style="97" customWidth="1"/>
    <col min="4" max="4" width="4.28515625" style="98" customWidth="1"/>
    <col min="5" max="5" width="13.7109375" style="1" customWidth="1"/>
    <col min="6" max="6" width="6.85546875" style="99" customWidth="1"/>
    <col min="7" max="7" width="13.42578125" style="1" customWidth="1"/>
    <col min="8" max="8" width="12.42578125" style="112" customWidth="1"/>
    <col min="9" max="9" width="15.7109375" style="100" customWidth="1"/>
    <col min="10" max="10" width="9.42578125" style="53" customWidth="1"/>
    <col min="11" max="16384" width="9.140625" style="53"/>
  </cols>
  <sheetData>
    <row r="1" spans="1:9" ht="21.6" customHeight="1" x14ac:dyDescent="0.25">
      <c r="A1" s="49"/>
      <c r="B1" s="50"/>
      <c r="C1" s="18" t="s">
        <v>261</v>
      </c>
      <c r="D1" s="50"/>
      <c r="E1" s="3"/>
      <c r="F1" s="51"/>
      <c r="G1" s="3"/>
      <c r="H1" s="102"/>
      <c r="I1" s="52"/>
    </row>
    <row r="2" spans="1:9" ht="21.6" customHeight="1" x14ac:dyDescent="0.25">
      <c r="A2" s="49"/>
      <c r="B2" s="50"/>
      <c r="C2" s="19" t="s">
        <v>216</v>
      </c>
      <c r="D2" s="50"/>
      <c r="E2" s="3"/>
      <c r="F2" s="51"/>
      <c r="G2" s="3"/>
      <c r="H2" s="102"/>
      <c r="I2" s="52"/>
    </row>
    <row r="3" spans="1:9" s="56" customFormat="1" ht="13.5" thickBot="1" x14ac:dyDescent="0.25">
      <c r="A3" s="54" t="s">
        <v>63</v>
      </c>
      <c r="B3" s="54" t="s">
        <v>18</v>
      </c>
      <c r="C3" s="55" t="s">
        <v>44</v>
      </c>
      <c r="D3" s="54" t="s">
        <v>14</v>
      </c>
      <c r="E3" s="54" t="s">
        <v>151</v>
      </c>
      <c r="F3" s="54" t="s">
        <v>62</v>
      </c>
      <c r="G3" s="54" t="s">
        <v>112</v>
      </c>
      <c r="H3" s="103" t="s">
        <v>109</v>
      </c>
      <c r="I3" s="54" t="s">
        <v>24</v>
      </c>
    </row>
    <row r="4" spans="1:9" ht="11.25" customHeight="1" x14ac:dyDescent="0.2">
      <c r="A4" s="57"/>
      <c r="B4" s="58"/>
      <c r="C4" s="59"/>
      <c r="D4" s="60"/>
      <c r="E4" s="57"/>
      <c r="F4" s="57"/>
      <c r="G4" s="57"/>
      <c r="H4" s="104"/>
      <c r="I4" s="57"/>
    </row>
    <row r="5" spans="1:9" s="66" customFormat="1" ht="19.5" customHeight="1" x14ac:dyDescent="0.25">
      <c r="A5" s="61"/>
      <c r="B5" s="62"/>
      <c r="C5" s="62" t="s">
        <v>216</v>
      </c>
      <c r="D5" s="63"/>
      <c r="E5" s="6"/>
      <c r="F5" s="64"/>
      <c r="G5" s="6"/>
      <c r="H5" s="105"/>
      <c r="I5" s="65">
        <f>SUBTOTAL(9,I6:I301)</f>
        <v>0</v>
      </c>
    </row>
    <row r="6" spans="1:9" s="72" customFormat="1" ht="18.75" customHeight="1" x14ac:dyDescent="0.2">
      <c r="A6" s="67"/>
      <c r="B6" s="68"/>
      <c r="C6" s="68" t="s">
        <v>137</v>
      </c>
      <c r="D6" s="69"/>
      <c r="E6" s="7"/>
      <c r="F6" s="70"/>
      <c r="G6" s="7"/>
      <c r="H6" s="106"/>
      <c r="I6" s="71">
        <f>SUBTOTAL(9,I7:I257)</f>
        <v>0</v>
      </c>
    </row>
    <row r="7" spans="1:9" s="77" customFormat="1" ht="16.5" customHeight="1" x14ac:dyDescent="0.2">
      <c r="A7" s="73"/>
      <c r="B7" s="74"/>
      <c r="C7" s="74" t="s">
        <v>126</v>
      </c>
      <c r="D7" s="60"/>
      <c r="E7" s="8"/>
      <c r="F7" s="75"/>
      <c r="G7" s="8"/>
      <c r="H7" s="107"/>
      <c r="I7" s="76">
        <f>SUBTOTAL(9,I8:I47)</f>
        <v>0</v>
      </c>
    </row>
    <row r="8" spans="1:9" s="82" customFormat="1" ht="36" outlineLevel="1" x14ac:dyDescent="0.2">
      <c r="A8" s="78">
        <v>1</v>
      </c>
      <c r="B8" s="20" t="s">
        <v>68</v>
      </c>
      <c r="C8" s="79" t="s">
        <v>220</v>
      </c>
      <c r="D8" s="80" t="s">
        <v>17</v>
      </c>
      <c r="E8" s="9">
        <v>135.0755345060893</v>
      </c>
      <c r="F8" s="48">
        <v>0</v>
      </c>
      <c r="G8" s="9">
        <f>E8*(1+F8/100)</f>
        <v>135.0755345060893</v>
      </c>
      <c r="H8" s="108"/>
      <c r="I8" s="81">
        <f>G8*H8</f>
        <v>0</v>
      </c>
    </row>
    <row r="9" spans="1:9" s="88" customFormat="1" ht="11.25" outlineLevel="2" x14ac:dyDescent="0.2">
      <c r="A9" s="83"/>
      <c r="B9" s="84"/>
      <c r="C9" s="85" t="s">
        <v>144</v>
      </c>
      <c r="D9" s="84"/>
      <c r="E9" s="10">
        <v>0</v>
      </c>
      <c r="F9" s="86"/>
      <c r="G9" s="11"/>
      <c r="H9" s="109"/>
      <c r="I9" s="87"/>
    </row>
    <row r="10" spans="1:9" s="88" customFormat="1" ht="11.25" outlineLevel="2" x14ac:dyDescent="0.2">
      <c r="A10" s="83"/>
      <c r="B10" s="84"/>
      <c r="C10" s="85">
        <v>135.07599999999999</v>
      </c>
      <c r="D10" s="84"/>
      <c r="E10" s="10">
        <v>135.07599999999999</v>
      </c>
      <c r="F10" s="86"/>
      <c r="G10" s="11"/>
      <c r="H10" s="109"/>
      <c r="I10" s="87"/>
    </row>
    <row r="11" spans="1:9" s="82" customFormat="1" ht="36" outlineLevel="1" x14ac:dyDescent="0.2">
      <c r="A11" s="78">
        <v>2</v>
      </c>
      <c r="B11" s="20" t="s">
        <v>69</v>
      </c>
      <c r="C11" s="79" t="s">
        <v>221</v>
      </c>
      <c r="D11" s="80" t="s">
        <v>17</v>
      </c>
      <c r="E11" s="9">
        <v>86.92</v>
      </c>
      <c r="F11" s="48">
        <v>0</v>
      </c>
      <c r="G11" s="9">
        <f>E11*(1+F11/100)</f>
        <v>86.92</v>
      </c>
      <c r="H11" s="108"/>
      <c r="I11" s="81">
        <f>G11*H11</f>
        <v>0</v>
      </c>
    </row>
    <row r="12" spans="1:9" s="88" customFormat="1" ht="11.25" outlineLevel="2" x14ac:dyDescent="0.2">
      <c r="A12" s="83"/>
      <c r="B12" s="84"/>
      <c r="C12" s="85" t="s">
        <v>144</v>
      </c>
      <c r="D12" s="84"/>
      <c r="E12" s="10">
        <v>0</v>
      </c>
      <c r="F12" s="86"/>
      <c r="G12" s="11"/>
      <c r="H12" s="109"/>
      <c r="I12" s="87"/>
    </row>
    <row r="13" spans="1:9" s="88" customFormat="1" ht="11.25" outlineLevel="2" x14ac:dyDescent="0.2">
      <c r="A13" s="83"/>
      <c r="B13" s="84"/>
      <c r="C13" s="85">
        <v>86.92</v>
      </c>
      <c r="D13" s="84"/>
      <c r="E13" s="10">
        <v>86.92</v>
      </c>
      <c r="F13" s="86"/>
      <c r="G13" s="11"/>
      <c r="H13" s="109"/>
      <c r="I13" s="87"/>
    </row>
    <row r="14" spans="1:9" s="82" customFormat="1" ht="36" outlineLevel="1" x14ac:dyDescent="0.2">
      <c r="A14" s="78">
        <v>3</v>
      </c>
      <c r="B14" s="20" t="s">
        <v>70</v>
      </c>
      <c r="C14" s="79" t="s">
        <v>231</v>
      </c>
      <c r="D14" s="80" t="s">
        <v>17</v>
      </c>
      <c r="E14" s="9">
        <v>866</v>
      </c>
      <c r="F14" s="48">
        <v>0</v>
      </c>
      <c r="G14" s="9">
        <f>E14*(1+F14/100)</f>
        <v>866</v>
      </c>
      <c r="H14" s="108"/>
      <c r="I14" s="81">
        <f>G14*H14</f>
        <v>0</v>
      </c>
    </row>
    <row r="15" spans="1:9" s="88" customFormat="1" ht="11.25" outlineLevel="2" x14ac:dyDescent="0.2">
      <c r="A15" s="83"/>
      <c r="B15" s="84"/>
      <c r="C15" s="85" t="s">
        <v>160</v>
      </c>
      <c r="D15" s="84"/>
      <c r="E15" s="10">
        <v>0</v>
      </c>
      <c r="F15" s="86"/>
      <c r="G15" s="11"/>
      <c r="H15" s="109"/>
      <c r="I15" s="87"/>
    </row>
    <row r="16" spans="1:9" s="88" customFormat="1" ht="22.5" outlineLevel="2" x14ac:dyDescent="0.2">
      <c r="A16" s="83"/>
      <c r="B16" s="84"/>
      <c r="C16" s="85" t="s">
        <v>188</v>
      </c>
      <c r="D16" s="84"/>
      <c r="E16" s="10">
        <v>0</v>
      </c>
      <c r="F16" s="86"/>
      <c r="G16" s="11"/>
      <c r="H16" s="109"/>
      <c r="I16" s="87"/>
    </row>
    <row r="17" spans="1:9" s="88" customFormat="1" ht="11.25" outlineLevel="2" x14ac:dyDescent="0.2">
      <c r="A17" s="83"/>
      <c r="B17" s="84"/>
      <c r="C17" s="85" t="s">
        <v>64</v>
      </c>
      <c r="D17" s="84"/>
      <c r="E17" s="10">
        <v>866</v>
      </c>
      <c r="F17" s="86"/>
      <c r="G17" s="11"/>
      <c r="H17" s="109"/>
      <c r="I17" s="87"/>
    </row>
    <row r="18" spans="1:9" s="82" customFormat="1" ht="12" outlineLevel="1" x14ac:dyDescent="0.2">
      <c r="A18" s="78">
        <v>4</v>
      </c>
      <c r="B18" s="20" t="s">
        <v>71</v>
      </c>
      <c r="C18" s="79" t="s">
        <v>232</v>
      </c>
      <c r="D18" s="80" t="s">
        <v>17</v>
      </c>
      <c r="E18" s="9">
        <v>433</v>
      </c>
      <c r="F18" s="48">
        <v>0</v>
      </c>
      <c r="G18" s="9">
        <f>E18*(1+F18/100)</f>
        <v>433</v>
      </c>
      <c r="H18" s="108"/>
      <c r="I18" s="81">
        <f>G18*H18</f>
        <v>0</v>
      </c>
    </row>
    <row r="19" spans="1:9" s="88" customFormat="1" ht="11.25" outlineLevel="2" x14ac:dyDescent="0.2">
      <c r="A19" s="83"/>
      <c r="B19" s="84"/>
      <c r="C19" s="85" t="s">
        <v>144</v>
      </c>
      <c r="D19" s="84"/>
      <c r="E19" s="10">
        <v>0</v>
      </c>
      <c r="F19" s="86"/>
      <c r="G19" s="11"/>
      <c r="H19" s="109"/>
      <c r="I19" s="87"/>
    </row>
    <row r="20" spans="1:9" s="88" customFormat="1" ht="11.25" outlineLevel="2" x14ac:dyDescent="0.2">
      <c r="A20" s="83"/>
      <c r="B20" s="84"/>
      <c r="C20" s="85" t="s">
        <v>48</v>
      </c>
      <c r="D20" s="84"/>
      <c r="E20" s="10">
        <v>433</v>
      </c>
      <c r="F20" s="86"/>
      <c r="G20" s="11"/>
      <c r="H20" s="109"/>
      <c r="I20" s="87"/>
    </row>
    <row r="21" spans="1:9" s="82" customFormat="1" ht="24" outlineLevel="1" x14ac:dyDescent="0.2">
      <c r="A21" s="78">
        <v>5</v>
      </c>
      <c r="B21" s="20" t="s">
        <v>72</v>
      </c>
      <c r="C21" s="79" t="s">
        <v>222</v>
      </c>
      <c r="D21" s="80" t="s">
        <v>17</v>
      </c>
      <c r="E21" s="9">
        <v>494.25</v>
      </c>
      <c r="F21" s="48">
        <v>0</v>
      </c>
      <c r="G21" s="9">
        <f>E21*(1+F21/100)</f>
        <v>494.25</v>
      </c>
      <c r="H21" s="108"/>
      <c r="I21" s="81">
        <f>G21*H21</f>
        <v>0</v>
      </c>
    </row>
    <row r="22" spans="1:9" s="88" customFormat="1" ht="11.25" outlineLevel="2" x14ac:dyDescent="0.2">
      <c r="A22" s="83"/>
      <c r="B22" s="84"/>
      <c r="C22" s="85" t="s">
        <v>144</v>
      </c>
      <c r="D22" s="84"/>
      <c r="E22" s="10">
        <v>0</v>
      </c>
      <c r="F22" s="86"/>
      <c r="G22" s="11"/>
      <c r="H22" s="109"/>
      <c r="I22" s="87"/>
    </row>
    <row r="23" spans="1:9" s="88" customFormat="1" ht="11.25" outlineLevel="2" x14ac:dyDescent="0.2">
      <c r="A23" s="83"/>
      <c r="B23" s="84"/>
      <c r="C23" s="85" t="s">
        <v>55</v>
      </c>
      <c r="D23" s="84"/>
      <c r="E23" s="10">
        <v>0</v>
      </c>
      <c r="F23" s="86"/>
      <c r="G23" s="11"/>
      <c r="H23" s="109"/>
      <c r="I23" s="87"/>
    </row>
    <row r="24" spans="1:9" s="88" customFormat="1" ht="11.25" outlineLevel="2" x14ac:dyDescent="0.2">
      <c r="A24" s="83"/>
      <c r="B24" s="84"/>
      <c r="C24" s="85" t="s">
        <v>48</v>
      </c>
      <c r="D24" s="84"/>
      <c r="E24" s="10">
        <v>433</v>
      </c>
      <c r="F24" s="86"/>
      <c r="G24" s="11"/>
      <c r="H24" s="109"/>
      <c r="I24" s="87"/>
    </row>
    <row r="25" spans="1:9" s="88" customFormat="1" ht="11.25" outlineLevel="2" x14ac:dyDescent="0.2">
      <c r="A25" s="83"/>
      <c r="B25" s="84"/>
      <c r="C25" s="85" t="s">
        <v>110</v>
      </c>
      <c r="D25" s="84"/>
      <c r="E25" s="10">
        <v>0</v>
      </c>
      <c r="F25" s="86"/>
      <c r="G25" s="11"/>
      <c r="H25" s="109"/>
      <c r="I25" s="87"/>
    </row>
    <row r="26" spans="1:9" s="88" customFormat="1" ht="11.25" outlineLevel="2" x14ac:dyDescent="0.2">
      <c r="A26" s="83"/>
      <c r="B26" s="84"/>
      <c r="C26" s="85" t="s">
        <v>38</v>
      </c>
      <c r="D26" s="84"/>
      <c r="E26" s="10">
        <v>61.25</v>
      </c>
      <c r="F26" s="86"/>
      <c r="G26" s="11"/>
      <c r="H26" s="109"/>
      <c r="I26" s="87"/>
    </row>
    <row r="27" spans="1:9" s="82" customFormat="1" ht="12" outlineLevel="1" x14ac:dyDescent="0.2">
      <c r="A27" s="78">
        <v>6</v>
      </c>
      <c r="B27" s="20" t="s">
        <v>66</v>
      </c>
      <c r="C27" s="79" t="s">
        <v>172</v>
      </c>
      <c r="D27" s="80" t="s">
        <v>17</v>
      </c>
      <c r="E27" s="9">
        <v>61.25</v>
      </c>
      <c r="F27" s="48">
        <v>0</v>
      </c>
      <c r="G27" s="9">
        <f>E27*(1+F27/100)</f>
        <v>61.25</v>
      </c>
      <c r="H27" s="108"/>
      <c r="I27" s="81">
        <f>G27*H27</f>
        <v>0</v>
      </c>
    </row>
    <row r="28" spans="1:9" s="88" customFormat="1" ht="11.25" outlineLevel="2" x14ac:dyDescent="0.2">
      <c r="A28" s="83"/>
      <c r="B28" s="84"/>
      <c r="C28" s="85" t="s">
        <v>144</v>
      </c>
      <c r="D28" s="84"/>
      <c r="E28" s="10">
        <v>0</v>
      </c>
      <c r="F28" s="86"/>
      <c r="G28" s="11"/>
      <c r="H28" s="109"/>
      <c r="I28" s="87"/>
    </row>
    <row r="29" spans="1:9" s="88" customFormat="1" ht="11.25" outlineLevel="2" x14ac:dyDescent="0.2">
      <c r="A29" s="83"/>
      <c r="B29" s="84"/>
      <c r="C29" s="85" t="s">
        <v>110</v>
      </c>
      <c r="D29" s="84"/>
      <c r="E29" s="10">
        <v>0</v>
      </c>
      <c r="F29" s="86"/>
      <c r="G29" s="11"/>
      <c r="H29" s="109"/>
      <c r="I29" s="87"/>
    </row>
    <row r="30" spans="1:9" s="88" customFormat="1" ht="11.25" outlineLevel="2" x14ac:dyDescent="0.2">
      <c r="A30" s="83"/>
      <c r="B30" s="84"/>
      <c r="C30" s="85" t="s">
        <v>38</v>
      </c>
      <c r="D30" s="84"/>
      <c r="E30" s="10">
        <v>61.25</v>
      </c>
      <c r="F30" s="86"/>
      <c r="G30" s="11"/>
      <c r="H30" s="109"/>
      <c r="I30" s="87"/>
    </row>
    <row r="31" spans="1:9" s="82" customFormat="1" ht="12" outlineLevel="1" x14ac:dyDescent="0.2">
      <c r="A31" s="78">
        <v>7</v>
      </c>
      <c r="B31" s="20" t="s">
        <v>73</v>
      </c>
      <c r="C31" s="79" t="s">
        <v>184</v>
      </c>
      <c r="D31" s="80" t="s">
        <v>16</v>
      </c>
      <c r="E31" s="9">
        <v>36</v>
      </c>
      <c r="F31" s="48">
        <v>0</v>
      </c>
      <c r="G31" s="9">
        <f>E31*(1+F31/100)</f>
        <v>36</v>
      </c>
      <c r="H31" s="108"/>
      <c r="I31" s="81">
        <f>G31*H31</f>
        <v>0</v>
      </c>
    </row>
    <row r="32" spans="1:9" s="88" customFormat="1" ht="11.25" outlineLevel="2" x14ac:dyDescent="0.2">
      <c r="A32" s="83"/>
      <c r="B32" s="84"/>
      <c r="C32" s="85" t="s">
        <v>144</v>
      </c>
      <c r="D32" s="84"/>
      <c r="E32" s="10">
        <v>0</v>
      </c>
      <c r="F32" s="86"/>
      <c r="G32" s="11"/>
      <c r="H32" s="109"/>
      <c r="I32" s="87"/>
    </row>
    <row r="33" spans="1:9" s="88" customFormat="1" ht="11.25" outlineLevel="2" x14ac:dyDescent="0.2">
      <c r="A33" s="83"/>
      <c r="B33" s="84"/>
      <c r="C33" s="85" t="s">
        <v>35</v>
      </c>
      <c r="D33" s="84"/>
      <c r="E33" s="10">
        <v>36</v>
      </c>
      <c r="F33" s="86"/>
      <c r="G33" s="11"/>
      <c r="H33" s="109"/>
      <c r="I33" s="87"/>
    </row>
    <row r="34" spans="1:9" s="82" customFormat="1" ht="12" outlineLevel="1" x14ac:dyDescent="0.2">
      <c r="A34" s="78">
        <v>8</v>
      </c>
      <c r="B34" s="20" t="s">
        <v>74</v>
      </c>
      <c r="C34" s="79" t="s">
        <v>185</v>
      </c>
      <c r="D34" s="80" t="s">
        <v>16</v>
      </c>
      <c r="E34" s="9">
        <v>196</v>
      </c>
      <c r="F34" s="48">
        <v>0</v>
      </c>
      <c r="G34" s="9">
        <f>E34*(1+F34/100)</f>
        <v>196</v>
      </c>
      <c r="H34" s="108"/>
      <c r="I34" s="81">
        <f>G34*H34</f>
        <v>0</v>
      </c>
    </row>
    <row r="35" spans="1:9" s="88" customFormat="1" ht="11.25" outlineLevel="2" x14ac:dyDescent="0.2">
      <c r="A35" s="83"/>
      <c r="B35" s="84"/>
      <c r="C35" s="85" t="s">
        <v>144</v>
      </c>
      <c r="D35" s="84"/>
      <c r="E35" s="10">
        <v>0</v>
      </c>
      <c r="F35" s="86"/>
      <c r="G35" s="11"/>
      <c r="H35" s="109"/>
      <c r="I35" s="87"/>
    </row>
    <row r="36" spans="1:9" s="88" customFormat="1" ht="11.25" outlineLevel="2" x14ac:dyDescent="0.2">
      <c r="A36" s="83"/>
      <c r="B36" s="84"/>
      <c r="C36" s="85" t="s">
        <v>46</v>
      </c>
      <c r="D36" s="84"/>
      <c r="E36" s="10">
        <v>196</v>
      </c>
      <c r="F36" s="86"/>
      <c r="G36" s="11"/>
      <c r="H36" s="109"/>
      <c r="I36" s="87"/>
    </row>
    <row r="37" spans="1:9" s="82" customFormat="1" ht="12" outlineLevel="1" x14ac:dyDescent="0.2">
      <c r="A37" s="78">
        <v>9</v>
      </c>
      <c r="B37" s="20" t="s">
        <v>67</v>
      </c>
      <c r="C37" s="79" t="s">
        <v>156</v>
      </c>
      <c r="D37" s="80" t="s">
        <v>16</v>
      </c>
      <c r="E37" s="9">
        <v>196</v>
      </c>
      <c r="F37" s="48">
        <v>0</v>
      </c>
      <c r="G37" s="9">
        <f>E37*(1+F37/100)</f>
        <v>196</v>
      </c>
      <c r="H37" s="108"/>
      <c r="I37" s="81">
        <f>G37*H37</f>
        <v>0</v>
      </c>
    </row>
    <row r="38" spans="1:9" s="88" customFormat="1" ht="11.25" outlineLevel="2" x14ac:dyDescent="0.2">
      <c r="A38" s="83"/>
      <c r="B38" s="84"/>
      <c r="C38" s="85" t="s">
        <v>144</v>
      </c>
      <c r="D38" s="84"/>
      <c r="E38" s="10">
        <v>0</v>
      </c>
      <c r="F38" s="86"/>
      <c r="G38" s="11"/>
      <c r="H38" s="109"/>
      <c r="I38" s="87"/>
    </row>
    <row r="39" spans="1:9" s="88" customFormat="1" ht="11.25" outlineLevel="2" x14ac:dyDescent="0.2">
      <c r="A39" s="83"/>
      <c r="B39" s="84"/>
      <c r="C39" s="85" t="s">
        <v>46</v>
      </c>
      <c r="D39" s="84"/>
      <c r="E39" s="10">
        <v>196</v>
      </c>
      <c r="F39" s="86"/>
      <c r="G39" s="11"/>
      <c r="H39" s="109"/>
      <c r="I39" s="87"/>
    </row>
    <row r="40" spans="1:9" s="82" customFormat="1" ht="12" outlineLevel="1" x14ac:dyDescent="0.2">
      <c r="A40" s="78">
        <v>10</v>
      </c>
      <c r="B40" s="20" t="s">
        <v>65</v>
      </c>
      <c r="C40" s="79" t="s">
        <v>157</v>
      </c>
      <c r="D40" s="80" t="s">
        <v>9</v>
      </c>
      <c r="E40" s="9">
        <v>3.92</v>
      </c>
      <c r="F40" s="48">
        <v>0</v>
      </c>
      <c r="G40" s="9">
        <f>E40*(1+F40/100)</f>
        <v>3.92</v>
      </c>
      <c r="H40" s="108"/>
      <c r="I40" s="81">
        <f>G40*H40</f>
        <v>0</v>
      </c>
    </row>
    <row r="41" spans="1:9" s="88" customFormat="1" ht="11.25" outlineLevel="2" x14ac:dyDescent="0.2">
      <c r="A41" s="83"/>
      <c r="B41" s="84"/>
      <c r="C41" s="85" t="s">
        <v>144</v>
      </c>
      <c r="D41" s="84"/>
      <c r="E41" s="10">
        <v>0</v>
      </c>
      <c r="F41" s="86"/>
      <c r="G41" s="11"/>
      <c r="H41" s="109"/>
      <c r="I41" s="87"/>
    </row>
    <row r="42" spans="1:9" s="88" customFormat="1" ht="11.25" outlineLevel="2" x14ac:dyDescent="0.2">
      <c r="A42" s="83"/>
      <c r="B42" s="84"/>
      <c r="C42" s="85" t="s">
        <v>128</v>
      </c>
      <c r="D42" s="84"/>
      <c r="E42" s="10">
        <v>3.92</v>
      </c>
      <c r="F42" s="86"/>
      <c r="G42" s="11"/>
      <c r="H42" s="109"/>
      <c r="I42" s="87"/>
    </row>
    <row r="43" spans="1:9" s="82" customFormat="1" ht="24" outlineLevel="1" x14ac:dyDescent="0.2">
      <c r="A43" s="78">
        <v>11</v>
      </c>
      <c r="B43" s="20" t="s">
        <v>75</v>
      </c>
      <c r="C43" s="79" t="s">
        <v>193</v>
      </c>
      <c r="D43" s="80" t="s">
        <v>17</v>
      </c>
      <c r="E43" s="9">
        <v>5.4</v>
      </c>
      <c r="F43" s="48">
        <v>0</v>
      </c>
      <c r="G43" s="9">
        <f>E43*(1+F43/100)</f>
        <v>5.4</v>
      </c>
      <c r="H43" s="108"/>
      <c r="I43" s="81">
        <f>G43*H43</f>
        <v>0</v>
      </c>
    </row>
    <row r="44" spans="1:9" s="88" customFormat="1" ht="11.25" outlineLevel="2" x14ac:dyDescent="0.2">
      <c r="A44" s="83"/>
      <c r="B44" s="84"/>
      <c r="C44" s="85" t="s">
        <v>163</v>
      </c>
      <c r="D44" s="84"/>
      <c r="E44" s="10">
        <v>0</v>
      </c>
      <c r="F44" s="86"/>
      <c r="G44" s="11"/>
      <c r="H44" s="109"/>
      <c r="I44" s="87"/>
    </row>
    <row r="45" spans="1:9" s="88" customFormat="1" ht="11.25" outlineLevel="2" x14ac:dyDescent="0.2">
      <c r="A45" s="83"/>
      <c r="B45" s="84"/>
      <c r="C45" s="85" t="s">
        <v>160</v>
      </c>
      <c r="D45" s="84"/>
      <c r="E45" s="10">
        <v>0</v>
      </c>
      <c r="F45" s="86"/>
      <c r="G45" s="11"/>
      <c r="H45" s="109"/>
      <c r="I45" s="87"/>
    </row>
    <row r="46" spans="1:9" s="88" customFormat="1" ht="11.25" outlineLevel="2" x14ac:dyDescent="0.2">
      <c r="A46" s="83"/>
      <c r="B46" s="84"/>
      <c r="C46" s="85" t="s">
        <v>47</v>
      </c>
      <c r="D46" s="84"/>
      <c r="E46" s="10">
        <v>5.4</v>
      </c>
      <c r="F46" s="86"/>
      <c r="G46" s="11"/>
      <c r="H46" s="109"/>
      <c r="I46" s="87"/>
    </row>
    <row r="47" spans="1:9" s="94" customFormat="1" ht="12.75" customHeight="1" outlineLevel="1" x14ac:dyDescent="0.2">
      <c r="A47" s="89"/>
      <c r="B47" s="90"/>
      <c r="C47" s="91"/>
      <c r="D47" s="90"/>
      <c r="E47" s="16"/>
      <c r="F47" s="92"/>
      <c r="G47" s="16"/>
      <c r="H47" s="110"/>
      <c r="I47" s="93"/>
    </row>
    <row r="48" spans="1:9" s="77" customFormat="1" ht="16.5" customHeight="1" x14ac:dyDescent="0.2">
      <c r="A48" s="73"/>
      <c r="B48" s="74"/>
      <c r="C48" s="74" t="s">
        <v>161</v>
      </c>
      <c r="D48" s="60"/>
      <c r="E48" s="8"/>
      <c r="F48" s="75"/>
      <c r="G48" s="8"/>
      <c r="H48" s="107"/>
      <c r="I48" s="76">
        <f>SUBTOTAL(9,I49:I105)</f>
        <v>0</v>
      </c>
    </row>
    <row r="49" spans="1:9" s="82" customFormat="1" ht="24" outlineLevel="1" x14ac:dyDescent="0.2">
      <c r="A49" s="78">
        <v>1</v>
      </c>
      <c r="B49" s="20" t="s">
        <v>76</v>
      </c>
      <c r="C49" s="79" t="s">
        <v>223</v>
      </c>
      <c r="D49" s="80" t="s">
        <v>8</v>
      </c>
      <c r="E49" s="9">
        <v>208.97</v>
      </c>
      <c r="F49" s="48">
        <v>0</v>
      </c>
      <c r="G49" s="9">
        <f>E49*(1+F49/100)</f>
        <v>208.97</v>
      </c>
      <c r="H49" s="108"/>
      <c r="I49" s="81">
        <f>G49*H49</f>
        <v>0</v>
      </c>
    </row>
    <row r="50" spans="1:9" s="88" customFormat="1" ht="11.25" outlineLevel="2" x14ac:dyDescent="0.2">
      <c r="A50" s="83"/>
      <c r="B50" s="84"/>
      <c r="C50" s="85" t="s">
        <v>122</v>
      </c>
      <c r="D50" s="84"/>
      <c r="E50" s="10">
        <v>0</v>
      </c>
      <c r="F50" s="86"/>
      <c r="G50" s="11"/>
      <c r="H50" s="109"/>
      <c r="I50" s="87"/>
    </row>
    <row r="51" spans="1:9" s="88" customFormat="1" ht="11.25" outlineLevel="2" x14ac:dyDescent="0.2">
      <c r="A51" s="83"/>
      <c r="B51" s="84"/>
      <c r="C51" s="85" t="s">
        <v>120</v>
      </c>
      <c r="D51" s="84"/>
      <c r="E51" s="10">
        <v>0</v>
      </c>
      <c r="F51" s="86"/>
      <c r="G51" s="11"/>
      <c r="H51" s="109"/>
      <c r="I51" s="87"/>
    </row>
    <row r="52" spans="1:9" s="88" customFormat="1" ht="11.25" outlineLevel="2" x14ac:dyDescent="0.2">
      <c r="A52" s="83"/>
      <c r="B52" s="84"/>
      <c r="C52" s="85">
        <v>102.73</v>
      </c>
      <c r="D52" s="84"/>
      <c r="E52" s="10">
        <v>102.73</v>
      </c>
      <c r="F52" s="86"/>
      <c r="G52" s="11"/>
      <c r="H52" s="109"/>
      <c r="I52" s="87"/>
    </row>
    <row r="53" spans="1:9" s="88" customFormat="1" ht="11.25" outlineLevel="2" x14ac:dyDescent="0.2">
      <c r="A53" s="83"/>
      <c r="B53" s="84"/>
      <c r="C53" s="85" t="s">
        <v>292</v>
      </c>
      <c r="D53" s="84"/>
      <c r="E53" s="10">
        <v>106.24</v>
      </c>
      <c r="F53" s="86"/>
      <c r="G53" s="11"/>
      <c r="H53" s="109"/>
      <c r="I53" s="87"/>
    </row>
    <row r="54" spans="1:9" s="82" customFormat="1" ht="24" outlineLevel="1" x14ac:dyDescent="0.2">
      <c r="A54" s="78">
        <v>2</v>
      </c>
      <c r="B54" s="20" t="s">
        <v>77</v>
      </c>
      <c r="C54" s="79" t="s">
        <v>224</v>
      </c>
      <c r="D54" s="80" t="s">
        <v>8</v>
      </c>
      <c r="E54" s="9">
        <v>192</v>
      </c>
      <c r="F54" s="48">
        <v>0</v>
      </c>
      <c r="G54" s="9">
        <f>E54*(1+F54/100)</f>
        <v>192</v>
      </c>
      <c r="H54" s="108"/>
      <c r="I54" s="81">
        <f>G54*H54</f>
        <v>0</v>
      </c>
    </row>
    <row r="55" spans="1:9" s="88" customFormat="1" ht="11.25" outlineLevel="2" x14ac:dyDescent="0.2">
      <c r="A55" s="83"/>
      <c r="B55" s="84"/>
      <c r="C55" s="85" t="s">
        <v>122</v>
      </c>
      <c r="D55" s="84"/>
      <c r="E55" s="10">
        <v>0</v>
      </c>
      <c r="F55" s="86"/>
      <c r="G55" s="11"/>
      <c r="H55" s="109"/>
      <c r="I55" s="87"/>
    </row>
    <row r="56" spans="1:9" s="88" customFormat="1" ht="11.25" outlineLevel="2" x14ac:dyDescent="0.2">
      <c r="A56" s="83"/>
      <c r="B56" s="84"/>
      <c r="C56" s="85" t="s">
        <v>120</v>
      </c>
      <c r="D56" s="84"/>
      <c r="E56" s="10">
        <v>0</v>
      </c>
      <c r="F56" s="86"/>
      <c r="G56" s="11"/>
      <c r="H56" s="109"/>
      <c r="I56" s="87"/>
    </row>
    <row r="57" spans="1:9" s="88" customFormat="1" ht="11.25" outlineLevel="2" x14ac:dyDescent="0.2">
      <c r="A57" s="83"/>
      <c r="B57" s="84"/>
      <c r="C57" s="85" t="s">
        <v>40</v>
      </c>
      <c r="D57" s="84"/>
      <c r="E57" s="10">
        <v>96</v>
      </c>
      <c r="F57" s="86"/>
      <c r="G57" s="11"/>
      <c r="H57" s="109"/>
      <c r="I57" s="87"/>
    </row>
    <row r="58" spans="1:9" s="88" customFormat="1" ht="11.25" outlineLevel="2" x14ac:dyDescent="0.2">
      <c r="A58" s="83"/>
      <c r="B58" s="84"/>
      <c r="C58" s="85" t="s">
        <v>293</v>
      </c>
      <c r="D58" s="84"/>
      <c r="E58" s="10">
        <v>96</v>
      </c>
      <c r="F58" s="86"/>
      <c r="G58" s="11"/>
      <c r="H58" s="109"/>
      <c r="I58" s="87"/>
    </row>
    <row r="59" spans="1:9" s="82" customFormat="1" ht="12" outlineLevel="1" x14ac:dyDescent="0.2">
      <c r="A59" s="78">
        <v>3</v>
      </c>
      <c r="B59" s="20" t="s">
        <v>217</v>
      </c>
      <c r="C59" s="79" t="s">
        <v>170</v>
      </c>
      <c r="D59" s="80" t="s">
        <v>17</v>
      </c>
      <c r="E59" s="9">
        <v>134.36000000000001</v>
      </c>
      <c r="F59" s="48">
        <v>0</v>
      </c>
      <c r="G59" s="9">
        <f>E59*(1+F59/100)</f>
        <v>134.36000000000001</v>
      </c>
      <c r="H59" s="108"/>
      <c r="I59" s="81">
        <f>G59*H59</f>
        <v>0</v>
      </c>
    </row>
    <row r="60" spans="1:9" s="88" customFormat="1" ht="11.25" outlineLevel="2" x14ac:dyDescent="0.2">
      <c r="A60" s="83"/>
      <c r="B60" s="84"/>
      <c r="C60" s="85" t="s">
        <v>122</v>
      </c>
      <c r="D60" s="84"/>
      <c r="E60" s="10">
        <v>0</v>
      </c>
      <c r="F60" s="86"/>
      <c r="G60" s="11"/>
      <c r="H60" s="109"/>
      <c r="I60" s="87"/>
    </row>
    <row r="61" spans="1:9" s="88" customFormat="1" ht="11.25" outlineLevel="2" x14ac:dyDescent="0.2">
      <c r="A61" s="83"/>
      <c r="B61" s="84"/>
      <c r="C61" s="85" t="s">
        <v>139</v>
      </c>
      <c r="D61" s="84"/>
      <c r="E61" s="10">
        <v>67.179914524800012</v>
      </c>
      <c r="F61" s="86"/>
      <c r="G61" s="11"/>
      <c r="H61" s="109"/>
      <c r="I61" s="87"/>
    </row>
    <row r="62" spans="1:9" s="88" customFormat="1" ht="22.5" outlineLevel="2" x14ac:dyDescent="0.2">
      <c r="A62" s="83"/>
      <c r="B62" s="84"/>
      <c r="C62" s="85" t="s">
        <v>294</v>
      </c>
      <c r="D62" s="84"/>
      <c r="E62" s="10">
        <v>67.179914524800012</v>
      </c>
      <c r="F62" s="86"/>
      <c r="G62" s="11"/>
      <c r="H62" s="109"/>
      <c r="I62" s="87"/>
    </row>
    <row r="63" spans="1:9" s="82" customFormat="1" ht="24" outlineLevel="1" x14ac:dyDescent="0.2">
      <c r="A63" s="78">
        <v>4</v>
      </c>
      <c r="B63" s="20" t="s">
        <v>83</v>
      </c>
      <c r="C63" s="79" t="s">
        <v>200</v>
      </c>
      <c r="D63" s="80" t="s">
        <v>8</v>
      </c>
      <c r="E63" s="9">
        <v>4</v>
      </c>
      <c r="F63" s="48">
        <v>0</v>
      </c>
      <c r="G63" s="9">
        <f>E63*(1+F63/100)</f>
        <v>4</v>
      </c>
      <c r="H63" s="108"/>
      <c r="I63" s="81">
        <f>G63*H63</f>
        <v>0</v>
      </c>
    </row>
    <row r="64" spans="1:9" s="88" customFormat="1" ht="11.25" outlineLevel="2" x14ac:dyDescent="0.2">
      <c r="A64" s="83"/>
      <c r="B64" s="84"/>
      <c r="C64" s="85" t="s">
        <v>295</v>
      </c>
      <c r="D64" s="84"/>
      <c r="E64" s="10">
        <v>4</v>
      </c>
      <c r="F64" s="86"/>
      <c r="G64" s="11"/>
      <c r="H64" s="109"/>
      <c r="I64" s="87"/>
    </row>
    <row r="65" spans="1:9" s="82" customFormat="1" ht="24" outlineLevel="1" x14ac:dyDescent="0.2">
      <c r="A65" s="78">
        <v>5</v>
      </c>
      <c r="B65" s="20" t="s">
        <v>104</v>
      </c>
      <c r="C65" s="79" t="s">
        <v>192</v>
      </c>
      <c r="D65" s="80" t="s">
        <v>9</v>
      </c>
      <c r="E65" s="9">
        <v>6.76</v>
      </c>
      <c r="F65" s="48">
        <v>0</v>
      </c>
      <c r="G65" s="9">
        <f>E65*(1+F65/100)</f>
        <v>6.76</v>
      </c>
      <c r="H65" s="108"/>
      <c r="I65" s="81">
        <f>G65*H65</f>
        <v>0</v>
      </c>
    </row>
    <row r="66" spans="1:9" s="82" customFormat="1" ht="12" outlineLevel="1" x14ac:dyDescent="0.2">
      <c r="A66" s="78">
        <v>6</v>
      </c>
      <c r="B66" s="20" t="s">
        <v>105</v>
      </c>
      <c r="C66" s="79" t="s">
        <v>186</v>
      </c>
      <c r="D66" s="80" t="s">
        <v>9</v>
      </c>
      <c r="E66" s="9">
        <v>6.76</v>
      </c>
      <c r="F66" s="48">
        <v>0</v>
      </c>
      <c r="G66" s="9">
        <f>E66*(1+F66/100)</f>
        <v>6.76</v>
      </c>
      <c r="H66" s="108"/>
      <c r="I66" s="81">
        <f>G66*H66</f>
        <v>0</v>
      </c>
    </row>
    <row r="67" spans="1:9" s="82" customFormat="1" ht="12" outlineLevel="1" x14ac:dyDescent="0.2">
      <c r="A67" s="78">
        <v>7</v>
      </c>
      <c r="B67" s="20" t="s">
        <v>82</v>
      </c>
      <c r="C67" s="79" t="s">
        <v>187</v>
      </c>
      <c r="D67" s="80" t="s">
        <v>9</v>
      </c>
      <c r="E67" s="9">
        <v>13.429</v>
      </c>
      <c r="F67" s="48">
        <v>0</v>
      </c>
      <c r="G67" s="9">
        <f>E67*(1+F67/100)</f>
        <v>13.429</v>
      </c>
      <c r="H67" s="108"/>
      <c r="I67" s="81">
        <f>G67*H67</f>
        <v>0</v>
      </c>
    </row>
    <row r="68" spans="1:9" s="88" customFormat="1" ht="11.25" outlineLevel="2" x14ac:dyDescent="0.2">
      <c r="A68" s="83"/>
      <c r="B68" s="84"/>
      <c r="C68" s="85" t="s">
        <v>54</v>
      </c>
      <c r="D68" s="84"/>
      <c r="E68" s="10">
        <v>0</v>
      </c>
      <c r="F68" s="86"/>
      <c r="G68" s="11"/>
      <c r="H68" s="109"/>
      <c r="I68" s="87"/>
    </row>
    <row r="69" spans="1:9" s="88" customFormat="1" ht="11.25" outlineLevel="2" x14ac:dyDescent="0.2">
      <c r="A69" s="83"/>
      <c r="B69" s="84"/>
      <c r="C69" s="85" t="s">
        <v>122</v>
      </c>
      <c r="D69" s="84"/>
      <c r="E69" s="10">
        <v>0</v>
      </c>
      <c r="F69" s="86"/>
      <c r="G69" s="11"/>
      <c r="H69" s="109"/>
      <c r="I69" s="87"/>
    </row>
    <row r="70" spans="1:9" s="88" customFormat="1" ht="11.25" outlineLevel="2" x14ac:dyDescent="0.2">
      <c r="A70" s="83"/>
      <c r="B70" s="84"/>
      <c r="C70" s="85" t="s">
        <v>143</v>
      </c>
      <c r="D70" s="84"/>
      <c r="E70" s="10">
        <v>7.3287179481600004</v>
      </c>
      <c r="F70" s="86"/>
      <c r="G70" s="11"/>
      <c r="H70" s="109"/>
      <c r="I70" s="87"/>
    </row>
    <row r="71" spans="1:9" s="88" customFormat="1" ht="22.5" outlineLevel="2" x14ac:dyDescent="0.2">
      <c r="A71" s="83"/>
      <c r="B71" s="84"/>
      <c r="C71" s="85" t="s">
        <v>296</v>
      </c>
      <c r="D71" s="84"/>
      <c r="E71" s="10">
        <v>6.1</v>
      </c>
      <c r="F71" s="86"/>
      <c r="G71" s="11"/>
      <c r="H71" s="109"/>
      <c r="I71" s="87"/>
    </row>
    <row r="72" spans="1:9" s="82" customFormat="1" ht="36" outlineLevel="1" x14ac:dyDescent="0.2">
      <c r="A72" s="78">
        <v>8</v>
      </c>
      <c r="B72" s="20" t="s">
        <v>78</v>
      </c>
      <c r="C72" s="79" t="s">
        <v>215</v>
      </c>
      <c r="D72" s="80" t="s">
        <v>19</v>
      </c>
      <c r="E72" s="9">
        <v>6</v>
      </c>
      <c r="F72" s="48">
        <v>0</v>
      </c>
      <c r="G72" s="9">
        <f>E72*(1+F72/100)</f>
        <v>6</v>
      </c>
      <c r="H72" s="108"/>
      <c r="I72" s="81">
        <f>G72*H72</f>
        <v>0</v>
      </c>
    </row>
    <row r="73" spans="1:9" s="88" customFormat="1" ht="11.25" outlineLevel="2" x14ac:dyDescent="0.2">
      <c r="A73" s="83"/>
      <c r="B73" s="84"/>
      <c r="C73" s="85" t="s">
        <v>132</v>
      </c>
      <c r="D73" s="84"/>
      <c r="E73" s="10">
        <v>0</v>
      </c>
      <c r="F73" s="86"/>
      <c r="G73" s="11"/>
      <c r="H73" s="109"/>
      <c r="I73" s="87"/>
    </row>
    <row r="74" spans="1:9" s="88" customFormat="1" ht="11.25" outlineLevel="2" x14ac:dyDescent="0.2">
      <c r="A74" s="83"/>
      <c r="B74" s="84"/>
      <c r="C74" s="85" t="s">
        <v>5</v>
      </c>
      <c r="D74" s="84"/>
      <c r="E74" s="10">
        <v>6</v>
      </c>
      <c r="F74" s="86"/>
      <c r="G74" s="11"/>
      <c r="H74" s="109"/>
      <c r="I74" s="87"/>
    </row>
    <row r="75" spans="1:9" s="82" customFormat="1" ht="36" outlineLevel="1" x14ac:dyDescent="0.2">
      <c r="A75" s="78">
        <v>9</v>
      </c>
      <c r="B75" s="20" t="s">
        <v>79</v>
      </c>
      <c r="C75" s="79" t="s">
        <v>214</v>
      </c>
      <c r="D75" s="80" t="s">
        <v>19</v>
      </c>
      <c r="E75" s="9">
        <v>1</v>
      </c>
      <c r="F75" s="48">
        <v>0</v>
      </c>
      <c r="G75" s="9">
        <f>E75*(1+F75/100)</f>
        <v>1</v>
      </c>
      <c r="H75" s="108"/>
      <c r="I75" s="81">
        <f>G75*H75</f>
        <v>0</v>
      </c>
    </row>
    <row r="76" spans="1:9" s="88" customFormat="1" ht="11.25" outlineLevel="2" x14ac:dyDescent="0.2">
      <c r="A76" s="83"/>
      <c r="B76" s="84"/>
      <c r="C76" s="85" t="s">
        <v>132</v>
      </c>
      <c r="D76" s="84"/>
      <c r="E76" s="10">
        <v>0</v>
      </c>
      <c r="F76" s="86"/>
      <c r="G76" s="11"/>
      <c r="H76" s="109"/>
      <c r="I76" s="87"/>
    </row>
    <row r="77" spans="1:9" s="88" customFormat="1" ht="11.25" outlineLevel="2" x14ac:dyDescent="0.2">
      <c r="A77" s="83"/>
      <c r="B77" s="84"/>
      <c r="C77" s="85" t="s">
        <v>2</v>
      </c>
      <c r="D77" s="84"/>
      <c r="E77" s="10">
        <v>1</v>
      </c>
      <c r="F77" s="86"/>
      <c r="G77" s="11"/>
      <c r="H77" s="109"/>
      <c r="I77" s="87"/>
    </row>
    <row r="78" spans="1:9" s="82" customFormat="1" ht="36" outlineLevel="1" x14ac:dyDescent="0.2">
      <c r="A78" s="78">
        <v>10</v>
      </c>
      <c r="B78" s="20" t="s">
        <v>80</v>
      </c>
      <c r="C78" s="79" t="s">
        <v>213</v>
      </c>
      <c r="D78" s="80" t="s">
        <v>19</v>
      </c>
      <c r="E78" s="9">
        <v>3</v>
      </c>
      <c r="F78" s="48">
        <v>0</v>
      </c>
      <c r="G78" s="9">
        <f>E78*(1+F78/100)</f>
        <v>3</v>
      </c>
      <c r="H78" s="108"/>
      <c r="I78" s="81">
        <f>G78*H78</f>
        <v>0</v>
      </c>
    </row>
    <row r="79" spans="1:9" s="88" customFormat="1" ht="11.25" outlineLevel="2" x14ac:dyDescent="0.2">
      <c r="A79" s="83"/>
      <c r="B79" s="84"/>
      <c r="C79" s="85" t="s">
        <v>132</v>
      </c>
      <c r="D79" s="84"/>
      <c r="E79" s="10">
        <v>0</v>
      </c>
      <c r="F79" s="86"/>
      <c r="G79" s="11"/>
      <c r="H79" s="109"/>
      <c r="I79" s="87"/>
    </row>
    <row r="80" spans="1:9" s="88" customFormat="1" ht="11.25" outlineLevel="2" x14ac:dyDescent="0.2">
      <c r="A80" s="83"/>
      <c r="B80" s="84"/>
      <c r="C80" s="85" t="s">
        <v>3</v>
      </c>
      <c r="D80" s="84"/>
      <c r="E80" s="10">
        <v>3</v>
      </c>
      <c r="F80" s="86"/>
      <c r="G80" s="11"/>
      <c r="H80" s="109"/>
      <c r="I80" s="87"/>
    </row>
    <row r="81" spans="1:9" s="82" customFormat="1" ht="36" outlineLevel="1" x14ac:dyDescent="0.2">
      <c r="A81" s="78">
        <v>11</v>
      </c>
      <c r="B81" s="20" t="s">
        <v>81</v>
      </c>
      <c r="C81" s="79" t="s">
        <v>212</v>
      </c>
      <c r="D81" s="80" t="s">
        <v>19</v>
      </c>
      <c r="E81" s="9">
        <v>3</v>
      </c>
      <c r="F81" s="48">
        <v>0</v>
      </c>
      <c r="G81" s="9">
        <f>E81*(1+F81/100)</f>
        <v>3</v>
      </c>
      <c r="H81" s="108"/>
      <c r="I81" s="81">
        <f>G81*H81</f>
        <v>0</v>
      </c>
    </row>
    <row r="82" spans="1:9" s="88" customFormat="1" ht="11.25" outlineLevel="2" x14ac:dyDescent="0.2">
      <c r="A82" s="83"/>
      <c r="B82" s="84"/>
      <c r="C82" s="85" t="s">
        <v>132</v>
      </c>
      <c r="D82" s="84"/>
      <c r="E82" s="10">
        <v>0</v>
      </c>
      <c r="F82" s="86"/>
      <c r="G82" s="11"/>
      <c r="H82" s="109"/>
      <c r="I82" s="87"/>
    </row>
    <row r="83" spans="1:9" s="88" customFormat="1" ht="11.25" outlineLevel="2" x14ac:dyDescent="0.2">
      <c r="A83" s="83"/>
      <c r="B83" s="84"/>
      <c r="C83" s="85" t="s">
        <v>3</v>
      </c>
      <c r="D83" s="84"/>
      <c r="E83" s="10">
        <v>3</v>
      </c>
      <c r="F83" s="86"/>
      <c r="G83" s="11"/>
      <c r="H83" s="109"/>
      <c r="I83" s="87"/>
    </row>
    <row r="84" spans="1:9" s="82" customFormat="1" ht="12" outlineLevel="1" x14ac:dyDescent="0.2">
      <c r="A84" s="78">
        <v>12</v>
      </c>
      <c r="B84" s="20" t="s">
        <v>262</v>
      </c>
      <c r="C84" s="79" t="s">
        <v>263</v>
      </c>
      <c r="D84" s="80" t="s">
        <v>8</v>
      </c>
      <c r="E84" s="9">
        <v>26</v>
      </c>
      <c r="F84" s="48">
        <v>0</v>
      </c>
      <c r="G84" s="9">
        <f>E84*(1+F84/100)</f>
        <v>26</v>
      </c>
      <c r="H84" s="108"/>
      <c r="I84" s="81">
        <f>G84*H84</f>
        <v>0</v>
      </c>
    </row>
    <row r="85" spans="1:9" s="88" customFormat="1" ht="11.25" outlineLevel="2" x14ac:dyDescent="0.2">
      <c r="A85" s="83"/>
      <c r="B85" s="84"/>
      <c r="C85" s="85" t="s">
        <v>264</v>
      </c>
      <c r="D85" s="84"/>
      <c r="E85" s="10">
        <v>0</v>
      </c>
      <c r="F85" s="86"/>
      <c r="G85" s="11"/>
      <c r="H85" s="109"/>
      <c r="I85" s="87"/>
    </row>
    <row r="86" spans="1:9" s="88" customFormat="1" ht="11.25" outlineLevel="2" x14ac:dyDescent="0.2">
      <c r="A86" s="83"/>
      <c r="B86" s="84"/>
      <c r="C86" s="85" t="s">
        <v>265</v>
      </c>
      <c r="D86" s="84"/>
      <c r="E86" s="10">
        <v>26</v>
      </c>
      <c r="F86" s="86"/>
      <c r="G86" s="11"/>
      <c r="H86" s="109"/>
      <c r="I86" s="87"/>
    </row>
    <row r="87" spans="1:9" s="82" customFormat="1" ht="12" outlineLevel="1" x14ac:dyDescent="0.2">
      <c r="A87" s="78">
        <v>13</v>
      </c>
      <c r="B87" s="20" t="s">
        <v>266</v>
      </c>
      <c r="C87" s="79" t="s">
        <v>267</v>
      </c>
      <c r="D87" s="80" t="s">
        <v>8</v>
      </c>
      <c r="E87" s="9">
        <v>8.32</v>
      </c>
      <c r="F87" s="48">
        <v>0</v>
      </c>
      <c r="G87" s="9">
        <f>E87*(1+F87/100)</f>
        <v>8.32</v>
      </c>
      <c r="H87" s="108"/>
      <c r="I87" s="81">
        <f>G87*H87</f>
        <v>0</v>
      </c>
    </row>
    <row r="88" spans="1:9" s="88" customFormat="1" ht="11.25" outlineLevel="2" x14ac:dyDescent="0.2">
      <c r="A88" s="83"/>
      <c r="B88" s="84"/>
      <c r="C88" s="85" t="s">
        <v>264</v>
      </c>
      <c r="D88" s="84"/>
      <c r="E88" s="10">
        <v>0</v>
      </c>
      <c r="F88" s="86"/>
      <c r="G88" s="11"/>
      <c r="H88" s="109"/>
      <c r="I88" s="87"/>
    </row>
    <row r="89" spans="1:9" s="88" customFormat="1" ht="11.25" outlineLevel="2" x14ac:dyDescent="0.2">
      <c r="A89" s="83"/>
      <c r="B89" s="84"/>
      <c r="C89" s="85" t="s">
        <v>268</v>
      </c>
      <c r="D89" s="84"/>
      <c r="E89" s="10">
        <v>8.32</v>
      </c>
      <c r="F89" s="86"/>
      <c r="G89" s="11"/>
      <c r="H89" s="109"/>
      <c r="I89" s="87"/>
    </row>
    <row r="90" spans="1:9" s="82" customFormat="1" ht="12" outlineLevel="1" x14ac:dyDescent="0.2">
      <c r="A90" s="78">
        <v>14</v>
      </c>
      <c r="B90" s="20" t="s">
        <v>269</v>
      </c>
      <c r="C90" s="79" t="s">
        <v>270</v>
      </c>
      <c r="D90" s="80" t="s">
        <v>271</v>
      </c>
      <c r="E90" s="9">
        <v>57</v>
      </c>
      <c r="F90" s="48">
        <v>0</v>
      </c>
      <c r="G90" s="9">
        <f>E90*(1+F90/100)</f>
        <v>57</v>
      </c>
      <c r="H90" s="108"/>
      <c r="I90" s="81">
        <f>G90*H90</f>
        <v>0</v>
      </c>
    </row>
    <row r="91" spans="1:9" s="88" customFormat="1" ht="11.25" outlineLevel="2" x14ac:dyDescent="0.2">
      <c r="A91" s="83"/>
      <c r="B91" s="84"/>
      <c r="C91" s="85" t="s">
        <v>264</v>
      </c>
      <c r="D91" s="84"/>
      <c r="E91" s="10">
        <v>0</v>
      </c>
      <c r="F91" s="86"/>
      <c r="G91" s="11"/>
      <c r="H91" s="109"/>
      <c r="I91" s="87"/>
    </row>
    <row r="92" spans="1:9" s="88" customFormat="1" ht="11.25" outlineLevel="2" x14ac:dyDescent="0.2">
      <c r="A92" s="83"/>
      <c r="B92" s="84"/>
      <c r="C92" s="85" t="s">
        <v>272</v>
      </c>
      <c r="D92" s="84"/>
      <c r="E92" s="10">
        <f>(3*6+4*2)*3.14*0.5^2*1.1*2.5</f>
        <v>56.127499999999998</v>
      </c>
      <c r="F92" s="86"/>
      <c r="G92" s="11"/>
      <c r="H92" s="109"/>
      <c r="I92" s="87"/>
    </row>
    <row r="93" spans="1:9" s="88" customFormat="1" ht="11.25" outlineLevel="2" x14ac:dyDescent="0.2">
      <c r="A93" s="83"/>
      <c r="B93" s="84"/>
      <c r="C93" s="85" t="s">
        <v>273</v>
      </c>
      <c r="D93" s="84"/>
      <c r="E93" s="10">
        <f>57-56.128</f>
        <v>0.87199999999999989</v>
      </c>
      <c r="F93" s="86"/>
      <c r="G93" s="11"/>
      <c r="H93" s="109"/>
      <c r="I93" s="87"/>
    </row>
    <row r="94" spans="1:9" s="82" customFormat="1" ht="24" outlineLevel="1" x14ac:dyDescent="0.2">
      <c r="A94" s="78">
        <v>15</v>
      </c>
      <c r="B94" s="20" t="s">
        <v>274</v>
      </c>
      <c r="C94" s="79" t="s">
        <v>275</v>
      </c>
      <c r="D94" s="80" t="s">
        <v>17</v>
      </c>
      <c r="E94" s="9">
        <v>22.451000000000001</v>
      </c>
      <c r="F94" s="48">
        <v>0</v>
      </c>
      <c r="G94" s="9">
        <f>E94*(1+F94/100)</f>
        <v>22.451000000000001</v>
      </c>
      <c r="H94" s="108"/>
      <c r="I94" s="81">
        <f>G94*H94</f>
        <v>0</v>
      </c>
    </row>
    <row r="95" spans="1:9" s="88" customFormat="1" ht="11.25" outlineLevel="2" x14ac:dyDescent="0.2">
      <c r="A95" s="83"/>
      <c r="B95" s="84"/>
      <c r="C95" s="85" t="s">
        <v>264</v>
      </c>
      <c r="D95" s="84"/>
      <c r="E95" s="10">
        <v>0</v>
      </c>
      <c r="F95" s="86"/>
      <c r="G95" s="11"/>
      <c r="H95" s="109"/>
      <c r="I95" s="87"/>
    </row>
    <row r="96" spans="1:9" s="88" customFormat="1" ht="11.25" outlineLevel="2" x14ac:dyDescent="0.2">
      <c r="A96" s="83"/>
      <c r="B96" s="84"/>
      <c r="C96" s="85" t="s">
        <v>276</v>
      </c>
      <c r="D96" s="84"/>
      <c r="E96" s="10">
        <v>22.451000000000001</v>
      </c>
      <c r="F96" s="86"/>
      <c r="G96" s="11"/>
      <c r="H96" s="109"/>
      <c r="I96" s="87"/>
    </row>
    <row r="97" spans="1:9" s="82" customFormat="1" ht="24" outlineLevel="1" x14ac:dyDescent="0.2">
      <c r="A97" s="78">
        <v>16</v>
      </c>
      <c r="B97" s="20" t="s">
        <v>277</v>
      </c>
      <c r="C97" s="79" t="s">
        <v>278</v>
      </c>
      <c r="D97" s="80" t="s">
        <v>17</v>
      </c>
      <c r="E97" s="9">
        <v>2.0409999999999999</v>
      </c>
      <c r="F97" s="48">
        <v>0</v>
      </c>
      <c r="G97" s="9">
        <f>E97*(1+F97/100)</f>
        <v>2.0409999999999999</v>
      </c>
      <c r="H97" s="108"/>
      <c r="I97" s="81">
        <f>G97*H97</f>
        <v>0</v>
      </c>
    </row>
    <row r="98" spans="1:9" s="88" customFormat="1" ht="11.25" outlineLevel="2" x14ac:dyDescent="0.2">
      <c r="A98" s="83"/>
      <c r="B98" s="84"/>
      <c r="C98" s="85" t="s">
        <v>264</v>
      </c>
      <c r="D98" s="84"/>
      <c r="E98" s="10">
        <v>0</v>
      </c>
      <c r="F98" s="86"/>
      <c r="G98" s="11"/>
      <c r="H98" s="109"/>
      <c r="I98" s="87"/>
    </row>
    <row r="99" spans="1:9" s="88" customFormat="1" ht="11.25" outlineLevel="2" x14ac:dyDescent="0.2">
      <c r="A99" s="83"/>
      <c r="B99" s="84"/>
      <c r="C99" s="85" t="s">
        <v>279</v>
      </c>
      <c r="D99" s="84"/>
      <c r="E99" s="10">
        <v>2.0409999999999999</v>
      </c>
      <c r="F99" s="86"/>
      <c r="G99" s="11"/>
      <c r="H99" s="109"/>
      <c r="I99" s="87"/>
    </row>
    <row r="100" spans="1:9" s="82" customFormat="1" ht="12" outlineLevel="1" x14ac:dyDescent="0.2">
      <c r="A100" s="78">
        <v>17</v>
      </c>
      <c r="B100" s="20" t="s">
        <v>280</v>
      </c>
      <c r="C100" s="79" t="s">
        <v>281</v>
      </c>
      <c r="D100" s="80" t="s">
        <v>9</v>
      </c>
      <c r="E100" s="9">
        <v>4.8979999999999997</v>
      </c>
      <c r="F100" s="48">
        <v>0</v>
      </c>
      <c r="G100" s="9">
        <f>E100*(1+F100/100)</f>
        <v>4.8979999999999997</v>
      </c>
      <c r="H100" s="108"/>
      <c r="I100" s="81">
        <f>G100*H100</f>
        <v>0</v>
      </c>
    </row>
    <row r="101" spans="1:9" s="88" customFormat="1" ht="11.25" outlineLevel="2" x14ac:dyDescent="0.2">
      <c r="A101" s="83"/>
      <c r="B101" s="84"/>
      <c r="C101" s="85" t="s">
        <v>282</v>
      </c>
      <c r="D101" s="84"/>
      <c r="E101" s="10">
        <f>2.041*2.4</f>
        <v>4.8983999999999996</v>
      </c>
      <c r="F101" s="86"/>
      <c r="G101" s="11"/>
      <c r="H101" s="109"/>
      <c r="I101" s="87"/>
    </row>
    <row r="102" spans="1:9" s="82" customFormat="1" ht="12" outlineLevel="1" x14ac:dyDescent="0.2">
      <c r="A102" s="78">
        <v>18</v>
      </c>
      <c r="B102" s="20" t="s">
        <v>82</v>
      </c>
      <c r="C102" s="79" t="s">
        <v>187</v>
      </c>
      <c r="D102" s="80" t="s">
        <v>9</v>
      </c>
      <c r="E102" s="9">
        <v>0.1</v>
      </c>
      <c r="F102" s="48">
        <v>0</v>
      </c>
      <c r="G102" s="9">
        <f>E102*(1+F102/100)</f>
        <v>0.1</v>
      </c>
      <c r="H102" s="108"/>
      <c r="I102" s="81">
        <f>G102*H102</f>
        <v>0</v>
      </c>
    </row>
    <row r="103" spans="1:9" s="88" customFormat="1" ht="11.25" outlineLevel="2" x14ac:dyDescent="0.2">
      <c r="A103" s="83"/>
      <c r="B103" s="84"/>
      <c r="C103" s="85" t="s">
        <v>283</v>
      </c>
      <c r="D103" s="84"/>
      <c r="E103" s="10">
        <v>0</v>
      </c>
      <c r="F103" s="86"/>
      <c r="G103" s="11"/>
      <c r="H103" s="109"/>
      <c r="I103" s="87"/>
    </row>
    <row r="104" spans="1:9" s="88" customFormat="1" ht="11.25" outlineLevel="2" x14ac:dyDescent="0.2">
      <c r="A104" s="83"/>
      <c r="B104" s="84"/>
      <c r="C104" s="85" t="s">
        <v>284</v>
      </c>
      <c r="D104" s="84"/>
      <c r="E104" s="101">
        <f>(6*3+2*4)*3.85*0.001</f>
        <v>0.10010000000000001</v>
      </c>
      <c r="F104" s="86"/>
      <c r="G104" s="11"/>
      <c r="H104" s="109"/>
      <c r="I104" s="87"/>
    </row>
    <row r="105" spans="1:9" s="94" customFormat="1" ht="12.75" customHeight="1" outlineLevel="1" x14ac:dyDescent="0.2">
      <c r="A105" s="89"/>
      <c r="B105" s="90"/>
      <c r="C105" s="91"/>
      <c r="D105" s="90"/>
      <c r="E105" s="16"/>
      <c r="F105" s="92"/>
      <c r="G105" s="16"/>
      <c r="H105" s="110"/>
      <c r="I105" s="93"/>
    </row>
    <row r="106" spans="1:9" s="77" customFormat="1" ht="16.5" customHeight="1" x14ac:dyDescent="0.2">
      <c r="A106" s="73"/>
      <c r="B106" s="74"/>
      <c r="C106" s="74" t="s">
        <v>115</v>
      </c>
      <c r="D106" s="60"/>
      <c r="E106" s="8"/>
      <c r="F106" s="75"/>
      <c r="G106" s="8"/>
      <c r="H106" s="107"/>
      <c r="I106" s="76">
        <f>SUBTOTAL(9,I107:I130)</f>
        <v>0</v>
      </c>
    </row>
    <row r="107" spans="1:9" s="82" customFormat="1" ht="24" outlineLevel="1" x14ac:dyDescent="0.2">
      <c r="A107" s="78">
        <v>1</v>
      </c>
      <c r="B107" s="20" t="s">
        <v>87</v>
      </c>
      <c r="C107" s="79" t="s">
        <v>174</v>
      </c>
      <c r="D107" s="80" t="s">
        <v>17</v>
      </c>
      <c r="E107" s="9">
        <v>8.5500000000000007</v>
      </c>
      <c r="F107" s="48">
        <v>0</v>
      </c>
      <c r="G107" s="9">
        <f>E107*(1+F107/100)</f>
        <v>8.5500000000000007</v>
      </c>
      <c r="H107" s="108"/>
      <c r="I107" s="81">
        <f>G107*H107</f>
        <v>0</v>
      </c>
    </row>
    <row r="108" spans="1:9" s="88" customFormat="1" ht="11.25" outlineLevel="2" x14ac:dyDescent="0.2">
      <c r="A108" s="83"/>
      <c r="B108" s="84"/>
      <c r="C108" s="85" t="s">
        <v>144</v>
      </c>
      <c r="D108" s="84"/>
      <c r="E108" s="10">
        <v>0</v>
      </c>
      <c r="F108" s="86"/>
      <c r="G108" s="11"/>
      <c r="H108" s="109"/>
      <c r="I108" s="87"/>
    </row>
    <row r="109" spans="1:9" s="88" customFormat="1" ht="11.25" outlineLevel="2" x14ac:dyDescent="0.2">
      <c r="A109" s="83"/>
      <c r="B109" s="84"/>
      <c r="C109" s="85" t="s">
        <v>177</v>
      </c>
      <c r="D109" s="84"/>
      <c r="E109" s="10">
        <v>0</v>
      </c>
      <c r="F109" s="86"/>
      <c r="G109" s="11"/>
      <c r="H109" s="109"/>
      <c r="I109" s="87"/>
    </row>
    <row r="110" spans="1:9" s="88" customFormat="1" ht="11.25" outlineLevel="2" x14ac:dyDescent="0.2">
      <c r="A110" s="83"/>
      <c r="B110" s="84"/>
      <c r="C110" s="85" t="s">
        <v>22</v>
      </c>
      <c r="D110" s="84"/>
      <c r="E110" s="10">
        <v>8.5500000000000007</v>
      </c>
      <c r="F110" s="86"/>
      <c r="G110" s="11"/>
      <c r="H110" s="109"/>
      <c r="I110" s="87"/>
    </row>
    <row r="111" spans="1:9" s="82" customFormat="1" ht="24" outlineLevel="1" x14ac:dyDescent="0.2">
      <c r="A111" s="78">
        <v>2</v>
      </c>
      <c r="B111" s="20" t="s">
        <v>88</v>
      </c>
      <c r="C111" s="79" t="s">
        <v>206</v>
      </c>
      <c r="D111" s="80" t="s">
        <v>17</v>
      </c>
      <c r="E111" s="9">
        <v>26.494</v>
      </c>
      <c r="F111" s="48">
        <v>0</v>
      </c>
      <c r="G111" s="9">
        <f>E111*(1+F111/100)</f>
        <v>26.494</v>
      </c>
      <c r="H111" s="108"/>
      <c r="I111" s="81">
        <f>G111*H111</f>
        <v>0</v>
      </c>
    </row>
    <row r="112" spans="1:9" s="88" customFormat="1" ht="11.25" outlineLevel="2" x14ac:dyDescent="0.2">
      <c r="A112" s="83"/>
      <c r="B112" s="84"/>
      <c r="C112" s="85" t="s">
        <v>144</v>
      </c>
      <c r="D112" s="84"/>
      <c r="E112" s="10">
        <v>0</v>
      </c>
      <c r="F112" s="86"/>
      <c r="G112" s="11"/>
      <c r="H112" s="109"/>
      <c r="I112" s="87"/>
    </row>
    <row r="113" spans="1:9" s="88" customFormat="1" ht="11.25" outlineLevel="2" x14ac:dyDescent="0.2">
      <c r="A113" s="83"/>
      <c r="B113" s="84"/>
      <c r="C113" s="85" t="s">
        <v>154</v>
      </c>
      <c r="D113" s="84"/>
      <c r="E113" s="10">
        <v>0</v>
      </c>
      <c r="F113" s="86"/>
      <c r="G113" s="11"/>
      <c r="H113" s="109"/>
      <c r="I113" s="87"/>
    </row>
    <row r="114" spans="1:9" s="88" customFormat="1" ht="22.5" outlineLevel="2" x14ac:dyDescent="0.2">
      <c r="A114" s="83"/>
      <c r="B114" s="84"/>
      <c r="C114" s="85" t="s">
        <v>152</v>
      </c>
      <c r="D114" s="84"/>
      <c r="E114" s="10">
        <v>0</v>
      </c>
      <c r="F114" s="86"/>
      <c r="G114" s="11"/>
      <c r="H114" s="109"/>
      <c r="I114" s="87"/>
    </row>
    <row r="115" spans="1:9" s="88" customFormat="1" ht="11.25" outlineLevel="2" x14ac:dyDescent="0.2">
      <c r="A115" s="83"/>
      <c r="B115" s="84"/>
      <c r="C115" s="85" t="s">
        <v>39</v>
      </c>
      <c r="D115" s="84"/>
      <c r="E115" s="10">
        <v>9.2680000000000007</v>
      </c>
      <c r="F115" s="86"/>
      <c r="G115" s="11"/>
      <c r="H115" s="109"/>
      <c r="I115" s="87"/>
    </row>
    <row r="116" spans="1:9" s="88" customFormat="1" ht="22.5" outlineLevel="2" x14ac:dyDescent="0.2">
      <c r="A116" s="83"/>
      <c r="B116" s="84"/>
      <c r="C116" s="85" t="s">
        <v>297</v>
      </c>
      <c r="D116" s="84"/>
      <c r="E116" s="10">
        <v>17.225899999999999</v>
      </c>
      <c r="F116" s="86"/>
      <c r="G116" s="11"/>
      <c r="H116" s="109"/>
      <c r="I116" s="87"/>
    </row>
    <row r="117" spans="1:9" s="82" customFormat="1" ht="36" outlineLevel="1" x14ac:dyDescent="0.2">
      <c r="A117" s="78">
        <v>3</v>
      </c>
      <c r="B117" s="20" t="s">
        <v>84</v>
      </c>
      <c r="C117" s="22" t="s">
        <v>225</v>
      </c>
      <c r="D117" s="80" t="s">
        <v>16</v>
      </c>
      <c r="E117" s="9">
        <v>38.563000000000002</v>
      </c>
      <c r="F117" s="48">
        <v>0</v>
      </c>
      <c r="G117" s="9">
        <f>E117*(1+F117/100)</f>
        <v>38.563000000000002</v>
      </c>
      <c r="H117" s="108"/>
      <c r="I117" s="81">
        <f>G117*H117</f>
        <v>0</v>
      </c>
    </row>
    <row r="118" spans="1:9" s="88" customFormat="1" ht="11.25" outlineLevel="2" x14ac:dyDescent="0.2">
      <c r="A118" s="83"/>
      <c r="B118" s="84"/>
      <c r="C118" s="85" t="s">
        <v>144</v>
      </c>
      <c r="D118" s="84"/>
      <c r="E118" s="10">
        <v>0</v>
      </c>
      <c r="F118" s="86"/>
      <c r="G118" s="11"/>
      <c r="H118" s="109"/>
      <c r="I118" s="87"/>
    </row>
    <row r="119" spans="1:9" s="88" customFormat="1" ht="11.25" outlineLevel="2" x14ac:dyDescent="0.2">
      <c r="A119" s="83"/>
      <c r="B119" s="84"/>
      <c r="C119" s="85" t="s">
        <v>154</v>
      </c>
      <c r="D119" s="84"/>
      <c r="E119" s="10">
        <v>0</v>
      </c>
      <c r="F119" s="86"/>
      <c r="G119" s="11"/>
      <c r="H119" s="109"/>
      <c r="I119" s="87"/>
    </row>
    <row r="120" spans="1:9" s="88" customFormat="1" ht="11.25" outlineLevel="2" x14ac:dyDescent="0.2">
      <c r="A120" s="83"/>
      <c r="B120" s="84"/>
      <c r="C120" s="85" t="s">
        <v>149</v>
      </c>
      <c r="D120" s="84"/>
      <c r="E120" s="10">
        <v>0</v>
      </c>
      <c r="F120" s="86"/>
      <c r="G120" s="11"/>
      <c r="H120" s="109"/>
      <c r="I120" s="87"/>
    </row>
    <row r="121" spans="1:9" s="88" customFormat="1" ht="11.25" outlineLevel="2" x14ac:dyDescent="0.2">
      <c r="A121" s="83"/>
      <c r="B121" s="84"/>
      <c r="C121" s="85" t="s">
        <v>45</v>
      </c>
      <c r="D121" s="84"/>
      <c r="E121" s="10">
        <v>12.443</v>
      </c>
      <c r="F121" s="86"/>
      <c r="G121" s="11"/>
      <c r="H121" s="109"/>
      <c r="I121" s="87"/>
    </row>
    <row r="122" spans="1:9" s="88" customFormat="1" ht="22.5" outlineLevel="2" x14ac:dyDescent="0.2">
      <c r="A122" s="83"/>
      <c r="B122" s="84"/>
      <c r="C122" s="85" t="s">
        <v>299</v>
      </c>
      <c r="D122" s="84"/>
      <c r="E122" s="85">
        <f>2.9*4*2*0.8+3.15*2*0.6*2</f>
        <v>26.119999999999997</v>
      </c>
      <c r="F122" s="86"/>
      <c r="G122" s="11"/>
      <c r="H122" s="109"/>
      <c r="I122" s="87"/>
    </row>
    <row r="123" spans="1:9" s="82" customFormat="1" ht="36" outlineLevel="1" x14ac:dyDescent="0.2">
      <c r="A123" s="78">
        <v>4</v>
      </c>
      <c r="B123" s="20" t="s">
        <v>85</v>
      </c>
      <c r="C123" s="22" t="s">
        <v>226</v>
      </c>
      <c r="D123" s="80" t="s">
        <v>16</v>
      </c>
      <c r="E123" s="9">
        <v>38.563000000000002</v>
      </c>
      <c r="F123" s="48">
        <v>0</v>
      </c>
      <c r="G123" s="9">
        <f>E123*(1+F123/100)</f>
        <v>38.563000000000002</v>
      </c>
      <c r="H123" s="108"/>
      <c r="I123" s="81">
        <f>G123*H123</f>
        <v>0</v>
      </c>
    </row>
    <row r="124" spans="1:9" s="82" customFormat="1" ht="12" outlineLevel="1" x14ac:dyDescent="0.2">
      <c r="A124" s="78">
        <v>5</v>
      </c>
      <c r="B124" s="20" t="s">
        <v>86</v>
      </c>
      <c r="C124" s="79" t="s">
        <v>181</v>
      </c>
      <c r="D124" s="80" t="s">
        <v>9</v>
      </c>
      <c r="E124" s="9">
        <v>4.508</v>
      </c>
      <c r="F124" s="48">
        <v>0</v>
      </c>
      <c r="G124" s="9">
        <f>E124*(1+F124/100)</f>
        <v>4.508</v>
      </c>
      <c r="H124" s="108"/>
      <c r="I124" s="81">
        <f>G124*H124</f>
        <v>0</v>
      </c>
    </row>
    <row r="125" spans="1:9" s="88" customFormat="1" ht="11.25" outlineLevel="2" x14ac:dyDescent="0.2">
      <c r="A125" s="83"/>
      <c r="B125" s="84"/>
      <c r="C125" s="85" t="s">
        <v>144</v>
      </c>
      <c r="D125" s="84"/>
      <c r="E125" s="10">
        <v>0</v>
      </c>
      <c r="F125" s="86"/>
      <c r="G125" s="11"/>
      <c r="H125" s="109"/>
      <c r="I125" s="87"/>
    </row>
    <row r="126" spans="1:9" s="88" customFormat="1" ht="11.25" outlineLevel="2" x14ac:dyDescent="0.2">
      <c r="A126" s="83"/>
      <c r="B126" s="84"/>
      <c r="C126" s="85" t="s">
        <v>154</v>
      </c>
      <c r="D126" s="84"/>
      <c r="E126" s="10">
        <v>0</v>
      </c>
      <c r="F126" s="86"/>
      <c r="G126" s="11"/>
      <c r="H126" s="109"/>
      <c r="I126" s="87"/>
    </row>
    <row r="127" spans="1:9" s="88" customFormat="1" ht="11.25" outlineLevel="2" x14ac:dyDescent="0.2">
      <c r="A127" s="83"/>
      <c r="B127" s="84"/>
      <c r="C127" s="85" t="s">
        <v>149</v>
      </c>
      <c r="D127" s="84"/>
      <c r="E127" s="10">
        <v>0</v>
      </c>
      <c r="F127" s="86"/>
      <c r="G127" s="11"/>
      <c r="H127" s="109"/>
      <c r="I127" s="87"/>
    </row>
    <row r="128" spans="1:9" s="88" customFormat="1" ht="11.25" outlineLevel="2" x14ac:dyDescent="0.2">
      <c r="A128" s="83"/>
      <c r="B128" s="84"/>
      <c r="C128" s="85" t="s">
        <v>111</v>
      </c>
      <c r="D128" s="84"/>
      <c r="E128" s="10">
        <v>1.6682400000000002</v>
      </c>
      <c r="F128" s="86"/>
      <c r="G128" s="11"/>
      <c r="H128" s="109"/>
      <c r="I128" s="87"/>
    </row>
    <row r="129" spans="1:9" s="88" customFormat="1" ht="22.5" outlineLevel="2" x14ac:dyDescent="0.2">
      <c r="A129" s="83"/>
      <c r="B129" s="84"/>
      <c r="C129" s="85" t="s">
        <v>298</v>
      </c>
      <c r="D129" s="84"/>
      <c r="E129" s="10">
        <v>2.84</v>
      </c>
      <c r="F129" s="86"/>
      <c r="G129" s="11"/>
      <c r="H129" s="109"/>
      <c r="I129" s="87"/>
    </row>
    <row r="130" spans="1:9" s="94" customFormat="1" ht="12.75" customHeight="1" outlineLevel="1" x14ac:dyDescent="0.2">
      <c r="A130" s="89"/>
      <c r="B130" s="90"/>
      <c r="C130" s="91"/>
      <c r="D130" s="90"/>
      <c r="E130" s="16"/>
      <c r="F130" s="92"/>
      <c r="G130" s="16"/>
      <c r="H130" s="110"/>
      <c r="I130" s="93"/>
    </row>
    <row r="131" spans="1:9" s="77" customFormat="1" ht="16.5" customHeight="1" x14ac:dyDescent="0.2">
      <c r="A131" s="73"/>
      <c r="B131" s="74"/>
      <c r="C131" s="74" t="s">
        <v>142</v>
      </c>
      <c r="D131" s="60"/>
      <c r="E131" s="8"/>
      <c r="F131" s="75"/>
      <c r="G131" s="8"/>
      <c r="H131" s="107"/>
      <c r="I131" s="76">
        <f>SUBTOTAL(9,I132:I232)</f>
        <v>0</v>
      </c>
    </row>
    <row r="132" spans="1:9" s="82" customFormat="1" ht="24" outlineLevel="1" x14ac:dyDescent="0.2">
      <c r="A132" s="78">
        <v>1</v>
      </c>
      <c r="B132" s="20" t="s">
        <v>89</v>
      </c>
      <c r="C132" s="79" t="s">
        <v>197</v>
      </c>
      <c r="D132" s="80" t="s">
        <v>17</v>
      </c>
      <c r="E132" s="9">
        <v>126.98199999999999</v>
      </c>
      <c r="F132" s="48">
        <v>0</v>
      </c>
      <c r="G132" s="9">
        <f>E132*(1+F132/100)</f>
        <v>126.98199999999999</v>
      </c>
      <c r="H132" s="108"/>
      <c r="I132" s="81">
        <f>G132*H132</f>
        <v>0</v>
      </c>
    </row>
    <row r="133" spans="1:9" s="88" customFormat="1" ht="11.25" outlineLevel="2" x14ac:dyDescent="0.2">
      <c r="A133" s="83"/>
      <c r="B133" s="84"/>
      <c r="C133" s="85" t="s">
        <v>144</v>
      </c>
      <c r="D133" s="84"/>
      <c r="E133" s="10">
        <v>0</v>
      </c>
      <c r="F133" s="86"/>
      <c r="G133" s="11"/>
      <c r="H133" s="109"/>
      <c r="I133" s="87"/>
    </row>
    <row r="134" spans="1:9" s="88" customFormat="1" ht="11.25" outlineLevel="2" x14ac:dyDescent="0.2">
      <c r="A134" s="83"/>
      <c r="B134" s="84"/>
      <c r="C134" s="85" t="s">
        <v>146</v>
      </c>
      <c r="D134" s="84"/>
      <c r="E134" s="10">
        <v>0</v>
      </c>
      <c r="F134" s="86"/>
      <c r="G134" s="11"/>
      <c r="H134" s="109"/>
      <c r="I134" s="87"/>
    </row>
    <row r="135" spans="1:9" s="88" customFormat="1" ht="11.25" outlineLevel="2" x14ac:dyDescent="0.2">
      <c r="A135" s="83"/>
      <c r="B135" s="84"/>
      <c r="C135" s="85" t="s">
        <v>117</v>
      </c>
      <c r="D135" s="84"/>
      <c r="E135" s="10">
        <v>5.5629999999999997</v>
      </c>
      <c r="F135" s="86"/>
      <c r="G135" s="11"/>
      <c r="H135" s="109"/>
      <c r="I135" s="87"/>
    </row>
    <row r="136" spans="1:9" s="88" customFormat="1" ht="11.25" outlineLevel="2" x14ac:dyDescent="0.2">
      <c r="A136" s="83"/>
      <c r="B136" s="84"/>
      <c r="C136" s="85" t="s">
        <v>155</v>
      </c>
      <c r="D136" s="84"/>
      <c r="E136" s="10">
        <v>11.486000000000001</v>
      </c>
      <c r="F136" s="86"/>
      <c r="G136" s="11"/>
      <c r="H136" s="109"/>
      <c r="I136" s="87"/>
    </row>
    <row r="137" spans="1:9" s="88" customFormat="1" ht="11.25" outlineLevel="2" x14ac:dyDescent="0.2">
      <c r="A137" s="83"/>
      <c r="B137" s="84"/>
      <c r="C137" s="85" t="s">
        <v>147</v>
      </c>
      <c r="D137" s="84"/>
      <c r="E137" s="10">
        <v>0</v>
      </c>
      <c r="F137" s="86"/>
      <c r="G137" s="11"/>
      <c r="H137" s="109"/>
      <c r="I137" s="87"/>
    </row>
    <row r="138" spans="1:9" s="88" customFormat="1" ht="11.25" outlineLevel="2" x14ac:dyDescent="0.2">
      <c r="A138" s="83"/>
      <c r="B138" s="84"/>
      <c r="C138" s="85" t="s">
        <v>153</v>
      </c>
      <c r="D138" s="84"/>
      <c r="E138" s="10">
        <v>33.83</v>
      </c>
      <c r="F138" s="86"/>
      <c r="G138" s="11"/>
      <c r="H138" s="109"/>
      <c r="I138" s="87"/>
    </row>
    <row r="139" spans="1:9" s="88" customFormat="1" ht="11.25" outlineLevel="2" x14ac:dyDescent="0.2">
      <c r="A139" s="83"/>
      <c r="B139" s="84"/>
      <c r="C139" s="85" t="s">
        <v>175</v>
      </c>
      <c r="D139" s="84"/>
      <c r="E139" s="10">
        <v>39.616999999999997</v>
      </c>
      <c r="F139" s="86"/>
      <c r="G139" s="11"/>
      <c r="H139" s="109"/>
      <c r="I139" s="87"/>
    </row>
    <row r="140" spans="1:9" s="88" customFormat="1" ht="11.25" outlineLevel="2" x14ac:dyDescent="0.2">
      <c r="A140" s="83"/>
      <c r="B140" s="84"/>
      <c r="C140" s="85" t="s">
        <v>148</v>
      </c>
      <c r="D140" s="84"/>
      <c r="E140" s="10">
        <v>0</v>
      </c>
      <c r="F140" s="86"/>
      <c r="G140" s="11"/>
      <c r="H140" s="109"/>
      <c r="I140" s="87"/>
    </row>
    <row r="141" spans="1:9" s="88" customFormat="1" ht="11.25" outlineLevel="2" x14ac:dyDescent="0.2">
      <c r="A141" s="83"/>
      <c r="B141" s="84"/>
      <c r="C141" s="85" t="s">
        <v>121</v>
      </c>
      <c r="D141" s="84"/>
      <c r="E141" s="10">
        <v>19.251999999999999</v>
      </c>
      <c r="F141" s="86"/>
      <c r="G141" s="11"/>
      <c r="H141" s="109"/>
      <c r="I141" s="87"/>
    </row>
    <row r="142" spans="1:9" s="88" customFormat="1" ht="11.25" outlineLevel="2" x14ac:dyDescent="0.2">
      <c r="A142" s="83"/>
      <c r="B142" s="84"/>
      <c r="C142" s="85" t="s">
        <v>162</v>
      </c>
      <c r="D142" s="84"/>
      <c r="E142" s="10">
        <v>17.233999999999998</v>
      </c>
      <c r="F142" s="86"/>
      <c r="G142" s="11"/>
      <c r="H142" s="109"/>
      <c r="I142" s="87"/>
    </row>
    <row r="143" spans="1:9" s="82" customFormat="1" ht="48" outlineLevel="1" x14ac:dyDescent="0.2">
      <c r="A143" s="78">
        <v>2</v>
      </c>
      <c r="B143" s="20" t="s">
        <v>90</v>
      </c>
      <c r="C143" s="22" t="s">
        <v>227</v>
      </c>
      <c r="D143" s="80" t="s">
        <v>16</v>
      </c>
      <c r="E143" s="9">
        <v>19.850000000000001</v>
      </c>
      <c r="F143" s="48">
        <v>0</v>
      </c>
      <c r="G143" s="9">
        <f>E143*(1+F143/100)</f>
        <v>19.850000000000001</v>
      </c>
      <c r="H143" s="108"/>
      <c r="I143" s="81">
        <f>G143*H143</f>
        <v>0</v>
      </c>
    </row>
    <row r="144" spans="1:9" s="88" customFormat="1" ht="11.25" outlineLevel="2" x14ac:dyDescent="0.2">
      <c r="A144" s="83"/>
      <c r="B144" s="84"/>
      <c r="C144" s="85" t="s">
        <v>148</v>
      </c>
      <c r="D144" s="84"/>
      <c r="E144" s="10">
        <v>0</v>
      </c>
      <c r="F144" s="86"/>
      <c r="G144" s="11"/>
      <c r="H144" s="109"/>
      <c r="I144" s="87"/>
    </row>
    <row r="145" spans="1:9" s="88" customFormat="1" ht="11.25" outlineLevel="2" x14ac:dyDescent="0.2">
      <c r="A145" s="83"/>
      <c r="B145" s="84"/>
      <c r="C145" s="85" t="s">
        <v>145</v>
      </c>
      <c r="D145" s="84"/>
      <c r="E145" s="10">
        <v>19.850000000000001</v>
      </c>
      <c r="F145" s="86"/>
      <c r="G145" s="11"/>
      <c r="H145" s="109"/>
      <c r="I145" s="87"/>
    </row>
    <row r="146" spans="1:9" s="82" customFormat="1" ht="48" outlineLevel="1" x14ac:dyDescent="0.2">
      <c r="A146" s="78">
        <v>3</v>
      </c>
      <c r="B146" s="20" t="s">
        <v>91</v>
      </c>
      <c r="C146" s="22" t="s">
        <v>228</v>
      </c>
      <c r="D146" s="80" t="s">
        <v>16</v>
      </c>
      <c r="E146" s="9">
        <v>19.850000000000001</v>
      </c>
      <c r="F146" s="48">
        <v>0</v>
      </c>
      <c r="G146" s="9">
        <f>E146*(1+F146/100)</f>
        <v>19.850000000000001</v>
      </c>
      <c r="H146" s="108"/>
      <c r="I146" s="81">
        <f>G146*H146</f>
        <v>0</v>
      </c>
    </row>
    <row r="147" spans="1:9" s="82" customFormat="1" ht="48" outlineLevel="1" x14ac:dyDescent="0.2">
      <c r="A147" s="78">
        <v>4</v>
      </c>
      <c r="B147" s="20" t="s">
        <v>92</v>
      </c>
      <c r="C147" s="22" t="s">
        <v>229</v>
      </c>
      <c r="D147" s="80" t="s">
        <v>16</v>
      </c>
      <c r="E147" s="9">
        <v>483.81500000000005</v>
      </c>
      <c r="F147" s="48">
        <v>0</v>
      </c>
      <c r="G147" s="9">
        <f>E147*(1+F147/100)</f>
        <v>483.81500000000005</v>
      </c>
      <c r="H147" s="108"/>
      <c r="I147" s="81">
        <f>G147*H147</f>
        <v>0</v>
      </c>
    </row>
    <row r="148" spans="1:9" s="88" customFormat="1" ht="11.25" outlineLevel="2" x14ac:dyDescent="0.2">
      <c r="A148" s="83"/>
      <c r="B148" s="84"/>
      <c r="C148" s="85" t="s">
        <v>144</v>
      </c>
      <c r="D148" s="84"/>
      <c r="E148" s="10">
        <v>0</v>
      </c>
      <c r="F148" s="86"/>
      <c r="G148" s="11"/>
      <c r="H148" s="109"/>
      <c r="I148" s="87"/>
    </row>
    <row r="149" spans="1:9" s="88" customFormat="1" ht="11.25" outlineLevel="2" x14ac:dyDescent="0.2">
      <c r="A149" s="83"/>
      <c r="B149" s="84"/>
      <c r="C149" s="85" t="s">
        <v>146</v>
      </c>
      <c r="D149" s="84"/>
      <c r="E149" s="10">
        <v>0</v>
      </c>
      <c r="F149" s="86"/>
      <c r="G149" s="11"/>
      <c r="H149" s="109"/>
      <c r="I149" s="87"/>
    </row>
    <row r="150" spans="1:9" s="88" customFormat="1" ht="11.25" outlineLevel="2" x14ac:dyDescent="0.2">
      <c r="A150" s="83"/>
      <c r="B150" s="84"/>
      <c r="C150" s="85" t="s">
        <v>118</v>
      </c>
      <c r="D150" s="84"/>
      <c r="E150" s="10">
        <v>6.4660000000000002</v>
      </c>
      <c r="F150" s="86"/>
      <c r="G150" s="11"/>
      <c r="H150" s="109"/>
      <c r="I150" s="87"/>
    </row>
    <row r="151" spans="1:9" s="88" customFormat="1" ht="11.25" outlineLevel="2" x14ac:dyDescent="0.2">
      <c r="A151" s="83"/>
      <c r="B151" s="84"/>
      <c r="C151" s="85" t="s">
        <v>169</v>
      </c>
      <c r="D151" s="84"/>
      <c r="E151" s="10">
        <v>67.465000000000003</v>
      </c>
      <c r="F151" s="86"/>
      <c r="G151" s="11"/>
      <c r="H151" s="109"/>
      <c r="I151" s="87"/>
    </row>
    <row r="152" spans="1:9" s="88" customFormat="1" ht="11.25" outlineLevel="2" x14ac:dyDescent="0.2">
      <c r="A152" s="83"/>
      <c r="B152" s="84"/>
      <c r="C152" s="85" t="s">
        <v>147</v>
      </c>
      <c r="D152" s="84"/>
      <c r="E152" s="10">
        <v>0</v>
      </c>
      <c r="F152" s="86"/>
      <c r="G152" s="11"/>
      <c r="H152" s="109"/>
      <c r="I152" s="87"/>
    </row>
    <row r="153" spans="1:9" s="88" customFormat="1" ht="11.25" outlineLevel="2" x14ac:dyDescent="0.2">
      <c r="A153" s="83"/>
      <c r="B153" s="84"/>
      <c r="C153" s="85" t="s">
        <v>158</v>
      </c>
      <c r="D153" s="84"/>
      <c r="E153" s="10">
        <v>43.320999999999998</v>
      </c>
      <c r="F153" s="86"/>
      <c r="G153" s="11"/>
      <c r="H153" s="109"/>
      <c r="I153" s="87"/>
    </row>
    <row r="154" spans="1:9" s="88" customFormat="1" ht="11.25" outlineLevel="2" x14ac:dyDescent="0.2">
      <c r="A154" s="83"/>
      <c r="B154" s="84"/>
      <c r="C154" s="85" t="s">
        <v>182</v>
      </c>
      <c r="D154" s="84"/>
      <c r="E154" s="10">
        <v>275.10300000000001</v>
      </c>
      <c r="F154" s="86"/>
      <c r="G154" s="11"/>
      <c r="H154" s="109"/>
      <c r="I154" s="87"/>
    </row>
    <row r="155" spans="1:9" s="88" customFormat="1" ht="11.25" outlineLevel="2" x14ac:dyDescent="0.2">
      <c r="A155" s="83"/>
      <c r="B155" s="84"/>
      <c r="C155" s="85" t="s">
        <v>148</v>
      </c>
      <c r="D155" s="84"/>
      <c r="E155" s="10">
        <v>0</v>
      </c>
      <c r="F155" s="86"/>
      <c r="G155" s="11"/>
      <c r="H155" s="109"/>
      <c r="I155" s="87"/>
    </row>
    <row r="156" spans="1:9" s="88" customFormat="1" ht="11.25" outlineLevel="2" x14ac:dyDescent="0.2">
      <c r="A156" s="83"/>
      <c r="B156" s="84"/>
      <c r="C156" s="85" t="s">
        <v>116</v>
      </c>
      <c r="D156" s="84"/>
      <c r="E156" s="10">
        <v>21.22</v>
      </c>
      <c r="F156" s="86"/>
      <c r="G156" s="11"/>
      <c r="H156" s="109"/>
      <c r="I156" s="87"/>
    </row>
    <row r="157" spans="1:9" s="88" customFormat="1" ht="11.25" outlineLevel="2" x14ac:dyDescent="0.2">
      <c r="A157" s="83"/>
      <c r="B157" s="84"/>
      <c r="C157" s="85" t="s">
        <v>164</v>
      </c>
      <c r="D157" s="84"/>
      <c r="E157" s="10">
        <v>70.239999999999995</v>
      </c>
      <c r="F157" s="86"/>
      <c r="G157" s="11"/>
      <c r="H157" s="109"/>
      <c r="I157" s="87"/>
    </row>
    <row r="158" spans="1:9" s="82" customFormat="1" ht="48" outlineLevel="1" x14ac:dyDescent="0.2">
      <c r="A158" s="78">
        <v>5</v>
      </c>
      <c r="B158" s="20" t="s">
        <v>93</v>
      </c>
      <c r="C158" s="22" t="s">
        <v>230</v>
      </c>
      <c r="D158" s="80" t="s">
        <v>16</v>
      </c>
      <c r="E158" s="9">
        <v>483.81500000000005</v>
      </c>
      <c r="F158" s="48">
        <v>0</v>
      </c>
      <c r="G158" s="9">
        <f>E158*(1+F158/100)</f>
        <v>483.81500000000005</v>
      </c>
      <c r="H158" s="108"/>
      <c r="I158" s="81">
        <f>G158*H158</f>
        <v>0</v>
      </c>
    </row>
    <row r="159" spans="1:9" s="82" customFormat="1" ht="12" outlineLevel="1" x14ac:dyDescent="0.2">
      <c r="A159" s="78">
        <v>6</v>
      </c>
      <c r="B159" s="20" t="s">
        <v>94</v>
      </c>
      <c r="C159" s="79" t="s">
        <v>168</v>
      </c>
      <c r="D159" s="80" t="s">
        <v>16</v>
      </c>
      <c r="E159" s="9">
        <v>96</v>
      </c>
      <c r="F159" s="48">
        <v>0</v>
      </c>
      <c r="G159" s="9">
        <f>E159*(1+F159/100)</f>
        <v>96</v>
      </c>
      <c r="H159" s="108"/>
      <c r="I159" s="81">
        <f>G159*H159</f>
        <v>0</v>
      </c>
    </row>
    <row r="160" spans="1:9" s="88" customFormat="1" ht="11.25" outlineLevel="2" x14ac:dyDescent="0.2">
      <c r="A160" s="83"/>
      <c r="B160" s="84"/>
      <c r="C160" s="85" t="s">
        <v>53</v>
      </c>
      <c r="D160" s="84"/>
      <c r="E160" s="10">
        <v>0</v>
      </c>
      <c r="F160" s="86"/>
      <c r="G160" s="11"/>
      <c r="H160" s="109"/>
      <c r="I160" s="87"/>
    </row>
    <row r="161" spans="1:9" s="88" customFormat="1" ht="11.25" outlineLevel="2" x14ac:dyDescent="0.2">
      <c r="A161" s="83"/>
      <c r="B161" s="84"/>
      <c r="C161" s="85" t="s">
        <v>32</v>
      </c>
      <c r="D161" s="84"/>
      <c r="E161" s="10">
        <v>23</v>
      </c>
      <c r="F161" s="86"/>
      <c r="G161" s="11"/>
      <c r="H161" s="109"/>
      <c r="I161" s="87"/>
    </row>
    <row r="162" spans="1:9" s="88" customFormat="1" ht="11.25" outlineLevel="2" x14ac:dyDescent="0.2">
      <c r="A162" s="83"/>
      <c r="B162" s="84"/>
      <c r="C162" s="85" t="s">
        <v>42</v>
      </c>
      <c r="D162" s="84"/>
      <c r="E162" s="10">
        <v>0</v>
      </c>
      <c r="F162" s="86"/>
      <c r="G162" s="11"/>
      <c r="H162" s="109"/>
      <c r="I162" s="87"/>
    </row>
    <row r="163" spans="1:9" s="88" customFormat="1" ht="11.25" outlineLevel="2" x14ac:dyDescent="0.2">
      <c r="A163" s="83"/>
      <c r="B163" s="84"/>
      <c r="C163" s="85" t="s">
        <v>35</v>
      </c>
      <c r="D163" s="84"/>
      <c r="E163" s="10">
        <v>36</v>
      </c>
      <c r="F163" s="86"/>
      <c r="G163" s="11"/>
      <c r="H163" s="109"/>
      <c r="I163" s="87"/>
    </row>
    <row r="164" spans="1:9" s="88" customFormat="1" ht="11.25" outlineLevel="2" x14ac:dyDescent="0.2">
      <c r="A164" s="83"/>
      <c r="B164" s="84"/>
      <c r="C164" s="85" t="s">
        <v>43</v>
      </c>
      <c r="D164" s="84"/>
      <c r="E164" s="10">
        <v>0</v>
      </c>
      <c r="F164" s="86"/>
      <c r="G164" s="11"/>
      <c r="H164" s="109"/>
      <c r="I164" s="87"/>
    </row>
    <row r="165" spans="1:9" s="88" customFormat="1" ht="11.25" outlineLevel="2" x14ac:dyDescent="0.2">
      <c r="A165" s="83"/>
      <c r="B165" s="84"/>
      <c r="C165" s="85" t="s">
        <v>36</v>
      </c>
      <c r="D165" s="84"/>
      <c r="E165" s="10">
        <v>37</v>
      </c>
      <c r="F165" s="86"/>
      <c r="G165" s="11"/>
      <c r="H165" s="109"/>
      <c r="I165" s="87"/>
    </row>
    <row r="166" spans="1:9" s="82" customFormat="1" ht="12" outlineLevel="1" x14ac:dyDescent="0.2">
      <c r="A166" s="78">
        <v>7</v>
      </c>
      <c r="B166" s="20" t="s">
        <v>95</v>
      </c>
      <c r="C166" s="79" t="s">
        <v>179</v>
      </c>
      <c r="D166" s="80" t="s">
        <v>9</v>
      </c>
      <c r="E166" s="9">
        <v>16.225359999999998</v>
      </c>
      <c r="F166" s="48">
        <v>0</v>
      </c>
      <c r="G166" s="9">
        <f>E166*(1+F166/100)</f>
        <v>16.225359999999998</v>
      </c>
      <c r="H166" s="108"/>
      <c r="I166" s="81">
        <f>G166*H166</f>
        <v>0</v>
      </c>
    </row>
    <row r="167" spans="1:9" s="88" customFormat="1" ht="11.25" outlineLevel="2" x14ac:dyDescent="0.2">
      <c r="A167" s="83"/>
      <c r="B167" s="84"/>
      <c r="C167" s="85" t="s">
        <v>144</v>
      </c>
      <c r="D167" s="84"/>
      <c r="E167" s="10">
        <v>0</v>
      </c>
      <c r="F167" s="86"/>
      <c r="G167" s="11"/>
      <c r="H167" s="109"/>
      <c r="I167" s="87"/>
    </row>
    <row r="168" spans="1:9" s="88" customFormat="1" ht="11.25" outlineLevel="2" x14ac:dyDescent="0.2">
      <c r="A168" s="83"/>
      <c r="B168" s="84"/>
      <c r="C168" s="85" t="s">
        <v>146</v>
      </c>
      <c r="D168" s="84"/>
      <c r="E168" s="10">
        <v>0</v>
      </c>
      <c r="F168" s="86"/>
      <c r="G168" s="11"/>
      <c r="H168" s="109"/>
      <c r="I168" s="87"/>
    </row>
    <row r="169" spans="1:9" s="88" customFormat="1" ht="11.25" outlineLevel="2" x14ac:dyDescent="0.2">
      <c r="A169" s="83"/>
      <c r="B169" s="84"/>
      <c r="C169" s="85" t="s">
        <v>140</v>
      </c>
      <c r="D169" s="84"/>
      <c r="E169" s="10">
        <v>1.0013399999999999</v>
      </c>
      <c r="F169" s="86"/>
      <c r="G169" s="11"/>
      <c r="H169" s="109"/>
      <c r="I169" s="87"/>
    </row>
    <row r="170" spans="1:9" s="88" customFormat="1" ht="11.25" outlineLevel="2" x14ac:dyDescent="0.2">
      <c r="A170" s="83"/>
      <c r="B170" s="84"/>
      <c r="C170" s="85" t="s">
        <v>165</v>
      </c>
      <c r="D170" s="84"/>
      <c r="E170" s="10">
        <v>1.37832</v>
      </c>
      <c r="F170" s="86"/>
      <c r="G170" s="11"/>
      <c r="H170" s="109"/>
      <c r="I170" s="87"/>
    </row>
    <row r="171" spans="1:9" s="88" customFormat="1" ht="11.25" outlineLevel="2" x14ac:dyDescent="0.2">
      <c r="A171" s="83"/>
      <c r="B171" s="84"/>
      <c r="C171" s="85" t="s">
        <v>147</v>
      </c>
      <c r="D171" s="84"/>
      <c r="E171" s="10">
        <v>0</v>
      </c>
      <c r="F171" s="86"/>
      <c r="G171" s="11"/>
      <c r="H171" s="109"/>
      <c r="I171" s="87"/>
    </row>
    <row r="172" spans="1:9" s="88" customFormat="1" ht="22.5" outlineLevel="2" x14ac:dyDescent="0.2">
      <c r="A172" s="83"/>
      <c r="B172" s="84"/>
      <c r="C172" s="85" t="s">
        <v>167</v>
      </c>
      <c r="D172" s="84"/>
      <c r="E172" s="10">
        <v>3.81182</v>
      </c>
      <c r="F172" s="86"/>
      <c r="G172" s="11"/>
      <c r="H172" s="109"/>
      <c r="I172" s="87"/>
    </row>
    <row r="173" spans="1:9" s="88" customFormat="1" ht="11.25" outlineLevel="2" x14ac:dyDescent="0.2">
      <c r="A173" s="83"/>
      <c r="B173" s="84"/>
      <c r="C173" s="85" t="s">
        <v>183</v>
      </c>
      <c r="D173" s="84"/>
      <c r="E173" s="10">
        <v>4.5004399999999993</v>
      </c>
      <c r="F173" s="86"/>
      <c r="G173" s="11"/>
      <c r="H173" s="109"/>
      <c r="I173" s="87"/>
    </row>
    <row r="174" spans="1:9" s="88" customFormat="1" ht="11.25" outlineLevel="2" x14ac:dyDescent="0.2">
      <c r="A174" s="83"/>
      <c r="B174" s="84"/>
      <c r="C174" s="85" t="s">
        <v>148</v>
      </c>
      <c r="D174" s="84"/>
      <c r="E174" s="10">
        <v>0</v>
      </c>
      <c r="F174" s="86"/>
      <c r="G174" s="11"/>
      <c r="H174" s="109"/>
      <c r="I174" s="87"/>
    </row>
    <row r="175" spans="1:9" s="88" customFormat="1" ht="11.25" outlineLevel="2" x14ac:dyDescent="0.2">
      <c r="A175" s="83"/>
      <c r="B175" s="84"/>
      <c r="C175" s="85" t="s">
        <v>141</v>
      </c>
      <c r="D175" s="84"/>
      <c r="E175" s="10">
        <v>3.4653599999999996</v>
      </c>
      <c r="F175" s="86"/>
      <c r="G175" s="11"/>
      <c r="H175" s="109"/>
      <c r="I175" s="87"/>
    </row>
    <row r="176" spans="1:9" s="88" customFormat="1" ht="11.25" outlineLevel="2" x14ac:dyDescent="0.2">
      <c r="A176" s="83"/>
      <c r="B176" s="84"/>
      <c r="C176" s="85" t="s">
        <v>171</v>
      </c>
      <c r="D176" s="84"/>
      <c r="E176" s="10">
        <v>2.0680799999999997</v>
      </c>
      <c r="F176" s="86"/>
      <c r="G176" s="11"/>
      <c r="H176" s="109"/>
      <c r="I176" s="87"/>
    </row>
    <row r="177" spans="1:9" s="82" customFormat="1" ht="12" outlineLevel="1" x14ac:dyDescent="0.2">
      <c r="A177" s="78">
        <v>8</v>
      </c>
      <c r="B177" s="20" t="s">
        <v>218</v>
      </c>
      <c r="C177" s="79" t="s">
        <v>178</v>
      </c>
      <c r="D177" s="80" t="s">
        <v>8</v>
      </c>
      <c r="E177" s="9">
        <v>28</v>
      </c>
      <c r="F177" s="48">
        <v>0</v>
      </c>
      <c r="G177" s="9">
        <f>E177*(1+F177/100)</f>
        <v>28</v>
      </c>
      <c r="H177" s="108"/>
      <c r="I177" s="81">
        <f>G177*H177</f>
        <v>0</v>
      </c>
    </row>
    <row r="178" spans="1:9" s="88" customFormat="1" ht="11.25" outlineLevel="2" x14ac:dyDescent="0.2">
      <c r="A178" s="83"/>
      <c r="B178" s="84"/>
      <c r="C178" s="85" t="s">
        <v>129</v>
      </c>
      <c r="D178" s="84"/>
      <c r="E178" s="10">
        <v>0</v>
      </c>
      <c r="F178" s="86"/>
      <c r="G178" s="11"/>
      <c r="H178" s="109"/>
      <c r="I178" s="87"/>
    </row>
    <row r="179" spans="1:9" s="88" customFormat="1" ht="11.25" outlineLevel="2" x14ac:dyDescent="0.2">
      <c r="A179" s="83"/>
      <c r="B179" s="84"/>
      <c r="C179" s="85" t="s">
        <v>53</v>
      </c>
      <c r="D179" s="84"/>
      <c r="E179" s="10">
        <v>0</v>
      </c>
      <c r="F179" s="86"/>
      <c r="G179" s="11"/>
      <c r="H179" s="109"/>
      <c r="I179" s="87"/>
    </row>
    <row r="180" spans="1:9" s="88" customFormat="1" ht="11.25" outlineLevel="2" x14ac:dyDescent="0.2">
      <c r="A180" s="83"/>
      <c r="B180" s="84"/>
      <c r="C180" s="85" t="s">
        <v>21</v>
      </c>
      <c r="D180" s="84"/>
      <c r="E180" s="10">
        <v>4</v>
      </c>
      <c r="F180" s="86"/>
      <c r="G180" s="11"/>
      <c r="H180" s="109"/>
      <c r="I180" s="87"/>
    </row>
    <row r="181" spans="1:9" s="88" customFormat="1" ht="11.25" outlineLevel="2" x14ac:dyDescent="0.2">
      <c r="A181" s="83"/>
      <c r="B181" s="84"/>
      <c r="C181" s="85" t="s">
        <v>42</v>
      </c>
      <c r="D181" s="84"/>
      <c r="E181" s="10">
        <v>0</v>
      </c>
      <c r="F181" s="86"/>
      <c r="G181" s="11"/>
      <c r="H181" s="109"/>
      <c r="I181" s="87"/>
    </row>
    <row r="182" spans="1:9" s="88" customFormat="1" ht="11.25" outlineLevel="2" x14ac:dyDescent="0.2">
      <c r="A182" s="83"/>
      <c r="B182" s="84"/>
      <c r="C182" s="85" t="s">
        <v>31</v>
      </c>
      <c r="D182" s="84"/>
      <c r="E182" s="10">
        <v>20</v>
      </c>
      <c r="F182" s="86"/>
      <c r="G182" s="11"/>
      <c r="H182" s="109"/>
      <c r="I182" s="87"/>
    </row>
    <row r="183" spans="1:9" s="88" customFormat="1" ht="11.25" outlineLevel="2" x14ac:dyDescent="0.2">
      <c r="A183" s="83"/>
      <c r="B183" s="84"/>
      <c r="C183" s="85" t="s">
        <v>43</v>
      </c>
      <c r="D183" s="84"/>
      <c r="E183" s="10">
        <v>0</v>
      </c>
      <c r="F183" s="86"/>
      <c r="G183" s="11"/>
      <c r="H183" s="109"/>
      <c r="I183" s="87"/>
    </row>
    <row r="184" spans="1:9" s="88" customFormat="1" ht="11.25" outlineLevel="2" x14ac:dyDescent="0.2">
      <c r="A184" s="83"/>
      <c r="B184" s="84"/>
      <c r="C184" s="85" t="s">
        <v>21</v>
      </c>
      <c r="D184" s="84"/>
      <c r="E184" s="10">
        <v>4</v>
      </c>
      <c r="F184" s="86"/>
      <c r="G184" s="11"/>
      <c r="H184" s="109"/>
      <c r="I184" s="87"/>
    </row>
    <row r="185" spans="1:9" s="82" customFormat="1" ht="24" outlineLevel="1" x14ac:dyDescent="0.2">
      <c r="A185" s="78">
        <v>9</v>
      </c>
      <c r="B185" s="21" t="s">
        <v>219</v>
      </c>
      <c r="C185" s="79" t="s">
        <v>205</v>
      </c>
      <c r="D185" s="80" t="s">
        <v>8</v>
      </c>
      <c r="E185" s="9">
        <v>93</v>
      </c>
      <c r="F185" s="48">
        <v>0</v>
      </c>
      <c r="G185" s="9">
        <f>E185*(1+F185/100)</f>
        <v>93</v>
      </c>
      <c r="H185" s="108"/>
      <c r="I185" s="81">
        <f>G185*H185</f>
        <v>0</v>
      </c>
    </row>
    <row r="186" spans="1:9" s="88" customFormat="1" ht="11.25" outlineLevel="2" x14ac:dyDescent="0.2">
      <c r="A186" s="83"/>
      <c r="B186" s="84"/>
      <c r="C186" s="85" t="s">
        <v>129</v>
      </c>
      <c r="D186" s="84"/>
      <c r="E186" s="10">
        <v>0</v>
      </c>
      <c r="F186" s="86"/>
      <c r="G186" s="11"/>
      <c r="H186" s="109"/>
      <c r="I186" s="87"/>
    </row>
    <row r="187" spans="1:9" s="88" customFormat="1" ht="11.25" outlineLevel="2" x14ac:dyDescent="0.2">
      <c r="A187" s="83"/>
      <c r="B187" s="84"/>
      <c r="C187" s="85" t="s">
        <v>53</v>
      </c>
      <c r="D187" s="84"/>
      <c r="E187" s="10">
        <v>0</v>
      </c>
      <c r="F187" s="86"/>
      <c r="G187" s="11"/>
      <c r="H187" s="109"/>
      <c r="I187" s="87"/>
    </row>
    <row r="188" spans="1:9" s="88" customFormat="1" ht="11.25" outlineLevel="2" x14ac:dyDescent="0.2">
      <c r="A188" s="83"/>
      <c r="B188" s="84"/>
      <c r="C188" s="85" t="s">
        <v>20</v>
      </c>
      <c r="D188" s="84"/>
      <c r="E188" s="10">
        <v>3</v>
      </c>
      <c r="F188" s="86"/>
      <c r="G188" s="11"/>
      <c r="H188" s="109"/>
      <c r="I188" s="87"/>
    </row>
    <row r="189" spans="1:9" s="88" customFormat="1" ht="11.25" outlineLevel="2" x14ac:dyDescent="0.2">
      <c r="A189" s="83"/>
      <c r="B189" s="84"/>
      <c r="C189" s="85" t="s">
        <v>42</v>
      </c>
      <c r="D189" s="84"/>
      <c r="E189" s="10">
        <v>0</v>
      </c>
      <c r="F189" s="86"/>
      <c r="G189" s="11"/>
      <c r="H189" s="109"/>
      <c r="I189" s="87"/>
    </row>
    <row r="190" spans="1:9" s="88" customFormat="1" ht="11.25" outlineLevel="2" x14ac:dyDescent="0.2">
      <c r="A190" s="83"/>
      <c r="B190" s="84"/>
      <c r="C190" s="85" t="s">
        <v>37</v>
      </c>
      <c r="D190" s="84"/>
      <c r="E190" s="10">
        <v>55</v>
      </c>
      <c r="F190" s="86"/>
      <c r="G190" s="11"/>
      <c r="H190" s="109"/>
      <c r="I190" s="87"/>
    </row>
    <row r="191" spans="1:9" s="88" customFormat="1" ht="11.25" outlineLevel="2" x14ac:dyDescent="0.2">
      <c r="A191" s="83"/>
      <c r="B191" s="84"/>
      <c r="C191" s="85" t="s">
        <v>43</v>
      </c>
      <c r="D191" s="84"/>
      <c r="E191" s="10">
        <v>0</v>
      </c>
      <c r="F191" s="86"/>
      <c r="G191" s="11"/>
      <c r="H191" s="109"/>
      <c r="I191" s="87"/>
    </row>
    <row r="192" spans="1:9" s="88" customFormat="1" ht="11.25" outlineLevel="2" x14ac:dyDescent="0.2">
      <c r="A192" s="83"/>
      <c r="B192" s="84"/>
      <c r="C192" s="85" t="s">
        <v>33</v>
      </c>
      <c r="D192" s="84"/>
      <c r="E192" s="10">
        <v>35</v>
      </c>
      <c r="F192" s="86"/>
      <c r="G192" s="11"/>
      <c r="H192" s="109"/>
      <c r="I192" s="87"/>
    </row>
    <row r="193" spans="1:9" s="82" customFormat="1" ht="24" outlineLevel="1" x14ac:dyDescent="0.2">
      <c r="A193" s="78">
        <v>10</v>
      </c>
      <c r="B193" s="20" t="s">
        <v>97</v>
      </c>
      <c r="C193" s="79" t="s">
        <v>203</v>
      </c>
      <c r="D193" s="80" t="s">
        <v>8</v>
      </c>
      <c r="E193" s="9">
        <v>9</v>
      </c>
      <c r="F193" s="48">
        <v>0</v>
      </c>
      <c r="G193" s="9">
        <f>E193*(1+F193/100)</f>
        <v>9</v>
      </c>
      <c r="H193" s="108"/>
      <c r="I193" s="81">
        <f>G193*H193</f>
        <v>0</v>
      </c>
    </row>
    <row r="194" spans="1:9" s="88" customFormat="1" ht="11.25" outlineLevel="2" x14ac:dyDescent="0.2">
      <c r="A194" s="83"/>
      <c r="B194" s="84"/>
      <c r="C194" s="85" t="s">
        <v>129</v>
      </c>
      <c r="D194" s="84"/>
      <c r="E194" s="10">
        <v>0</v>
      </c>
      <c r="F194" s="86"/>
      <c r="G194" s="11"/>
      <c r="H194" s="109"/>
      <c r="I194" s="87"/>
    </row>
    <row r="195" spans="1:9" s="88" customFormat="1" ht="11.25" outlineLevel="2" x14ac:dyDescent="0.2">
      <c r="A195" s="83"/>
      <c r="B195" s="84"/>
      <c r="C195" s="85" t="s">
        <v>53</v>
      </c>
      <c r="D195" s="84"/>
      <c r="E195" s="10">
        <v>0</v>
      </c>
      <c r="F195" s="86"/>
      <c r="G195" s="11"/>
      <c r="H195" s="109"/>
      <c r="I195" s="87"/>
    </row>
    <row r="196" spans="1:9" s="88" customFormat="1" ht="11.25" outlineLevel="2" x14ac:dyDescent="0.2">
      <c r="A196" s="83"/>
      <c r="B196" s="84"/>
      <c r="C196" s="85" t="s">
        <v>1</v>
      </c>
      <c r="D196" s="84"/>
      <c r="E196" s="10">
        <v>0</v>
      </c>
      <c r="F196" s="86"/>
      <c r="G196" s="11"/>
      <c r="H196" s="109"/>
      <c r="I196" s="87"/>
    </row>
    <row r="197" spans="1:9" s="88" customFormat="1" ht="11.25" outlineLevel="2" x14ac:dyDescent="0.2">
      <c r="A197" s="83"/>
      <c r="B197" s="84"/>
      <c r="C197" s="85" t="s">
        <v>42</v>
      </c>
      <c r="D197" s="84"/>
      <c r="E197" s="10">
        <v>0</v>
      </c>
      <c r="F197" s="86"/>
      <c r="G197" s="11"/>
      <c r="H197" s="109"/>
      <c r="I197" s="87"/>
    </row>
    <row r="198" spans="1:9" s="88" customFormat="1" ht="11.25" outlineLevel="2" x14ac:dyDescent="0.2">
      <c r="A198" s="83"/>
      <c r="B198" s="84"/>
      <c r="C198" s="85" t="s">
        <v>23</v>
      </c>
      <c r="D198" s="84"/>
      <c r="E198" s="10">
        <v>9</v>
      </c>
      <c r="F198" s="86"/>
      <c r="G198" s="11"/>
      <c r="H198" s="109"/>
      <c r="I198" s="87"/>
    </row>
    <row r="199" spans="1:9" s="88" customFormat="1" ht="11.25" outlineLevel="2" x14ac:dyDescent="0.2">
      <c r="A199" s="83"/>
      <c r="B199" s="84"/>
      <c r="C199" s="85" t="s">
        <v>43</v>
      </c>
      <c r="D199" s="84"/>
      <c r="E199" s="10">
        <v>0</v>
      </c>
      <c r="F199" s="86"/>
      <c r="G199" s="11"/>
      <c r="H199" s="109"/>
      <c r="I199" s="87"/>
    </row>
    <row r="200" spans="1:9" s="88" customFormat="1" ht="11.25" outlineLevel="2" x14ac:dyDescent="0.2">
      <c r="A200" s="83"/>
      <c r="B200" s="84"/>
      <c r="C200" s="85" t="s">
        <v>1</v>
      </c>
      <c r="D200" s="84"/>
      <c r="E200" s="10">
        <v>0</v>
      </c>
      <c r="F200" s="86"/>
      <c r="G200" s="11"/>
      <c r="H200" s="109"/>
      <c r="I200" s="87"/>
    </row>
    <row r="201" spans="1:9" s="82" customFormat="1" ht="24" outlineLevel="1" x14ac:dyDescent="0.2">
      <c r="A201" s="78">
        <v>11</v>
      </c>
      <c r="B201" s="20" t="s">
        <v>101</v>
      </c>
      <c r="C201" s="79" t="s">
        <v>204</v>
      </c>
      <c r="D201" s="80" t="s">
        <v>8</v>
      </c>
      <c r="E201" s="9">
        <v>23</v>
      </c>
      <c r="F201" s="48">
        <v>0</v>
      </c>
      <c r="G201" s="9">
        <f>E201*(1+F201/100)</f>
        <v>23</v>
      </c>
      <c r="H201" s="108"/>
      <c r="I201" s="81">
        <f>G201*H201</f>
        <v>0</v>
      </c>
    </row>
    <row r="202" spans="1:9" s="88" customFormat="1" ht="11.25" outlineLevel="2" x14ac:dyDescent="0.2">
      <c r="A202" s="83"/>
      <c r="B202" s="84"/>
      <c r="C202" s="85" t="s">
        <v>129</v>
      </c>
      <c r="D202" s="84"/>
      <c r="E202" s="10">
        <v>0</v>
      </c>
      <c r="F202" s="86"/>
      <c r="G202" s="11"/>
      <c r="H202" s="109"/>
      <c r="I202" s="87"/>
    </row>
    <row r="203" spans="1:9" s="88" customFormat="1" ht="11.25" outlineLevel="2" x14ac:dyDescent="0.2">
      <c r="A203" s="83"/>
      <c r="B203" s="84"/>
      <c r="C203" s="85" t="s">
        <v>53</v>
      </c>
      <c r="D203" s="84"/>
      <c r="E203" s="10">
        <v>0</v>
      </c>
      <c r="F203" s="86"/>
      <c r="G203" s="11"/>
      <c r="H203" s="109"/>
      <c r="I203" s="87"/>
    </row>
    <row r="204" spans="1:9" s="88" customFormat="1" ht="11.25" outlineLevel="2" x14ac:dyDescent="0.2">
      <c r="A204" s="83"/>
      <c r="B204" s="84"/>
      <c r="C204" s="85" t="s">
        <v>1</v>
      </c>
      <c r="D204" s="84"/>
      <c r="E204" s="10">
        <v>0</v>
      </c>
      <c r="F204" s="86"/>
      <c r="G204" s="11"/>
      <c r="H204" s="109"/>
      <c r="I204" s="87"/>
    </row>
    <row r="205" spans="1:9" s="88" customFormat="1" ht="11.25" outlineLevel="2" x14ac:dyDescent="0.2">
      <c r="A205" s="83"/>
      <c r="B205" s="84"/>
      <c r="C205" s="85" t="s">
        <v>42</v>
      </c>
      <c r="D205" s="84"/>
      <c r="E205" s="10">
        <v>0</v>
      </c>
      <c r="F205" s="86"/>
      <c r="G205" s="11"/>
      <c r="H205" s="109"/>
      <c r="I205" s="87"/>
    </row>
    <row r="206" spans="1:9" s="88" customFormat="1" ht="11.25" outlineLevel="2" x14ac:dyDescent="0.2">
      <c r="A206" s="83"/>
      <c r="B206" s="84"/>
      <c r="C206" s="85" t="s">
        <v>32</v>
      </c>
      <c r="D206" s="84"/>
      <c r="E206" s="10">
        <v>23</v>
      </c>
      <c r="F206" s="86"/>
      <c r="G206" s="11"/>
      <c r="H206" s="109"/>
      <c r="I206" s="87"/>
    </row>
    <row r="207" spans="1:9" s="88" customFormat="1" ht="11.25" outlineLevel="2" x14ac:dyDescent="0.2">
      <c r="A207" s="83"/>
      <c r="B207" s="84"/>
      <c r="C207" s="85" t="s">
        <v>43</v>
      </c>
      <c r="D207" s="84"/>
      <c r="E207" s="10">
        <v>0</v>
      </c>
      <c r="F207" s="86"/>
      <c r="G207" s="11"/>
      <c r="H207" s="109"/>
      <c r="I207" s="87"/>
    </row>
    <row r="208" spans="1:9" s="88" customFormat="1" ht="11.25" outlineLevel="2" x14ac:dyDescent="0.2">
      <c r="A208" s="83"/>
      <c r="B208" s="84"/>
      <c r="C208" s="85" t="s">
        <v>1</v>
      </c>
      <c r="D208" s="84"/>
      <c r="E208" s="10">
        <v>0</v>
      </c>
      <c r="F208" s="86"/>
      <c r="G208" s="11"/>
      <c r="H208" s="109"/>
      <c r="I208" s="87"/>
    </row>
    <row r="209" spans="1:9" s="82" customFormat="1" ht="36" outlineLevel="1" x14ac:dyDescent="0.2">
      <c r="A209" s="78">
        <v>12</v>
      </c>
      <c r="B209" s="20" t="s">
        <v>103</v>
      </c>
      <c r="C209" s="79" t="s">
        <v>211</v>
      </c>
      <c r="D209" s="80" t="s">
        <v>19</v>
      </c>
      <c r="E209" s="9">
        <v>14</v>
      </c>
      <c r="F209" s="48">
        <v>0</v>
      </c>
      <c r="G209" s="9">
        <f>E209*(1+F209/100)</f>
        <v>14</v>
      </c>
      <c r="H209" s="108"/>
      <c r="I209" s="81">
        <f>G209*H209</f>
        <v>0</v>
      </c>
    </row>
    <row r="210" spans="1:9" s="88" customFormat="1" ht="11.25" outlineLevel="2" x14ac:dyDescent="0.2">
      <c r="A210" s="83"/>
      <c r="B210" s="84"/>
      <c r="C210" s="85" t="s">
        <v>129</v>
      </c>
      <c r="D210" s="84"/>
      <c r="E210" s="10">
        <v>0</v>
      </c>
      <c r="F210" s="86"/>
      <c r="G210" s="11"/>
      <c r="H210" s="109"/>
      <c r="I210" s="87"/>
    </row>
    <row r="211" spans="1:9" s="88" customFormat="1" ht="11.25" outlineLevel="2" x14ac:dyDescent="0.2">
      <c r="A211" s="83"/>
      <c r="B211" s="84"/>
      <c r="C211" s="85" t="s">
        <v>53</v>
      </c>
      <c r="D211" s="84"/>
      <c r="E211" s="10">
        <v>0</v>
      </c>
      <c r="F211" s="86"/>
      <c r="G211" s="11"/>
      <c r="H211" s="109"/>
      <c r="I211" s="87"/>
    </row>
    <row r="212" spans="1:9" s="88" customFormat="1" ht="11.25" outlineLevel="2" x14ac:dyDescent="0.2">
      <c r="A212" s="83"/>
      <c r="B212" s="84"/>
      <c r="C212" s="85" t="s">
        <v>1</v>
      </c>
      <c r="D212" s="84"/>
      <c r="E212" s="10">
        <v>0</v>
      </c>
      <c r="F212" s="86"/>
      <c r="G212" s="11"/>
      <c r="H212" s="109"/>
      <c r="I212" s="87"/>
    </row>
    <row r="213" spans="1:9" s="88" customFormat="1" ht="11.25" outlineLevel="2" x14ac:dyDescent="0.2">
      <c r="A213" s="83"/>
      <c r="B213" s="84"/>
      <c r="C213" s="85" t="s">
        <v>42</v>
      </c>
      <c r="D213" s="84"/>
      <c r="E213" s="10">
        <v>0</v>
      </c>
      <c r="F213" s="86"/>
      <c r="G213" s="11"/>
      <c r="H213" s="109"/>
      <c r="I213" s="87"/>
    </row>
    <row r="214" spans="1:9" s="88" customFormat="1" ht="11.25" outlineLevel="2" x14ac:dyDescent="0.2">
      <c r="A214" s="83"/>
      <c r="B214" s="84"/>
      <c r="C214" s="85" t="s">
        <v>11</v>
      </c>
      <c r="D214" s="84"/>
      <c r="E214" s="10">
        <v>14</v>
      </c>
      <c r="F214" s="86"/>
      <c r="G214" s="11"/>
      <c r="H214" s="109"/>
      <c r="I214" s="87"/>
    </row>
    <row r="215" spans="1:9" s="88" customFormat="1" ht="11.25" outlineLevel="2" x14ac:dyDescent="0.2">
      <c r="A215" s="83"/>
      <c r="B215" s="84"/>
      <c r="C215" s="85" t="s">
        <v>43</v>
      </c>
      <c r="D215" s="84"/>
      <c r="E215" s="10">
        <v>0</v>
      </c>
      <c r="F215" s="86"/>
      <c r="G215" s="11"/>
      <c r="H215" s="109"/>
      <c r="I215" s="87"/>
    </row>
    <row r="216" spans="1:9" s="88" customFormat="1" ht="11.25" outlineLevel="2" x14ac:dyDescent="0.2">
      <c r="A216" s="83"/>
      <c r="B216" s="84"/>
      <c r="C216" s="85" t="s">
        <v>1</v>
      </c>
      <c r="D216" s="84"/>
      <c r="E216" s="10">
        <v>0</v>
      </c>
      <c r="F216" s="86"/>
      <c r="G216" s="11"/>
      <c r="H216" s="109"/>
      <c r="I216" s="87"/>
    </row>
    <row r="217" spans="1:9" s="82" customFormat="1" ht="24" outlineLevel="1" x14ac:dyDescent="0.2">
      <c r="A217" s="78">
        <v>13</v>
      </c>
      <c r="B217" s="20" t="s">
        <v>102</v>
      </c>
      <c r="C217" s="79" t="s">
        <v>201</v>
      </c>
      <c r="D217" s="80" t="s">
        <v>19</v>
      </c>
      <c r="E217" s="9">
        <v>38</v>
      </c>
      <c r="F217" s="48">
        <v>0</v>
      </c>
      <c r="G217" s="9">
        <f>E217*(1+F217/100)</f>
        <v>38</v>
      </c>
      <c r="H217" s="108"/>
      <c r="I217" s="81">
        <f>G217*H217</f>
        <v>0</v>
      </c>
    </row>
    <row r="218" spans="1:9" s="88" customFormat="1" ht="11.25" outlineLevel="2" x14ac:dyDescent="0.2">
      <c r="A218" s="83"/>
      <c r="B218" s="84"/>
      <c r="C218" s="85" t="s">
        <v>129</v>
      </c>
      <c r="D218" s="84"/>
      <c r="E218" s="10">
        <v>0</v>
      </c>
      <c r="F218" s="86"/>
      <c r="G218" s="11"/>
      <c r="H218" s="109"/>
      <c r="I218" s="87"/>
    </row>
    <row r="219" spans="1:9" s="88" customFormat="1" ht="11.25" outlineLevel="2" x14ac:dyDescent="0.2">
      <c r="A219" s="83"/>
      <c r="B219" s="84"/>
      <c r="C219" s="85" t="s">
        <v>53</v>
      </c>
      <c r="D219" s="84"/>
      <c r="E219" s="10">
        <v>0</v>
      </c>
      <c r="F219" s="86"/>
      <c r="G219" s="11"/>
      <c r="H219" s="109"/>
      <c r="I219" s="87"/>
    </row>
    <row r="220" spans="1:9" s="88" customFormat="1" ht="11.25" outlineLevel="2" x14ac:dyDescent="0.2">
      <c r="A220" s="83"/>
      <c r="B220" s="84"/>
      <c r="C220" s="85" t="s">
        <v>1</v>
      </c>
      <c r="D220" s="84"/>
      <c r="E220" s="10">
        <v>0</v>
      </c>
      <c r="F220" s="86"/>
      <c r="G220" s="11"/>
      <c r="H220" s="109"/>
      <c r="I220" s="87"/>
    </row>
    <row r="221" spans="1:9" s="88" customFormat="1" ht="11.25" outlineLevel="2" x14ac:dyDescent="0.2">
      <c r="A221" s="83"/>
      <c r="B221" s="84"/>
      <c r="C221" s="85" t="s">
        <v>42</v>
      </c>
      <c r="D221" s="84"/>
      <c r="E221" s="10">
        <v>0</v>
      </c>
      <c r="F221" s="86"/>
      <c r="G221" s="11"/>
      <c r="H221" s="109"/>
      <c r="I221" s="87"/>
    </row>
    <row r="222" spans="1:9" s="88" customFormat="1" ht="11.25" outlineLevel="2" x14ac:dyDescent="0.2">
      <c r="A222" s="83"/>
      <c r="B222" s="84"/>
      <c r="C222" s="85" t="s">
        <v>12</v>
      </c>
      <c r="D222" s="84"/>
      <c r="E222" s="10">
        <v>31</v>
      </c>
      <c r="F222" s="86"/>
      <c r="G222" s="11"/>
      <c r="H222" s="109"/>
      <c r="I222" s="87"/>
    </row>
    <row r="223" spans="1:9" s="88" customFormat="1" ht="11.25" outlineLevel="2" x14ac:dyDescent="0.2">
      <c r="A223" s="83"/>
      <c r="B223" s="84"/>
      <c r="C223" s="85" t="s">
        <v>43</v>
      </c>
      <c r="D223" s="84"/>
      <c r="E223" s="10">
        <v>0</v>
      </c>
      <c r="F223" s="86"/>
      <c r="G223" s="11"/>
      <c r="H223" s="109"/>
      <c r="I223" s="87"/>
    </row>
    <row r="224" spans="1:9" s="88" customFormat="1" ht="11.25" outlineLevel="2" x14ac:dyDescent="0.2">
      <c r="A224" s="83"/>
      <c r="B224" s="84"/>
      <c r="C224" s="85" t="s">
        <v>6</v>
      </c>
      <c r="D224" s="84"/>
      <c r="E224" s="10">
        <v>7</v>
      </c>
      <c r="F224" s="86"/>
      <c r="G224" s="11"/>
      <c r="H224" s="109"/>
      <c r="I224" s="87"/>
    </row>
    <row r="225" spans="1:9" s="82" customFormat="1" ht="24" outlineLevel="1" x14ac:dyDescent="0.2">
      <c r="A225" s="78">
        <v>14</v>
      </c>
      <c r="B225" s="20" t="s">
        <v>100</v>
      </c>
      <c r="C225" s="79" t="s">
        <v>196</v>
      </c>
      <c r="D225" s="80" t="s">
        <v>16</v>
      </c>
      <c r="E225" s="9">
        <v>5.0380000000000003</v>
      </c>
      <c r="F225" s="48">
        <v>0</v>
      </c>
      <c r="G225" s="9">
        <f>E225*(1+F225/100)</f>
        <v>5.0380000000000003</v>
      </c>
      <c r="H225" s="108"/>
      <c r="I225" s="81">
        <f>G225*H225</f>
        <v>0</v>
      </c>
    </row>
    <row r="226" spans="1:9" s="88" customFormat="1" ht="11.25" outlineLevel="2" x14ac:dyDescent="0.2">
      <c r="A226" s="83"/>
      <c r="B226" s="84"/>
      <c r="C226" s="85" t="s">
        <v>41</v>
      </c>
      <c r="D226" s="84"/>
      <c r="E226" s="10">
        <v>0</v>
      </c>
      <c r="F226" s="86"/>
      <c r="G226" s="11"/>
      <c r="H226" s="109"/>
      <c r="I226" s="87"/>
    </row>
    <row r="227" spans="1:9" s="88" customFormat="1" ht="11.25" outlineLevel="2" x14ac:dyDescent="0.2">
      <c r="A227" s="83"/>
      <c r="B227" s="84"/>
      <c r="C227" s="85" t="s">
        <v>96</v>
      </c>
      <c r="D227" s="84"/>
      <c r="E227" s="10">
        <v>1.6680000000000001</v>
      </c>
      <c r="F227" s="86"/>
      <c r="G227" s="11"/>
      <c r="H227" s="109"/>
      <c r="I227" s="87"/>
    </row>
    <row r="228" spans="1:9" s="88" customFormat="1" ht="11.25" outlineLevel="2" x14ac:dyDescent="0.2">
      <c r="A228" s="83"/>
      <c r="B228" s="84"/>
      <c r="C228" s="85" t="s">
        <v>42</v>
      </c>
      <c r="D228" s="84"/>
      <c r="E228" s="10">
        <v>0</v>
      </c>
      <c r="F228" s="86"/>
      <c r="G228" s="11"/>
      <c r="H228" s="109"/>
      <c r="I228" s="87"/>
    </row>
    <row r="229" spans="1:9" s="88" customFormat="1" ht="11.25" outlineLevel="2" x14ac:dyDescent="0.2">
      <c r="A229" s="83"/>
      <c r="B229" s="84"/>
      <c r="C229" s="85" t="s">
        <v>133</v>
      </c>
      <c r="D229" s="84"/>
      <c r="E229" s="10">
        <v>0.63749999999999996</v>
      </c>
      <c r="F229" s="86"/>
      <c r="G229" s="11"/>
      <c r="H229" s="109"/>
      <c r="I229" s="87"/>
    </row>
    <row r="230" spans="1:9" s="88" customFormat="1" ht="11.25" outlineLevel="2" x14ac:dyDescent="0.2">
      <c r="A230" s="83"/>
      <c r="B230" s="84"/>
      <c r="C230" s="85" t="s">
        <v>135</v>
      </c>
      <c r="D230" s="84"/>
      <c r="E230" s="10">
        <v>1.2575000000000001</v>
      </c>
      <c r="F230" s="86"/>
      <c r="G230" s="11"/>
      <c r="H230" s="109"/>
      <c r="I230" s="87"/>
    </row>
    <row r="231" spans="1:9" s="88" customFormat="1" ht="11.25" outlineLevel="2" x14ac:dyDescent="0.2">
      <c r="A231" s="83"/>
      <c r="B231" s="84"/>
      <c r="C231" s="85" t="s">
        <v>136</v>
      </c>
      <c r="D231" s="84"/>
      <c r="E231" s="10">
        <v>1.4750000000000001</v>
      </c>
      <c r="F231" s="86"/>
      <c r="G231" s="11"/>
      <c r="H231" s="109"/>
      <c r="I231" s="87"/>
    </row>
    <row r="232" spans="1:9" s="94" customFormat="1" ht="12.75" customHeight="1" outlineLevel="1" x14ac:dyDescent="0.2">
      <c r="A232" s="89"/>
      <c r="B232" s="90"/>
      <c r="C232" s="91"/>
      <c r="D232" s="90"/>
      <c r="E232" s="16"/>
      <c r="F232" s="92"/>
      <c r="G232" s="16"/>
      <c r="H232" s="110"/>
      <c r="I232" s="93"/>
    </row>
    <row r="233" spans="1:9" s="77" customFormat="1" ht="16.5" customHeight="1" x14ac:dyDescent="0.2">
      <c r="A233" s="73"/>
      <c r="B233" s="74"/>
      <c r="C233" s="74" t="s">
        <v>150</v>
      </c>
      <c r="D233" s="60"/>
      <c r="E233" s="8"/>
      <c r="F233" s="75"/>
      <c r="G233" s="8"/>
      <c r="H233" s="107"/>
      <c r="I233" s="76">
        <f>SUBTOTAL(9,I234:I241)</f>
        <v>0</v>
      </c>
    </row>
    <row r="234" spans="1:9" s="82" customFormat="1" ht="24" outlineLevel="1" x14ac:dyDescent="0.2">
      <c r="A234" s="78">
        <v>1</v>
      </c>
      <c r="B234" s="20" t="s">
        <v>98</v>
      </c>
      <c r="C234" s="79" t="s">
        <v>194</v>
      </c>
      <c r="D234" s="80" t="s">
        <v>19</v>
      </c>
      <c r="E234" s="9">
        <v>4</v>
      </c>
      <c r="F234" s="48">
        <v>0</v>
      </c>
      <c r="G234" s="9">
        <f>E234*(1+F234/100)</f>
        <v>4</v>
      </c>
      <c r="H234" s="108"/>
      <c r="I234" s="81">
        <f>G234*H234</f>
        <v>0</v>
      </c>
    </row>
    <row r="235" spans="1:9" s="88" customFormat="1" ht="11.25" outlineLevel="2" x14ac:dyDescent="0.2">
      <c r="A235" s="83"/>
      <c r="B235" s="84"/>
      <c r="C235" s="85" t="s">
        <v>119</v>
      </c>
      <c r="D235" s="84"/>
      <c r="E235" s="10">
        <v>0</v>
      </c>
      <c r="F235" s="86"/>
      <c r="G235" s="11"/>
      <c r="H235" s="109"/>
      <c r="I235" s="87"/>
    </row>
    <row r="236" spans="1:9" s="88" customFormat="1" ht="11.25" outlineLevel="2" x14ac:dyDescent="0.2">
      <c r="A236" s="83"/>
      <c r="B236" s="84"/>
      <c r="C236" s="85" t="s">
        <v>4</v>
      </c>
      <c r="D236" s="84"/>
      <c r="E236" s="10">
        <v>4</v>
      </c>
      <c r="F236" s="86"/>
      <c r="G236" s="11"/>
      <c r="H236" s="109"/>
      <c r="I236" s="87"/>
    </row>
    <row r="237" spans="1:9" s="82" customFormat="1" ht="24" outlineLevel="2" x14ac:dyDescent="0.2">
      <c r="A237" s="78">
        <v>2</v>
      </c>
      <c r="B237" s="20" t="s">
        <v>58</v>
      </c>
      <c r="C237" s="79" t="s">
        <v>207</v>
      </c>
      <c r="D237" s="80" t="s">
        <v>19</v>
      </c>
      <c r="E237" s="9">
        <v>1</v>
      </c>
      <c r="F237" s="48">
        <v>0</v>
      </c>
      <c r="G237" s="9">
        <f>E237*(1+F237/100)</f>
        <v>1</v>
      </c>
      <c r="H237" s="108"/>
      <c r="I237" s="81">
        <f>G237*H237</f>
        <v>0</v>
      </c>
    </row>
    <row r="238" spans="1:9" s="82" customFormat="1" ht="24" outlineLevel="2" x14ac:dyDescent="0.2">
      <c r="A238" s="78">
        <v>3</v>
      </c>
      <c r="B238" s="20" t="s">
        <v>59</v>
      </c>
      <c r="C238" s="79" t="s">
        <v>208</v>
      </c>
      <c r="D238" s="80" t="s">
        <v>19</v>
      </c>
      <c r="E238" s="9">
        <v>1</v>
      </c>
      <c r="F238" s="48">
        <v>0</v>
      </c>
      <c r="G238" s="9">
        <f>E238*(1+F238/100)</f>
        <v>1</v>
      </c>
      <c r="H238" s="108"/>
      <c r="I238" s="81">
        <f>G238*H238</f>
        <v>0</v>
      </c>
    </row>
    <row r="239" spans="1:9" s="82" customFormat="1" ht="24" outlineLevel="2" x14ac:dyDescent="0.2">
      <c r="A239" s="78">
        <v>4</v>
      </c>
      <c r="B239" s="20" t="s">
        <v>60</v>
      </c>
      <c r="C239" s="79" t="s">
        <v>209</v>
      </c>
      <c r="D239" s="80" t="s">
        <v>19</v>
      </c>
      <c r="E239" s="9">
        <v>1</v>
      </c>
      <c r="F239" s="48">
        <v>0</v>
      </c>
      <c r="G239" s="9">
        <f>E239*(1+F239/100)</f>
        <v>1</v>
      </c>
      <c r="H239" s="108"/>
      <c r="I239" s="81">
        <f>G239*H239</f>
        <v>0</v>
      </c>
    </row>
    <row r="240" spans="1:9" s="82" customFormat="1" ht="24" outlineLevel="2" x14ac:dyDescent="0.2">
      <c r="A240" s="78">
        <v>5</v>
      </c>
      <c r="B240" s="20" t="s">
        <v>61</v>
      </c>
      <c r="C240" s="79" t="s">
        <v>210</v>
      </c>
      <c r="D240" s="80" t="s">
        <v>19</v>
      </c>
      <c r="E240" s="9">
        <v>1</v>
      </c>
      <c r="F240" s="48">
        <v>0</v>
      </c>
      <c r="G240" s="9">
        <f>E240*(1+F240/100)</f>
        <v>1</v>
      </c>
      <c r="H240" s="108"/>
      <c r="I240" s="81">
        <f>G240*H240</f>
        <v>0</v>
      </c>
    </row>
    <row r="241" spans="1:9" s="94" customFormat="1" ht="12.75" customHeight="1" outlineLevel="1" x14ac:dyDescent="0.2">
      <c r="A241" s="89"/>
      <c r="B241" s="90"/>
      <c r="C241" s="91"/>
      <c r="D241" s="90"/>
      <c r="E241" s="16"/>
      <c r="F241" s="92"/>
      <c r="G241" s="16"/>
      <c r="H241" s="110"/>
      <c r="I241" s="93"/>
    </row>
    <row r="242" spans="1:9" s="77" customFormat="1" ht="16.5" customHeight="1" x14ac:dyDescent="0.2">
      <c r="A242" s="73"/>
      <c r="B242" s="74"/>
      <c r="C242" s="74" t="s">
        <v>285</v>
      </c>
      <c r="D242" s="60"/>
      <c r="E242" s="8"/>
      <c r="F242" s="75"/>
      <c r="G242" s="8"/>
      <c r="H242" s="107"/>
      <c r="I242" s="76">
        <f>SUBTOTAL(9,I243:I253)</f>
        <v>0</v>
      </c>
    </row>
    <row r="243" spans="1:9" s="82" customFormat="1" ht="24" outlineLevel="1" x14ac:dyDescent="0.2">
      <c r="A243" s="78">
        <v>1</v>
      </c>
      <c r="B243" s="20" t="s">
        <v>286</v>
      </c>
      <c r="C243" s="79" t="s">
        <v>287</v>
      </c>
      <c r="D243" s="80" t="s">
        <v>17</v>
      </c>
      <c r="E243" s="9">
        <v>3.06</v>
      </c>
      <c r="F243" s="48">
        <v>0</v>
      </c>
      <c r="G243" s="9">
        <f>E243*(1+F243/100)</f>
        <v>3.06</v>
      </c>
      <c r="H243" s="108"/>
      <c r="I243" s="81">
        <f>G243*H243</f>
        <v>0</v>
      </c>
    </row>
    <row r="244" spans="1:9" s="88" customFormat="1" ht="11.25" outlineLevel="2" x14ac:dyDescent="0.2">
      <c r="A244" s="83"/>
      <c r="B244" s="84"/>
      <c r="C244" s="85" t="s">
        <v>144</v>
      </c>
      <c r="D244" s="84"/>
      <c r="E244" s="10">
        <v>0</v>
      </c>
      <c r="F244" s="86"/>
      <c r="G244" s="11"/>
      <c r="H244" s="109"/>
      <c r="I244" s="87"/>
    </row>
    <row r="245" spans="1:9" s="88" customFormat="1" ht="11.25" outlineLevel="2" x14ac:dyDescent="0.2">
      <c r="A245" s="83"/>
      <c r="B245" s="84"/>
      <c r="C245" s="85">
        <v>3.06</v>
      </c>
      <c r="D245" s="84"/>
      <c r="E245" s="10">
        <v>3.06</v>
      </c>
      <c r="F245" s="86"/>
      <c r="G245" s="11"/>
      <c r="H245" s="109"/>
      <c r="I245" s="87"/>
    </row>
    <row r="246" spans="1:9" s="82" customFormat="1" ht="12" outlineLevel="1" x14ac:dyDescent="0.2">
      <c r="A246" s="78">
        <v>2</v>
      </c>
      <c r="B246" s="20" t="s">
        <v>288</v>
      </c>
      <c r="C246" s="79" t="s">
        <v>289</v>
      </c>
      <c r="D246" s="80" t="s">
        <v>17</v>
      </c>
      <c r="E246" s="9">
        <v>3.06</v>
      </c>
      <c r="F246" s="48">
        <v>0</v>
      </c>
      <c r="G246" s="9">
        <f>E246*(1+F246/100)</f>
        <v>3.06</v>
      </c>
      <c r="H246" s="108"/>
      <c r="I246" s="81">
        <f>G246*H246</f>
        <v>0</v>
      </c>
    </row>
    <row r="247" spans="1:9" s="88" customFormat="1" ht="11.25" outlineLevel="2" x14ac:dyDescent="0.2">
      <c r="A247" s="83"/>
      <c r="B247" s="84"/>
      <c r="C247" s="85" t="s">
        <v>144</v>
      </c>
      <c r="D247" s="84"/>
      <c r="E247" s="10">
        <v>0</v>
      </c>
      <c r="F247" s="86"/>
      <c r="G247" s="11"/>
      <c r="H247" s="109"/>
      <c r="I247" s="87"/>
    </row>
    <row r="248" spans="1:9" s="88" customFormat="1" ht="11.25" outlineLevel="2" x14ac:dyDescent="0.2">
      <c r="A248" s="83"/>
      <c r="B248" s="84"/>
      <c r="C248" s="85">
        <v>3.06</v>
      </c>
      <c r="D248" s="84"/>
      <c r="E248" s="10">
        <v>3.06</v>
      </c>
      <c r="F248" s="86"/>
      <c r="G248" s="11"/>
      <c r="H248" s="109"/>
      <c r="I248" s="87"/>
    </row>
    <row r="249" spans="1:9" s="82" customFormat="1" ht="36" outlineLevel="1" x14ac:dyDescent="0.2">
      <c r="A249" s="78">
        <v>3</v>
      </c>
      <c r="B249" s="20" t="s">
        <v>84</v>
      </c>
      <c r="C249" s="79" t="s">
        <v>290</v>
      </c>
      <c r="D249" s="80" t="s">
        <v>16</v>
      </c>
      <c r="E249" s="9">
        <v>25.6</v>
      </c>
      <c r="F249" s="48">
        <v>0</v>
      </c>
      <c r="G249" s="9">
        <f>E249*(1+F249/100)</f>
        <v>25.6</v>
      </c>
      <c r="H249" s="111"/>
      <c r="I249" s="81">
        <f>G249*H249</f>
        <v>0</v>
      </c>
    </row>
    <row r="250" spans="1:9" s="88" customFormat="1" ht="11.25" outlineLevel="2" x14ac:dyDescent="0.2">
      <c r="A250" s="83"/>
      <c r="B250" s="84"/>
      <c r="C250" s="85" t="s">
        <v>144</v>
      </c>
      <c r="D250" s="84"/>
      <c r="E250" s="10">
        <v>0</v>
      </c>
      <c r="F250" s="86"/>
      <c r="G250" s="11"/>
      <c r="H250" s="109"/>
      <c r="I250" s="87"/>
    </row>
    <row r="251" spans="1:9" s="88" customFormat="1" ht="11.25" outlineLevel="2" x14ac:dyDescent="0.2">
      <c r="A251" s="83"/>
      <c r="B251" s="84"/>
      <c r="C251" s="85">
        <v>25.6</v>
      </c>
      <c r="D251" s="84"/>
      <c r="E251" s="10">
        <v>25.6</v>
      </c>
      <c r="F251" s="86"/>
      <c r="G251" s="11"/>
      <c r="H251" s="109"/>
      <c r="I251" s="87"/>
    </row>
    <row r="252" spans="1:9" s="82" customFormat="1" ht="36" outlineLevel="1" x14ac:dyDescent="0.2">
      <c r="A252" s="78">
        <v>4</v>
      </c>
      <c r="B252" s="20" t="s">
        <v>85</v>
      </c>
      <c r="C252" s="79" t="s">
        <v>291</v>
      </c>
      <c r="D252" s="80" t="s">
        <v>16</v>
      </c>
      <c r="E252" s="9">
        <v>25.6</v>
      </c>
      <c r="F252" s="48">
        <v>0</v>
      </c>
      <c r="G252" s="9">
        <f>E252*(1+F252/100)</f>
        <v>25.6</v>
      </c>
      <c r="H252" s="111"/>
      <c r="I252" s="81">
        <f>G252*H252</f>
        <v>0</v>
      </c>
    </row>
    <row r="253" spans="1:9" s="94" customFormat="1" ht="12.75" customHeight="1" outlineLevel="1" x14ac:dyDescent="0.2">
      <c r="A253" s="89"/>
      <c r="B253" s="90"/>
      <c r="C253" s="91"/>
      <c r="D253" s="90"/>
      <c r="E253" s="16"/>
      <c r="F253" s="92"/>
      <c r="G253" s="16"/>
      <c r="H253" s="110"/>
      <c r="I253" s="93"/>
    </row>
    <row r="254" spans="1:9" s="77" customFormat="1" ht="16.5" customHeight="1" x14ac:dyDescent="0.2">
      <c r="A254" s="73"/>
      <c r="B254" s="74"/>
      <c r="C254" s="74" t="s">
        <v>159</v>
      </c>
      <c r="D254" s="60"/>
      <c r="E254" s="8"/>
      <c r="F254" s="75"/>
      <c r="G254" s="8"/>
      <c r="H254" s="107"/>
      <c r="I254" s="76">
        <f>SUBTOTAL(9,I255:I256)</f>
        <v>0</v>
      </c>
    </row>
    <row r="255" spans="1:9" s="82" customFormat="1" ht="24" outlineLevel="1" x14ac:dyDescent="0.2">
      <c r="A255" s="78">
        <v>1</v>
      </c>
      <c r="B255" s="20" t="s">
        <v>106</v>
      </c>
      <c r="C255" s="79" t="s">
        <v>202</v>
      </c>
      <c r="D255" s="80" t="s">
        <v>9</v>
      </c>
      <c r="E255" s="9">
        <v>756.87261605685751</v>
      </c>
      <c r="F255" s="48">
        <v>0</v>
      </c>
      <c r="G255" s="9">
        <f>E255*(1+F255/100)</f>
        <v>756.87261605685751</v>
      </c>
      <c r="H255" s="108"/>
      <c r="I255" s="81">
        <f>G255*H255</f>
        <v>0</v>
      </c>
    </row>
    <row r="256" spans="1:9" s="94" customFormat="1" ht="12.75" customHeight="1" outlineLevel="1" x14ac:dyDescent="0.2">
      <c r="A256" s="89"/>
      <c r="B256" s="90"/>
      <c r="C256" s="91"/>
      <c r="D256" s="90"/>
      <c r="E256" s="16"/>
      <c r="F256" s="92"/>
      <c r="G256" s="16"/>
      <c r="H256" s="110"/>
      <c r="I256" s="93"/>
    </row>
    <row r="257" spans="1:9" s="94" customFormat="1" ht="12.75" customHeight="1" x14ac:dyDescent="0.2">
      <c r="A257" s="89"/>
      <c r="B257" s="90"/>
      <c r="C257" s="91"/>
      <c r="D257" s="90"/>
      <c r="E257" s="16"/>
      <c r="F257" s="92"/>
      <c r="G257" s="16"/>
      <c r="H257" s="110"/>
      <c r="I257" s="93"/>
    </row>
    <row r="258" spans="1:9" s="72" customFormat="1" ht="18.75" customHeight="1" x14ac:dyDescent="0.2">
      <c r="A258" s="67"/>
      <c r="B258" s="68"/>
      <c r="C258" s="68" t="s">
        <v>138</v>
      </c>
      <c r="D258" s="69"/>
      <c r="E258" s="7"/>
      <c r="F258" s="70"/>
      <c r="G258" s="7"/>
      <c r="H258" s="106"/>
      <c r="I258" s="71">
        <f>SUBTOTAL(9,I259:I300)</f>
        <v>0</v>
      </c>
    </row>
    <row r="259" spans="1:9" s="77" customFormat="1" ht="16.5" customHeight="1" x14ac:dyDescent="0.2">
      <c r="A259" s="73"/>
      <c r="B259" s="74"/>
      <c r="C259" s="74" t="s">
        <v>176</v>
      </c>
      <c r="D259" s="60"/>
      <c r="E259" s="8"/>
      <c r="F259" s="75"/>
      <c r="G259" s="8"/>
      <c r="H259" s="107"/>
      <c r="I259" s="76">
        <f>SUBTOTAL(9,I260:I278)</f>
        <v>0</v>
      </c>
    </row>
    <row r="260" spans="1:9" s="82" customFormat="1" ht="24" outlineLevel="1" x14ac:dyDescent="0.2">
      <c r="A260" s="78">
        <v>1</v>
      </c>
      <c r="B260" s="20" t="s">
        <v>99</v>
      </c>
      <c r="C260" s="79" t="s">
        <v>199</v>
      </c>
      <c r="D260" s="80" t="s">
        <v>16</v>
      </c>
      <c r="E260" s="9">
        <v>549.43797500000005</v>
      </c>
      <c r="F260" s="48">
        <v>0</v>
      </c>
      <c r="G260" s="9">
        <f>E260*(1+F260/100)</f>
        <v>549.43797500000005</v>
      </c>
      <c r="H260" s="108"/>
      <c r="I260" s="81">
        <f>G260*H260</f>
        <v>0</v>
      </c>
    </row>
    <row r="261" spans="1:9" s="88" customFormat="1" ht="11.25" outlineLevel="2" x14ac:dyDescent="0.2">
      <c r="A261" s="83"/>
      <c r="B261" s="84"/>
      <c r="C261" s="85" t="s">
        <v>41</v>
      </c>
      <c r="D261" s="84"/>
      <c r="E261" s="10">
        <v>0</v>
      </c>
      <c r="F261" s="86"/>
      <c r="G261" s="11"/>
      <c r="H261" s="109"/>
      <c r="I261" s="87"/>
    </row>
    <row r="262" spans="1:9" s="88" customFormat="1" ht="11.25" outlineLevel="2" x14ac:dyDescent="0.2">
      <c r="A262" s="83"/>
      <c r="B262" s="84"/>
      <c r="C262" s="85" t="s">
        <v>125</v>
      </c>
      <c r="D262" s="84"/>
      <c r="E262" s="10">
        <v>42.539449999999995</v>
      </c>
      <c r="F262" s="86"/>
      <c r="G262" s="11"/>
      <c r="H262" s="109"/>
      <c r="I262" s="87"/>
    </row>
    <row r="263" spans="1:9" s="88" customFormat="1" ht="11.25" outlineLevel="2" x14ac:dyDescent="0.2">
      <c r="A263" s="83"/>
      <c r="B263" s="84"/>
      <c r="C263" s="85" t="s">
        <v>42</v>
      </c>
      <c r="D263" s="84"/>
      <c r="E263" s="10">
        <v>0</v>
      </c>
      <c r="F263" s="86"/>
      <c r="G263" s="11"/>
      <c r="H263" s="109"/>
      <c r="I263" s="87"/>
    </row>
    <row r="264" spans="1:9" s="88" customFormat="1" ht="11.25" outlineLevel="2" x14ac:dyDescent="0.2">
      <c r="A264" s="83"/>
      <c r="B264" s="84"/>
      <c r="C264" s="85" t="s">
        <v>131</v>
      </c>
      <c r="D264" s="84"/>
      <c r="E264" s="10">
        <v>62.678250000000006</v>
      </c>
      <c r="F264" s="86"/>
      <c r="G264" s="11"/>
      <c r="H264" s="109"/>
      <c r="I264" s="87"/>
    </row>
    <row r="265" spans="1:9" s="88" customFormat="1" ht="11.25" outlineLevel="2" x14ac:dyDescent="0.2">
      <c r="A265" s="83"/>
      <c r="B265" s="84"/>
      <c r="C265" s="85" t="s">
        <v>127</v>
      </c>
      <c r="D265" s="84"/>
      <c r="E265" s="10">
        <v>54.873000000000005</v>
      </c>
      <c r="F265" s="86"/>
      <c r="G265" s="11"/>
      <c r="H265" s="109"/>
      <c r="I265" s="87"/>
    </row>
    <row r="266" spans="1:9" s="88" customFormat="1" ht="11.25" outlineLevel="2" x14ac:dyDescent="0.2">
      <c r="A266" s="83"/>
      <c r="B266" s="84"/>
      <c r="C266" s="85" t="s">
        <v>130</v>
      </c>
      <c r="D266" s="84"/>
      <c r="E266" s="10">
        <v>43.54665</v>
      </c>
      <c r="F266" s="86"/>
      <c r="G266" s="11"/>
      <c r="H266" s="109"/>
      <c r="I266" s="87"/>
    </row>
    <row r="267" spans="1:9" s="88" customFormat="1" ht="11.25" outlineLevel="2" x14ac:dyDescent="0.2">
      <c r="A267" s="83"/>
      <c r="B267" s="84"/>
      <c r="C267" s="85" t="s">
        <v>134</v>
      </c>
      <c r="D267" s="84"/>
      <c r="E267" s="10">
        <v>24.701625</v>
      </c>
      <c r="F267" s="86"/>
      <c r="G267" s="11"/>
      <c r="H267" s="109"/>
      <c r="I267" s="87"/>
    </row>
    <row r="268" spans="1:9" s="88" customFormat="1" ht="11.25" outlineLevel="2" x14ac:dyDescent="0.2">
      <c r="A268" s="83"/>
      <c r="B268" s="84"/>
      <c r="C268" s="85" t="s">
        <v>43</v>
      </c>
      <c r="D268" s="84"/>
      <c r="E268" s="10">
        <v>0</v>
      </c>
      <c r="F268" s="86"/>
      <c r="G268" s="11"/>
      <c r="H268" s="109"/>
      <c r="I268" s="87"/>
    </row>
    <row r="269" spans="1:9" s="88" customFormat="1" ht="11.25" outlineLevel="2" x14ac:dyDescent="0.2">
      <c r="A269" s="83"/>
      <c r="B269" s="84"/>
      <c r="C269" s="85" t="s">
        <v>123</v>
      </c>
      <c r="D269" s="84"/>
      <c r="E269" s="10">
        <v>46.38</v>
      </c>
      <c r="F269" s="86"/>
      <c r="G269" s="11"/>
      <c r="H269" s="109"/>
      <c r="I269" s="87"/>
    </row>
    <row r="270" spans="1:9" s="88" customFormat="1" ht="11.25" outlineLevel="2" x14ac:dyDescent="0.2">
      <c r="A270" s="83"/>
      <c r="B270" s="84"/>
      <c r="C270" s="85" t="s">
        <v>7</v>
      </c>
      <c r="D270" s="84"/>
      <c r="E270" s="10">
        <v>274.718975</v>
      </c>
      <c r="F270" s="86"/>
      <c r="G270" s="11"/>
      <c r="H270" s="109"/>
      <c r="I270" s="87"/>
    </row>
    <row r="271" spans="1:9" s="88" customFormat="1" ht="11.25" outlineLevel="2" x14ac:dyDescent="0.2">
      <c r="A271" s="83"/>
      <c r="B271" s="84"/>
      <c r="C271" s="85" t="s">
        <v>114</v>
      </c>
      <c r="D271" s="84"/>
      <c r="E271" s="10">
        <v>0</v>
      </c>
      <c r="F271" s="86"/>
      <c r="G271" s="11"/>
      <c r="H271" s="109"/>
      <c r="I271" s="87"/>
    </row>
    <row r="272" spans="1:9" s="88" customFormat="1" ht="11.25" outlineLevel="2" x14ac:dyDescent="0.2">
      <c r="A272" s="83"/>
      <c r="B272" s="84"/>
      <c r="C272" s="85" t="s">
        <v>57</v>
      </c>
      <c r="D272" s="84"/>
      <c r="E272" s="10">
        <v>274.71899999999999</v>
      </c>
      <c r="F272" s="86"/>
      <c r="G272" s="11"/>
      <c r="H272" s="109"/>
      <c r="I272" s="87"/>
    </row>
    <row r="273" spans="1:9" s="82" customFormat="1" ht="12" outlineLevel="1" x14ac:dyDescent="0.2">
      <c r="A273" s="78">
        <v>2</v>
      </c>
      <c r="B273" s="20" t="s">
        <v>50</v>
      </c>
      <c r="C273" s="79" t="s">
        <v>173</v>
      </c>
      <c r="D273" s="80" t="s">
        <v>15</v>
      </c>
      <c r="E273" s="9">
        <v>96.151649999999989</v>
      </c>
      <c r="F273" s="48">
        <v>0</v>
      </c>
      <c r="G273" s="9">
        <f>E273*(1+F273/100)</f>
        <v>96.151649999999989</v>
      </c>
      <c r="H273" s="108"/>
      <c r="I273" s="81">
        <f>G273*H273</f>
        <v>0</v>
      </c>
    </row>
    <row r="274" spans="1:9" s="88" customFormat="1" ht="11.25" outlineLevel="2" x14ac:dyDescent="0.2">
      <c r="A274" s="83"/>
      <c r="B274" s="84"/>
      <c r="C274" s="85" t="s">
        <v>113</v>
      </c>
      <c r="D274" s="84"/>
      <c r="E274" s="10">
        <v>96.151649999999989</v>
      </c>
      <c r="F274" s="86"/>
      <c r="G274" s="11"/>
      <c r="H274" s="109"/>
      <c r="I274" s="87"/>
    </row>
    <row r="275" spans="1:9" s="82" customFormat="1" ht="12" outlineLevel="1" x14ac:dyDescent="0.2">
      <c r="A275" s="78">
        <v>3</v>
      </c>
      <c r="B275" s="20" t="s">
        <v>51</v>
      </c>
      <c r="C275" s="79" t="s">
        <v>180</v>
      </c>
      <c r="D275" s="80" t="s">
        <v>15</v>
      </c>
      <c r="E275" s="9">
        <v>96.151649999999989</v>
      </c>
      <c r="F275" s="48">
        <v>0</v>
      </c>
      <c r="G275" s="9">
        <f>E275*(1+F275/100)</f>
        <v>96.151649999999989</v>
      </c>
      <c r="H275" s="108"/>
      <c r="I275" s="81">
        <f>G275*H275</f>
        <v>0</v>
      </c>
    </row>
    <row r="276" spans="1:9" s="88" customFormat="1" ht="11.25" outlineLevel="2" x14ac:dyDescent="0.2">
      <c r="A276" s="83"/>
      <c r="B276" s="84"/>
      <c r="C276" s="85" t="s">
        <v>113</v>
      </c>
      <c r="D276" s="84"/>
      <c r="E276" s="10">
        <v>96.151649999999989</v>
      </c>
      <c r="F276" s="86"/>
      <c r="G276" s="11"/>
      <c r="H276" s="109"/>
      <c r="I276" s="87"/>
    </row>
    <row r="277" spans="1:9" s="82" customFormat="1" ht="24" outlineLevel="1" x14ac:dyDescent="0.2">
      <c r="A277" s="78">
        <v>4</v>
      </c>
      <c r="B277" s="20" t="s">
        <v>107</v>
      </c>
      <c r="C277" s="79" t="s">
        <v>198</v>
      </c>
      <c r="D277" s="80" t="s">
        <v>0</v>
      </c>
      <c r="E277" s="23">
        <f>SUM(I260:I276)/100</f>
        <v>0</v>
      </c>
      <c r="F277" s="48">
        <v>0</v>
      </c>
      <c r="G277" s="9">
        <f>E277*(1+F277/100)</f>
        <v>0</v>
      </c>
      <c r="H277" s="108"/>
      <c r="I277" s="81">
        <f>G277*H277</f>
        <v>0</v>
      </c>
    </row>
    <row r="278" spans="1:9" s="94" customFormat="1" ht="12.75" customHeight="1" outlineLevel="1" x14ac:dyDescent="0.2">
      <c r="A278" s="89"/>
      <c r="B278" s="90"/>
      <c r="C278" s="91"/>
      <c r="D278" s="90"/>
      <c r="E278" s="16"/>
      <c r="F278" s="92"/>
      <c r="G278" s="16"/>
      <c r="H278" s="110"/>
      <c r="I278" s="93"/>
    </row>
    <row r="279" spans="1:9" s="77" customFormat="1" ht="16.5" customHeight="1" x14ac:dyDescent="0.2">
      <c r="A279" s="73"/>
      <c r="B279" s="74"/>
      <c r="C279" s="74" t="s">
        <v>166</v>
      </c>
      <c r="D279" s="60"/>
      <c r="E279" s="8"/>
      <c r="F279" s="75"/>
      <c r="G279" s="8"/>
      <c r="H279" s="107"/>
      <c r="I279" s="76">
        <f>SUBTOTAL(9,I280:I299)</f>
        <v>0</v>
      </c>
    </row>
    <row r="280" spans="1:9" s="82" customFormat="1" ht="24" outlineLevel="1" x14ac:dyDescent="0.2">
      <c r="A280" s="78">
        <v>1</v>
      </c>
      <c r="B280" s="20" t="s">
        <v>25</v>
      </c>
      <c r="C280" s="79" t="s">
        <v>259</v>
      </c>
      <c r="D280" s="80" t="s">
        <v>15</v>
      </c>
      <c r="E280" s="9">
        <v>475.02</v>
      </c>
      <c r="F280" s="48">
        <v>0</v>
      </c>
      <c r="G280" s="9">
        <f>E280*(1+F280/100)</f>
        <v>475.02</v>
      </c>
      <c r="H280" s="108"/>
      <c r="I280" s="81">
        <f>G280*H280</f>
        <v>0</v>
      </c>
    </row>
    <row r="281" spans="1:9" s="88" customFormat="1" ht="11.25" outlineLevel="2" x14ac:dyDescent="0.2">
      <c r="A281" s="83"/>
      <c r="B281" s="84"/>
      <c r="C281" s="85" t="s">
        <v>144</v>
      </c>
      <c r="D281" s="84"/>
      <c r="E281" s="10">
        <v>0</v>
      </c>
      <c r="F281" s="86"/>
      <c r="G281" s="11"/>
      <c r="H281" s="109"/>
      <c r="I281" s="87"/>
    </row>
    <row r="282" spans="1:9" s="88" customFormat="1" ht="11.25" outlineLevel="2" x14ac:dyDescent="0.2">
      <c r="A282" s="83"/>
      <c r="B282" s="84"/>
      <c r="C282" s="85" t="s">
        <v>49</v>
      </c>
      <c r="D282" s="84"/>
      <c r="E282" s="10">
        <v>475.02</v>
      </c>
      <c r="F282" s="86"/>
      <c r="G282" s="11"/>
      <c r="H282" s="109"/>
      <c r="I282" s="87"/>
    </row>
    <row r="283" spans="1:9" s="82" customFormat="1" ht="24" outlineLevel="1" x14ac:dyDescent="0.2">
      <c r="A283" s="78">
        <v>2</v>
      </c>
      <c r="B283" s="20" t="s">
        <v>26</v>
      </c>
      <c r="C283" s="79" t="s">
        <v>258</v>
      </c>
      <c r="D283" s="80" t="s">
        <v>15</v>
      </c>
      <c r="E283" s="9">
        <v>2122.2399999999998</v>
      </c>
      <c r="F283" s="48">
        <v>0</v>
      </c>
      <c r="G283" s="9">
        <f>E283*(1+F283/100)</f>
        <v>2122.2399999999998</v>
      </c>
      <c r="H283" s="108"/>
      <c r="I283" s="81">
        <f>G283*H283</f>
        <v>0</v>
      </c>
    </row>
    <row r="284" spans="1:9" s="88" customFormat="1" ht="11.25" outlineLevel="2" x14ac:dyDescent="0.2">
      <c r="A284" s="83"/>
      <c r="B284" s="84"/>
      <c r="C284" s="85" t="s">
        <v>144</v>
      </c>
      <c r="D284" s="84"/>
      <c r="E284" s="10">
        <v>0</v>
      </c>
      <c r="F284" s="86"/>
      <c r="G284" s="11"/>
      <c r="H284" s="109"/>
      <c r="I284" s="87"/>
    </row>
    <row r="285" spans="1:9" s="88" customFormat="1" ht="11.25" outlineLevel="2" x14ac:dyDescent="0.2">
      <c r="A285" s="83"/>
      <c r="B285" s="84"/>
      <c r="C285" s="85" t="s">
        <v>56</v>
      </c>
      <c r="D285" s="84"/>
      <c r="E285" s="10">
        <v>2122.2399999999998</v>
      </c>
      <c r="F285" s="86"/>
      <c r="G285" s="11"/>
      <c r="H285" s="109"/>
      <c r="I285" s="87"/>
    </row>
    <row r="286" spans="1:9" s="82" customFormat="1" ht="24" outlineLevel="1" x14ac:dyDescent="0.2">
      <c r="A286" s="78">
        <v>3</v>
      </c>
      <c r="B286" s="20" t="s">
        <v>27</v>
      </c>
      <c r="C286" s="79" t="s">
        <v>260</v>
      </c>
      <c r="D286" s="80" t="s">
        <v>15</v>
      </c>
      <c r="E286" s="9">
        <v>771.03</v>
      </c>
      <c r="F286" s="48">
        <v>0</v>
      </c>
      <c r="G286" s="9">
        <f>E286*(1+F286/100)</f>
        <v>771.03</v>
      </c>
      <c r="H286" s="108"/>
      <c r="I286" s="81">
        <f>G286*H286</f>
        <v>0</v>
      </c>
    </row>
    <row r="287" spans="1:9" s="88" customFormat="1" ht="11.25" outlineLevel="2" x14ac:dyDescent="0.2">
      <c r="A287" s="83"/>
      <c r="B287" s="84"/>
      <c r="C287" s="85" t="s">
        <v>144</v>
      </c>
      <c r="D287" s="84"/>
      <c r="E287" s="10">
        <v>0</v>
      </c>
      <c r="F287" s="86"/>
      <c r="G287" s="11"/>
      <c r="H287" s="109"/>
      <c r="I287" s="87"/>
    </row>
    <row r="288" spans="1:9" s="88" customFormat="1" ht="11.25" outlineLevel="2" x14ac:dyDescent="0.2">
      <c r="A288" s="83"/>
      <c r="B288" s="84"/>
      <c r="C288" s="85" t="s">
        <v>52</v>
      </c>
      <c r="D288" s="84"/>
      <c r="E288" s="10">
        <v>771.03</v>
      </c>
      <c r="F288" s="86"/>
      <c r="G288" s="11"/>
      <c r="H288" s="109"/>
      <c r="I288" s="87"/>
    </row>
    <row r="289" spans="1:9" s="82" customFormat="1" ht="24" outlineLevel="1" x14ac:dyDescent="0.2">
      <c r="A289" s="78">
        <v>4</v>
      </c>
      <c r="B289" s="20" t="s">
        <v>28</v>
      </c>
      <c r="C289" s="79" t="s">
        <v>190</v>
      </c>
      <c r="D289" s="80" t="s">
        <v>19</v>
      </c>
      <c r="E289" s="9">
        <v>84</v>
      </c>
      <c r="F289" s="48">
        <v>0</v>
      </c>
      <c r="G289" s="9">
        <f>E289*(1+F289/100)</f>
        <v>84</v>
      </c>
      <c r="H289" s="108"/>
      <c r="I289" s="81">
        <f>G289*H289</f>
        <v>0</v>
      </c>
    </row>
    <row r="290" spans="1:9" s="88" customFormat="1" ht="11.25" outlineLevel="2" x14ac:dyDescent="0.2">
      <c r="A290" s="83"/>
      <c r="B290" s="84"/>
      <c r="C290" s="85" t="s">
        <v>144</v>
      </c>
      <c r="D290" s="84"/>
      <c r="E290" s="10">
        <v>0</v>
      </c>
      <c r="F290" s="86"/>
      <c r="G290" s="11"/>
      <c r="H290" s="109"/>
      <c r="I290" s="87"/>
    </row>
    <row r="291" spans="1:9" s="88" customFormat="1" ht="11.25" outlineLevel="2" x14ac:dyDescent="0.2">
      <c r="A291" s="83"/>
      <c r="B291" s="84"/>
      <c r="C291" s="85" t="s">
        <v>34</v>
      </c>
      <c r="D291" s="84"/>
      <c r="E291" s="10">
        <v>84</v>
      </c>
      <c r="F291" s="86"/>
      <c r="G291" s="11"/>
      <c r="H291" s="109"/>
      <c r="I291" s="87"/>
    </row>
    <row r="292" spans="1:9" s="82" customFormat="1" ht="24" outlineLevel="1" x14ac:dyDescent="0.2">
      <c r="A292" s="78">
        <v>5</v>
      </c>
      <c r="B292" s="20" t="s">
        <v>29</v>
      </c>
      <c r="C292" s="79" t="s">
        <v>189</v>
      </c>
      <c r="D292" s="80" t="s">
        <v>19</v>
      </c>
      <c r="E292" s="9">
        <v>12</v>
      </c>
      <c r="F292" s="48">
        <v>0</v>
      </c>
      <c r="G292" s="9">
        <f>E292*(1+F292/100)</f>
        <v>12</v>
      </c>
      <c r="H292" s="108"/>
      <c r="I292" s="81">
        <f>G292*H292</f>
        <v>0</v>
      </c>
    </row>
    <row r="293" spans="1:9" s="88" customFormat="1" ht="11.25" outlineLevel="2" x14ac:dyDescent="0.2">
      <c r="A293" s="83"/>
      <c r="B293" s="84"/>
      <c r="C293" s="85" t="s">
        <v>144</v>
      </c>
      <c r="D293" s="84"/>
      <c r="E293" s="10">
        <v>0</v>
      </c>
      <c r="F293" s="86"/>
      <c r="G293" s="11"/>
      <c r="H293" s="109"/>
      <c r="I293" s="87"/>
    </row>
    <row r="294" spans="1:9" s="88" customFormat="1" ht="11.25" outlineLevel="2" x14ac:dyDescent="0.2">
      <c r="A294" s="83"/>
      <c r="B294" s="84"/>
      <c r="C294" s="85" t="s">
        <v>10</v>
      </c>
      <c r="D294" s="84"/>
      <c r="E294" s="10">
        <v>12</v>
      </c>
      <c r="F294" s="86"/>
      <c r="G294" s="11"/>
      <c r="H294" s="109"/>
      <c r="I294" s="87"/>
    </row>
    <row r="295" spans="1:9" s="82" customFormat="1" ht="24" outlineLevel="1" x14ac:dyDescent="0.2">
      <c r="A295" s="78">
        <v>6</v>
      </c>
      <c r="B295" s="20" t="s">
        <v>30</v>
      </c>
      <c r="C295" s="79" t="s">
        <v>191</v>
      </c>
      <c r="D295" s="80" t="s">
        <v>19</v>
      </c>
      <c r="E295" s="9">
        <v>85</v>
      </c>
      <c r="F295" s="48">
        <v>0</v>
      </c>
      <c r="G295" s="9">
        <f>E295*(1+F295/100)</f>
        <v>85</v>
      </c>
      <c r="H295" s="108"/>
      <c r="I295" s="81">
        <f>G295*H295</f>
        <v>0</v>
      </c>
    </row>
    <row r="296" spans="1:9" s="88" customFormat="1" ht="11.25" outlineLevel="2" x14ac:dyDescent="0.2">
      <c r="A296" s="83"/>
      <c r="B296" s="84"/>
      <c r="C296" s="85" t="s">
        <v>144</v>
      </c>
      <c r="D296" s="84"/>
      <c r="E296" s="10">
        <v>0</v>
      </c>
      <c r="F296" s="86"/>
      <c r="G296" s="11"/>
      <c r="H296" s="109"/>
      <c r="I296" s="87"/>
    </row>
    <row r="297" spans="1:9" s="88" customFormat="1" ht="11.25" outlineLevel="2" x14ac:dyDescent="0.2">
      <c r="A297" s="83"/>
      <c r="B297" s="84"/>
      <c r="C297" s="85" t="s">
        <v>13</v>
      </c>
      <c r="D297" s="84"/>
      <c r="E297" s="10">
        <v>85</v>
      </c>
      <c r="F297" s="86"/>
      <c r="G297" s="11"/>
      <c r="H297" s="109"/>
      <c r="I297" s="87"/>
    </row>
    <row r="298" spans="1:9" s="82" customFormat="1" ht="24" outlineLevel="1" x14ac:dyDescent="0.2">
      <c r="A298" s="78">
        <v>7</v>
      </c>
      <c r="B298" s="20" t="s">
        <v>108</v>
      </c>
      <c r="C298" s="79" t="s">
        <v>195</v>
      </c>
      <c r="D298" s="80" t="s">
        <v>0</v>
      </c>
      <c r="E298" s="23">
        <f>SUM(I280:I297)/100</f>
        <v>0</v>
      </c>
      <c r="F298" s="48">
        <v>0</v>
      </c>
      <c r="G298" s="9">
        <f>E298*(1+F298/100)</f>
        <v>0</v>
      </c>
      <c r="H298" s="108"/>
      <c r="I298" s="81">
        <f>G298*H298</f>
        <v>0</v>
      </c>
    </row>
    <row r="299" spans="1:9" s="94" customFormat="1" ht="12.75" customHeight="1" outlineLevel="1" x14ac:dyDescent="0.2">
      <c r="A299" s="89"/>
      <c r="B299" s="90"/>
      <c r="C299" s="91"/>
      <c r="D299" s="90"/>
      <c r="E299" s="16"/>
      <c r="F299" s="92"/>
      <c r="G299" s="16"/>
      <c r="H299" s="110"/>
      <c r="I299" s="93"/>
    </row>
    <row r="300" spans="1:9" s="94" customFormat="1" ht="12.75" customHeight="1" x14ac:dyDescent="0.2">
      <c r="A300" s="89"/>
      <c r="B300" s="90"/>
      <c r="C300" s="91"/>
      <c r="D300" s="90"/>
      <c r="E300" s="16"/>
      <c r="F300" s="92"/>
      <c r="G300" s="16"/>
      <c r="H300" s="110"/>
      <c r="I300" s="93"/>
    </row>
    <row r="301" spans="1:9" s="94" customFormat="1" ht="12.75" customHeight="1" x14ac:dyDescent="0.2">
      <c r="A301" s="89"/>
      <c r="B301" s="90"/>
      <c r="C301" s="91"/>
      <c r="D301" s="90"/>
      <c r="E301" s="16"/>
      <c r="F301" s="92"/>
      <c r="G301" s="16"/>
      <c r="H301" s="110"/>
      <c r="I301" s="93"/>
    </row>
    <row r="302" spans="1:9" s="94" customFormat="1" ht="12.75" customHeight="1" x14ac:dyDescent="0.2">
      <c r="A302" s="89"/>
      <c r="B302" s="90"/>
      <c r="C302" s="91"/>
      <c r="D302" s="90"/>
      <c r="E302" s="16"/>
      <c r="F302" s="92"/>
      <c r="G302" s="16"/>
      <c r="H302" s="110"/>
      <c r="I302" s="93"/>
    </row>
  </sheetData>
  <sheetProtection password="CC56" sheet="1" objects="1" scenarios="1"/>
  <phoneticPr fontId="0" type="noConversion"/>
  <pageMargins left="0.39370078740157483" right="0.39370078740157483" top="0.59055118110236227" bottom="0.59055118110236227" header="0.39370078740157483" footer="0.39370078740157483"/>
  <pageSetup paperSize="9" scale="90" fitToHeight="9999" orientation="landscape" horizontalDpi="300" verticalDpi="300" r:id="rId1"/>
  <headerFooter alignWithMargins="0">
    <oddFooter>&amp;L&amp;8www.euroCALC.cz&amp;C&amp;8&amp;P z &amp;N&amp;R&amp;8&amp;A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16</vt:i4>
      </vt:variant>
    </vt:vector>
  </HeadingPairs>
  <TitlesOfParts>
    <vt:vector size="19" baseType="lpstr">
      <vt:lpstr>Kryci list</vt:lpstr>
      <vt:lpstr>Rekapitulace</vt:lpstr>
      <vt:lpstr>SO_21</vt:lpstr>
      <vt:lpstr>__CENA__</vt:lpstr>
      <vt:lpstr>__MAIN__</vt:lpstr>
      <vt:lpstr>Rekapitulace!__MAIN2__</vt:lpstr>
      <vt:lpstr>'Kryci list'!__MAIN3__</vt:lpstr>
      <vt:lpstr>__T0__</vt:lpstr>
      <vt:lpstr>__T1__</vt:lpstr>
      <vt:lpstr>__T2__</vt:lpstr>
      <vt:lpstr>__T3__</vt:lpstr>
      <vt:lpstr>__T4__</vt:lpstr>
      <vt:lpstr>'Kryci list'!__TE0__</vt:lpstr>
      <vt:lpstr>'Kryci list'!__TE2__</vt:lpstr>
      <vt:lpstr>Rekapitulace!__TR0__</vt:lpstr>
      <vt:lpstr>Rekapitulace!__TR1__</vt:lpstr>
      <vt:lpstr>Rekapitulace!__TR2__</vt:lpstr>
      <vt:lpstr>SO_21!Názvy_tisku</vt:lpstr>
      <vt:lpstr>'Kryci list'!Oblast_tisku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Questima_05</cp:lastModifiedBy>
  <cp:lastPrinted>2014-03-25T23:55:46Z</cp:lastPrinted>
  <dcterms:created xsi:type="dcterms:W3CDTF">2007-10-16T11:08:58Z</dcterms:created>
  <dcterms:modified xsi:type="dcterms:W3CDTF">2015-03-20T11:08:58Z</dcterms:modified>
</cp:coreProperties>
</file>