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585" windowWidth="18480" windowHeight="118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list'!$G$2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'Položky'!$A$1:$G$82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<sst xmlns="http://schemas.openxmlformats.org/spreadsheetml/2006/main" count="321" uniqueCount="232">
  <si>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</si>
  <si>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</si>
  <si>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</si>
  <si>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</si>
  <si>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</si>
  <si>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</si>
  <si>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</si>
  <si>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</si>
  <si>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</si>
  <si>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</si>
  <si>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</si>
  <si>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</si>
  <si>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</si>
  <si>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</si>
  <si>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</si>
  <si>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</si>
  <si>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</si>
  <si>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</si>
  <si>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</si>
  <si>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</si>
  <si>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</si>
  <si>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</si>
  <si>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</si>
  <si>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</si>
  <si>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</si>
  <si>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</si>
  <si>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</si>
  <si>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</si>
  <si>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</si>
  <si>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</si>
  <si>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</si>
  <si>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</si>
  <si>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</si>
  <si>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</si>
  <si>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</si>
  <si>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</si>
  <si>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</si>
  <si>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</si>
  <si>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</si>
  <si>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</si>
  <si>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</si>
  <si>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</si>
  <si>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</si>
  <si>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</si>
  <si>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</si>
  <si>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</si>
  <si>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</si>
  <si>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</si>
  <si>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</si>
  <si>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</si>
  <si>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</si>
  <si>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</si>
  <si>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</si>
  <si>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</si>
  <si>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</si>
  <si>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</si>
  <si>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</si>
  <si>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</si>
  <si>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</si>
  <si>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</si>
  <si>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</si>
  <si>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</si>
  <si>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</si>
  <si>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</si>
  <si>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</si>
  <si>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</si>
  <si>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</si>
  <si>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</si>
  <si>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</si>
  <si>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</si>
  <si>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</si>
  <si>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</si>
  <si>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</si>
  <si>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</si>
  <si>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</si>
  <si>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</si>
  <si>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</si>
  <si>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</si>
  <si>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9712</t>
  </si>
  <si>
    <t>Ostrava-Radvanice  -  sesuv do rybníka Volný</t>
  </si>
  <si>
    <t>1297/12</t>
  </si>
  <si>
    <t>1297-1</t>
  </si>
  <si>
    <t>Sanace sesuvu</t>
  </si>
  <si>
    <t>1A1111</t>
  </si>
  <si>
    <t>Kopie - zakladní_RADVANICE</t>
  </si>
  <si>
    <t>0</t>
  </si>
  <si>
    <t>Přípravné a pomocné práce</t>
  </si>
  <si>
    <t>001-1</t>
  </si>
  <si>
    <t xml:space="preserve">AD  -  projektanta </t>
  </si>
  <si>
    <t>hod</t>
  </si>
  <si>
    <t>001-2</t>
  </si>
  <si>
    <t>Geologické a geodetické práce geol.dokumntace, inklinometrie</t>
  </si>
  <si>
    <t>kč</t>
  </si>
  <si>
    <t>001-3</t>
  </si>
  <si>
    <t xml:space="preserve">DSP a zaměření stavby </t>
  </si>
  <si>
    <t>132301201R00</t>
  </si>
  <si>
    <t xml:space="preserve">Hloubení rýh šířky do 200 cm v hor.4 do 100 m3 </t>
  </si>
  <si>
    <t>m3</t>
  </si>
  <si>
    <t>162701105R00</t>
  </si>
  <si>
    <t xml:space="preserve">Vodorovné přemístění výkopku z hor.1-4 do 10000 m </t>
  </si>
  <si>
    <t>171101101R00</t>
  </si>
  <si>
    <t xml:space="preserve">Uložení sypaniny do násypů zhutněných na 95% PS </t>
  </si>
  <si>
    <t>171201201Vvl</t>
  </si>
  <si>
    <t>Uložení sypaniny na skládku vykopek z PTS</t>
  </si>
  <si>
    <t>171201206U00</t>
  </si>
  <si>
    <t xml:space="preserve">Skládkovné - ostatní zeminy </t>
  </si>
  <si>
    <t>t</t>
  </si>
  <si>
    <t>171206111R00</t>
  </si>
  <si>
    <t xml:space="preserve">Uložení zemin do násypů předeps. tvarů s urovnáním </t>
  </si>
  <si>
    <t>174101101R00</t>
  </si>
  <si>
    <t xml:space="preserve">Zásyp jam, rýh, šachet se zhutněním </t>
  </si>
  <si>
    <t>181006128R00</t>
  </si>
  <si>
    <t xml:space="preserve">Rozprostření zemin ve sklonu nad 1:5, tl. do 70 cm </t>
  </si>
  <si>
    <t>m2</t>
  </si>
  <si>
    <t>111200001RA0</t>
  </si>
  <si>
    <t xml:space="preserve">Odstranění křovin a stromů do 100 mm, spálení </t>
  </si>
  <si>
    <t>121100001RAA</t>
  </si>
  <si>
    <t>Sejmutí ornice, naložení, odvoz a uložení odvoz do 1 km</t>
  </si>
  <si>
    <t>131100010RAA</t>
  </si>
  <si>
    <t>Hloubení nezapažených jam v hornině1-4 odvoz do 1 km, uložení na skládku</t>
  </si>
  <si>
    <t>181300012RAA</t>
  </si>
  <si>
    <t>Rozprostření ornice v rovině tloušťka 20 cm dovoz ornice ze vzdálenosti 500 m, osetí trávou</t>
  </si>
  <si>
    <t>271570010RA0</t>
  </si>
  <si>
    <t xml:space="preserve">Polštář hutněný pod základy </t>
  </si>
  <si>
    <t>58337368</t>
  </si>
  <si>
    <t>Štěrkopísek frakce 0-63 tř.A</t>
  </si>
  <si>
    <t>T</t>
  </si>
  <si>
    <t>2</t>
  </si>
  <si>
    <t>Základy a zvláštní zakládání</t>
  </si>
  <si>
    <t>212312111R00</t>
  </si>
  <si>
    <t xml:space="preserve">Lože trativodu z betonu prostého </t>
  </si>
  <si>
    <t>212755213U00</t>
  </si>
  <si>
    <t xml:space="preserve">Trativod plast trubka D 80 bez lože </t>
  </si>
  <si>
    <t>m</t>
  </si>
  <si>
    <t>212792211U00</t>
  </si>
  <si>
    <t xml:space="preserve">Potrubí dren plast flex DN 100 </t>
  </si>
  <si>
    <t>224321211R00</t>
  </si>
  <si>
    <t xml:space="preserve">Výplň pilot z ŽB XA2 C25/30, cem.portland.bez susp </t>
  </si>
  <si>
    <t>224361113R00</t>
  </si>
  <si>
    <t xml:space="preserve">Výztuž pilot beton. do země, ocel 10425 (BSt 500S) </t>
  </si>
  <si>
    <t>224383121R00</t>
  </si>
  <si>
    <t xml:space="preserve">Zřízení pilot,vytaž.pažnic, z ŽB do 20 m, D 650 mm </t>
  </si>
  <si>
    <t>262102173Vvl</t>
  </si>
  <si>
    <t>Vrty povrchové 4st. diamant D do 56 hl.50 m hor.1 dovrchní-odvodňovací</t>
  </si>
  <si>
    <t>262108312R00</t>
  </si>
  <si>
    <t xml:space="preserve">Přípl.za vrty injek.šikmé D 156, 48 st.,25 m hor.1 </t>
  </si>
  <si>
    <t>262303372R00</t>
  </si>
  <si>
    <t xml:space="preserve">Vrty pro injekt.povrch.do 156 mm,4 st.,25 m,hor.3 </t>
  </si>
  <si>
    <t>262308312R00</t>
  </si>
  <si>
    <t xml:space="preserve">Přípl.za vrty injek.šikmé D 156, 48 st.,25 m hor.3 </t>
  </si>
  <si>
    <t>264121412R00</t>
  </si>
  <si>
    <t xml:space="preserve">Vrty pro piloty zapaž.do 650 mm hl.do 10 m hor.1 </t>
  </si>
  <si>
    <t>264421412R00</t>
  </si>
  <si>
    <t xml:space="preserve">Vrty pro piloty zapaž.do 650 mm hl.do 10 m hor.4 </t>
  </si>
  <si>
    <t>273311115R00</t>
  </si>
  <si>
    <t xml:space="preserve">Beton základ. desek prostý z cem. portlad. B 7,5 </t>
  </si>
  <si>
    <t>274321118R00</t>
  </si>
  <si>
    <t xml:space="preserve">Železobeton zákl. pásů z cem. portladských C 30/37 </t>
  </si>
  <si>
    <t>274361314R00</t>
  </si>
  <si>
    <t xml:space="preserve">Výztuž základových pasů nad 12 mm z oceli 10 505 </t>
  </si>
  <si>
    <t>275321411R00</t>
  </si>
  <si>
    <t xml:space="preserve">Železobeton základových patek C 25/30 </t>
  </si>
  <si>
    <t>279351105R00</t>
  </si>
  <si>
    <t xml:space="preserve">Bednění stěn základových zdí, oboustranné-zřízení </t>
  </si>
  <si>
    <t>279351106R00</t>
  </si>
  <si>
    <t xml:space="preserve">Bednění stěn základových zdí, oboustranné-odstran. </t>
  </si>
  <si>
    <t>281602111R00</t>
  </si>
  <si>
    <t xml:space="preserve">Injektáž mikropilot/kotev s 2obturátor,do 0,6 MPa </t>
  </si>
  <si>
    <t>h</t>
  </si>
  <si>
    <t>281611117R00</t>
  </si>
  <si>
    <t xml:space="preserve">Hmoty pro injekt.nízkot.,cement struskoport.C25/30 </t>
  </si>
  <si>
    <t>282602113R00</t>
  </si>
  <si>
    <t xml:space="preserve">Injektáž mikropilot/kotev s 2obturátor,do 4,5 MPa </t>
  </si>
  <si>
    <t>285375114R00</t>
  </si>
  <si>
    <t xml:space="preserve">Kotvy kabelové pro nosnost do 0,62 MN </t>
  </si>
  <si>
    <t>285375192R00</t>
  </si>
  <si>
    <t xml:space="preserve">Příplatek za úpravu trvalých kotev do 0,93 MN </t>
  </si>
  <si>
    <t>285376114R00</t>
  </si>
  <si>
    <t xml:space="preserve">Napnutí kabelových kotev únosnosti do 0,62 MN </t>
  </si>
  <si>
    <t>kus</t>
  </si>
  <si>
    <t>285811111Vvl</t>
  </si>
  <si>
    <t>Průchodka konstr. pro kotvy D do 170 mm do 1,5 m prostup HOV</t>
  </si>
  <si>
    <t>21</t>
  </si>
  <si>
    <t>Úprava podloží a základ.spáry- odvodnění</t>
  </si>
  <si>
    <t>245111111R00</t>
  </si>
  <si>
    <t xml:space="preserve">Osazení krycí desky dvoudílné </t>
  </si>
  <si>
    <t>249751116R00</t>
  </si>
  <si>
    <t xml:space="preserve">Otvory vtokové studny, z drenážních trubek DN 210 </t>
  </si>
  <si>
    <t>249901311R00</t>
  </si>
  <si>
    <t xml:space="preserve">Děrování ocel. zárubnic D 89 mm vrtáním do 20 % pl </t>
  </si>
  <si>
    <t>262101196R00</t>
  </si>
  <si>
    <t xml:space="preserve">Příplatek za vrty dovrchní podzemní v hor. 1 </t>
  </si>
  <si>
    <t>273311117R00</t>
  </si>
  <si>
    <t xml:space="preserve">Beton základ. desek prostý z cem. portlad. C 25/30 </t>
  </si>
  <si>
    <t>271570010RAB</t>
  </si>
  <si>
    <t>Polštář hutněný pod základy ze štěrkopísku tloušťky 15 cm</t>
  </si>
  <si>
    <t>14125995</t>
  </si>
  <si>
    <t>Trubky bezešvé hladké jakost 11453.1  D 89x4,0 mm</t>
  </si>
  <si>
    <t>59225782</t>
  </si>
  <si>
    <t>Deska zákrytová půlená TBN-Q/1300/75/2</t>
  </si>
  <si>
    <t>27</t>
  </si>
  <si>
    <t>Základy-bet.opěrné konstrukce</t>
  </si>
  <si>
    <t>274313511R00</t>
  </si>
  <si>
    <t xml:space="preserve">Beton základových pasů prostý C 12/15 </t>
  </si>
  <si>
    <t>9990000</t>
  </si>
  <si>
    <t>Ostatní materiál</t>
  </si>
  <si>
    <t>28</t>
  </si>
  <si>
    <t>Zpevňování hornin a konstrukcí-kotvy</t>
  </si>
  <si>
    <t>262103372R00</t>
  </si>
  <si>
    <t xml:space="preserve">Vrty pro injekt.povrch.do 156 mm,4 st.,25 m,hor.1 </t>
  </si>
  <si>
    <t>8</t>
  </si>
  <si>
    <t>Trubní vedení</t>
  </si>
  <si>
    <t>894411131R00</t>
  </si>
  <si>
    <t xml:space="preserve">Zřízení šachet z dílců, dno C25/30, potrubí DN 400 </t>
  </si>
  <si>
    <t>99</t>
  </si>
  <si>
    <t>Staveništní přesun hmot</t>
  </si>
  <si>
    <t>998001011R00</t>
  </si>
  <si>
    <t xml:space="preserve">Přesun hmot pro piloty betonované na místě </t>
  </si>
  <si>
    <t>711</t>
  </si>
  <si>
    <t>Izolace proti vodě</t>
  </si>
  <si>
    <t>711111002RZ1</t>
  </si>
  <si>
    <t>Izolace proti vlhk.vodor. nátěr asf.lak za studena 1x nátěr - včetně dodávky asfaltového laku ALN</t>
  </si>
  <si>
    <t>998711101R00</t>
  </si>
  <si>
    <t xml:space="preserve">Přesun hmot pro izolace proti vodě, výšky do 6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</si>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</sst>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4" fontId="15" fillId="0" borderId="51" xfId="20" applyNumberFormat="1" applyFont="1" applyBorder="1" applyAlignment="1" applyProtection="1">
      <alignment horizontal="right"/>
      <protection locked="0"/>
    </xf>
    <xf numFmtId="4" fontId="1" fillId="2" borderId="8" xfId="20" applyNumberFormat="1" applyFont="1" applyFill="1" applyBorder="1" applyAlignment="1" applyProtection="1">
      <alignment horizontal="right"/>
      <protection locked="0"/>
    </xf>
    <xf numFmtId="0" fontId="1" fillId="0" borderId="9" xfId="2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M26" sqref="M2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1A1111</v>
      </c>
      <c r="D2" s="5" t="str">
        <f>Rekapitulace!G2</f>
        <v>Kopie - zakladní_RADVANICE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 t="s">
        <v>81</v>
      </c>
      <c r="B5" s="18"/>
      <c r="C5" s="19" t="s">
        <v>82</v>
      </c>
      <c r="D5" s="20"/>
      <c r="E5" s="18"/>
      <c r="F5" s="13" t="s">
        <v>7</v>
      </c>
      <c r="G5" s="14"/>
    </row>
    <row r="6" spans="1:15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95" customHeight="1">
      <c r="A7" s="24" t="s">
        <v>78</v>
      </c>
      <c r="B7" s="25"/>
      <c r="C7" s="26" t="s">
        <v>79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01"/>
      <c r="D8" s="201"/>
      <c r="E8" s="202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01">
        <f>Projektant</f>
        <v>0</v>
      </c>
      <c r="D9" s="201"/>
      <c r="E9" s="202"/>
      <c r="F9" s="13"/>
      <c r="G9" s="34"/>
      <c r="H9" s="35"/>
    </row>
    <row r="10" spans="1:8" ht="12.75">
      <c r="A10" s="29" t="s">
        <v>15</v>
      </c>
      <c r="B10" s="13"/>
      <c r="C10" s="201"/>
      <c r="D10" s="201"/>
      <c r="E10" s="201"/>
      <c r="F10" s="36"/>
      <c r="G10" s="37"/>
      <c r="H10" s="38"/>
    </row>
    <row r="11" spans="1:57" ht="13.5" customHeight="1">
      <c r="A11" s="29" t="s">
        <v>16</v>
      </c>
      <c r="B11" s="13"/>
      <c r="C11" s="201"/>
      <c r="D11" s="201"/>
      <c r="E11" s="201"/>
      <c r="F11" s="39" t="s">
        <v>17</v>
      </c>
      <c r="G11" s="40" t="s">
        <v>80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3"/>
      <c r="D12" s="203"/>
      <c r="E12" s="203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95" customHeight="1">
      <c r="A15" s="54"/>
      <c r="B15" s="55" t="s">
        <v>23</v>
      </c>
      <c r="C15" s="56">
        <f>HSV</f>
        <v>0</v>
      </c>
      <c r="D15" s="57" t="str">
        <f>Rekapitulace!A21</f>
        <v>Ztížené výrobní podmínky</v>
      </c>
      <c r="E15" s="58"/>
      <c r="F15" s="59"/>
      <c r="G15" s="56">
        <f>Rekapitulace!I21</f>
        <v>0</v>
      </c>
    </row>
    <row r="16" spans="1:7" ht="15.95" customHeight="1">
      <c r="A16" s="54" t="s">
        <v>24</v>
      </c>
      <c r="B16" s="55" t="s">
        <v>25</v>
      </c>
      <c r="C16" s="56">
        <f>PSV</f>
        <v>0</v>
      </c>
      <c r="D16" s="9" t="str">
        <f>Rekapitulace!A22</f>
        <v>Oborová přirážka</v>
      </c>
      <c r="E16" s="60"/>
      <c r="F16" s="61"/>
      <c r="G16" s="56">
        <f>Rekapitulace!I22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Rekapitulace!A23</f>
        <v>Přesun stavebních kapacit</v>
      </c>
      <c r="E17" s="60"/>
      <c r="F17" s="61"/>
      <c r="G17" s="56">
        <f>Rekapitulace!I23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 t="str">
        <f>Rekapitulace!A24</f>
        <v>Mimostaveništní doprava</v>
      </c>
      <c r="E18" s="60"/>
      <c r="F18" s="61"/>
      <c r="G18" s="56">
        <f>Rekapitulace!I24</f>
        <v>0</v>
      </c>
    </row>
    <row r="19" spans="1:7" ht="15.95" customHeight="1">
      <c r="A19" s="64" t="s">
        <v>30</v>
      </c>
      <c r="B19" s="55"/>
      <c r="C19" s="56">
        <f>SUM(C15:C18)</f>
        <v>0</v>
      </c>
      <c r="D19" s="9" t="str">
        <f>Rekapitulace!A25</f>
        <v>Zařízení staveniště</v>
      </c>
      <c r="E19" s="60"/>
      <c r="F19" s="61"/>
      <c r="G19" s="56">
        <f>Rekapitulace!I25</f>
        <v>0</v>
      </c>
    </row>
    <row r="20" spans="1:7" ht="15.95" customHeight="1">
      <c r="A20" s="64"/>
      <c r="B20" s="55"/>
      <c r="C20" s="56"/>
      <c r="D20" s="9" t="str">
        <f>Rekapitulace!A26</f>
        <v>Provoz investora</v>
      </c>
      <c r="E20" s="60"/>
      <c r="F20" s="61"/>
      <c r="G20" s="56">
        <f>Rekapitulace!I26</f>
        <v>0</v>
      </c>
    </row>
    <row r="21" spans="1:7" ht="15.95" customHeight="1">
      <c r="A21" s="64" t="s">
        <v>31</v>
      </c>
      <c r="B21" s="55"/>
      <c r="C21" s="56">
        <f>HZS</f>
        <v>0</v>
      </c>
      <c r="D21" s="9" t="str">
        <f>Rekapitulace!A27</f>
        <v>Kompletační činnost (IČD)</v>
      </c>
      <c r="E21" s="60"/>
      <c r="F21" s="61"/>
      <c r="G21" s="56">
        <f>Rekapitulace!I27</f>
        <v>0</v>
      </c>
    </row>
    <row r="22" spans="1:7" ht="15.9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>
      <c r="A23" s="204" t="s">
        <v>34</v>
      </c>
      <c r="B23" s="205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06">
        <f>C23-F32</f>
        <v>0</v>
      </c>
      <c r="G30" s="207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06">
        <f>ROUND(PRODUCT(F30,C31/100),0)</f>
        <v>0</v>
      </c>
      <c r="G31" s="207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06">
        <v>0</v>
      </c>
      <c r="G32" s="207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06">
        <f>ROUND(PRODUCT(F32,C33/100),0)</f>
        <v>0</v>
      </c>
      <c r="G33" s="207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08">
        <f>ROUND(SUM(F30:F33),0)</f>
        <v>0</v>
      </c>
      <c r="G34" s="209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00"/>
      <c r="C37" s="200"/>
      <c r="D37" s="200"/>
      <c r="E37" s="200"/>
      <c r="F37" s="200"/>
      <c r="G37" s="200"/>
      <c r="H37" t="s">
        <v>6</v>
      </c>
    </row>
    <row r="38" spans="1:8" ht="12.75" customHeight="1">
      <c r="A38" s="96"/>
      <c r="B38" s="200"/>
      <c r="C38" s="200"/>
      <c r="D38" s="200"/>
      <c r="E38" s="200"/>
      <c r="F38" s="200"/>
      <c r="G38" s="200"/>
      <c r="H38" t="s">
        <v>6</v>
      </c>
    </row>
    <row r="39" spans="1:8" ht="12.75">
      <c r="A39" s="96"/>
      <c r="B39" s="200"/>
      <c r="C39" s="200"/>
      <c r="D39" s="200"/>
      <c r="E39" s="200"/>
      <c r="F39" s="200"/>
      <c r="G39" s="200"/>
      <c r="H39" t="s">
        <v>6</v>
      </c>
    </row>
    <row r="40" spans="1:8" ht="12.75">
      <c r="A40" s="96"/>
      <c r="B40" s="200"/>
      <c r="C40" s="200"/>
      <c r="D40" s="200"/>
      <c r="E40" s="200"/>
      <c r="F40" s="200"/>
      <c r="G40" s="200"/>
      <c r="H40" t="s">
        <v>6</v>
      </c>
    </row>
    <row r="41" spans="1:8" ht="12.75">
      <c r="A41" s="96"/>
      <c r="B41" s="200"/>
      <c r="C41" s="200"/>
      <c r="D41" s="200"/>
      <c r="E41" s="200"/>
      <c r="F41" s="200"/>
      <c r="G41" s="200"/>
      <c r="H41" t="s">
        <v>6</v>
      </c>
    </row>
    <row r="42" spans="1:8" ht="12.75">
      <c r="A42" s="96"/>
      <c r="B42" s="200"/>
      <c r="C42" s="200"/>
      <c r="D42" s="200"/>
      <c r="E42" s="200"/>
      <c r="F42" s="200"/>
      <c r="G42" s="200"/>
      <c r="H42" t="s">
        <v>6</v>
      </c>
    </row>
    <row r="43" spans="1:8" ht="12.75">
      <c r="A43" s="96"/>
      <c r="B43" s="200"/>
      <c r="C43" s="200"/>
      <c r="D43" s="200"/>
      <c r="E43" s="200"/>
      <c r="F43" s="200"/>
      <c r="G43" s="200"/>
      <c r="H43" t="s">
        <v>6</v>
      </c>
    </row>
    <row r="44" spans="1:8" ht="12.75">
      <c r="A44" s="96"/>
      <c r="B44" s="200"/>
      <c r="C44" s="200"/>
      <c r="D44" s="200"/>
      <c r="E44" s="200"/>
      <c r="F44" s="200"/>
      <c r="G44" s="200"/>
      <c r="H44" t="s">
        <v>6</v>
      </c>
    </row>
    <row r="45" spans="1:8" ht="0.75" customHeight="1">
      <c r="A45" s="96"/>
      <c r="B45" s="200"/>
      <c r="C45" s="200"/>
      <c r="D45" s="200"/>
      <c r="E45" s="200"/>
      <c r="F45" s="200"/>
      <c r="G45" s="200"/>
      <c r="H45" t="s">
        <v>6</v>
      </c>
    </row>
    <row r="46" spans="2:7" ht="12.75">
      <c r="B46" s="210"/>
      <c r="C46" s="210"/>
      <c r="D46" s="210"/>
      <c r="E46" s="210"/>
      <c r="F46" s="210"/>
      <c r="G46" s="210"/>
    </row>
    <row r="47" spans="2:7" ht="12.75">
      <c r="B47" s="210"/>
      <c r="C47" s="210"/>
      <c r="D47" s="210"/>
      <c r="E47" s="210"/>
      <c r="F47" s="210"/>
      <c r="G47" s="210"/>
    </row>
    <row r="48" spans="2:7" ht="12.75">
      <c r="B48" s="210"/>
      <c r="C48" s="210"/>
      <c r="D48" s="210"/>
      <c r="E48" s="210"/>
      <c r="F48" s="210"/>
      <c r="G48" s="210"/>
    </row>
    <row r="49" spans="2:7" ht="12.75">
      <c r="B49" s="210"/>
      <c r="C49" s="210"/>
      <c r="D49" s="210"/>
      <c r="E49" s="210"/>
      <c r="F49" s="210"/>
      <c r="G49" s="210"/>
    </row>
    <row r="50" spans="2:7" ht="12.75">
      <c r="B50" s="210"/>
      <c r="C50" s="210"/>
      <c r="D50" s="210"/>
      <c r="E50" s="210"/>
      <c r="F50" s="210"/>
      <c r="G50" s="210"/>
    </row>
    <row r="51" spans="2:7" ht="12.75">
      <c r="B51" s="210"/>
      <c r="C51" s="210"/>
      <c r="D51" s="210"/>
      <c r="E51" s="210"/>
      <c r="F51" s="210"/>
      <c r="G51" s="210"/>
    </row>
    <row r="52" spans="2:7" ht="12.75">
      <c r="B52" s="210"/>
      <c r="C52" s="210"/>
      <c r="D52" s="210"/>
      <c r="E52" s="210"/>
      <c r="F52" s="210"/>
      <c r="G52" s="210"/>
    </row>
    <row r="53" spans="2:7" ht="12.75">
      <c r="B53" s="210"/>
      <c r="C53" s="210"/>
      <c r="D53" s="210"/>
      <c r="E53" s="210"/>
      <c r="F53" s="210"/>
      <c r="G53" s="210"/>
    </row>
    <row r="54" spans="2:7" ht="12.75">
      <c r="B54" s="210"/>
      <c r="C54" s="210"/>
      <c r="D54" s="210"/>
      <c r="E54" s="210"/>
      <c r="F54" s="210"/>
      <c r="G54" s="210"/>
    </row>
    <row r="55" spans="2:7" ht="12.75">
      <c r="B55" s="210"/>
      <c r="C55" s="210"/>
      <c r="D55" s="210"/>
      <c r="E55" s="210"/>
      <c r="F55" s="210"/>
      <c r="G55" s="210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0"/>
  <sheetViews>
    <sheetView workbookViewId="0" topLeftCell="A1">
      <selection activeCell="H37" sqref="H3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1" t="s">
        <v>49</v>
      </c>
      <c r="B1" s="212"/>
      <c r="C1" s="97" t="str">
        <f>CONCATENATE(cislostavby," ",nazevstavby)</f>
        <v>9712 Ostrava-Radvanice  -  sesuv do rybníka Volný</v>
      </c>
      <c r="D1" s="98"/>
      <c r="E1" s="99"/>
      <c r="F1" s="98"/>
      <c r="G1" s="100" t="s">
        <v>50</v>
      </c>
      <c r="H1" s="101" t="s">
        <v>83</v>
      </c>
      <c r="I1" s="102"/>
    </row>
    <row r="2" spans="1:9" ht="13.5" thickBot="1">
      <c r="A2" s="213" t="s">
        <v>51</v>
      </c>
      <c r="B2" s="214"/>
      <c r="C2" s="103" t="str">
        <f>CONCATENATE(cisloobjektu," ",nazevobjektu)</f>
        <v>1297-1 Sanace sesuvu</v>
      </c>
      <c r="D2" s="104"/>
      <c r="E2" s="105"/>
      <c r="F2" s="104"/>
      <c r="G2" s="215" t="s">
        <v>84</v>
      </c>
      <c r="H2" s="216"/>
      <c r="I2" s="217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3" t="str">
        <f>Položky!B7</f>
        <v>0</v>
      </c>
      <c r="B7" s="115" t="str">
        <f>Položky!C7</f>
        <v>Přípravné a pomocné práce</v>
      </c>
      <c r="C7" s="66"/>
      <c r="D7" s="116"/>
      <c r="E7" s="194">
        <f>Položky!BA11</f>
        <v>0</v>
      </c>
      <c r="F7" s="195">
        <f>Položky!BB11</f>
        <v>0</v>
      </c>
      <c r="G7" s="195">
        <f>Položky!BC11</f>
        <v>0</v>
      </c>
      <c r="H7" s="195">
        <f>Položky!BD11</f>
        <v>0</v>
      </c>
      <c r="I7" s="196">
        <f>Položky!BE11</f>
        <v>0</v>
      </c>
    </row>
    <row r="8" spans="1:9" s="35" customFormat="1" ht="12.75">
      <c r="A8" s="193" t="str">
        <f>Položky!B12</f>
        <v>1</v>
      </c>
      <c r="B8" s="115" t="str">
        <f>Položky!C12</f>
        <v>Zemní práce</v>
      </c>
      <c r="C8" s="66"/>
      <c r="D8" s="116"/>
      <c r="E8" s="194">
        <f>Položky!BA28</f>
        <v>0</v>
      </c>
      <c r="F8" s="195">
        <f>Položky!BB28</f>
        <v>0</v>
      </c>
      <c r="G8" s="195">
        <f>Položky!BC28</f>
        <v>0</v>
      </c>
      <c r="H8" s="195">
        <f>Položky!BD28</f>
        <v>0</v>
      </c>
      <c r="I8" s="196">
        <f>Položky!BE28</f>
        <v>0</v>
      </c>
    </row>
    <row r="9" spans="1:9" s="35" customFormat="1" ht="12.75">
      <c r="A9" s="193" t="str">
        <f>Položky!B29</f>
        <v>2</v>
      </c>
      <c r="B9" s="115" t="str">
        <f>Položky!C29</f>
        <v>Základy a zvláštní zakládání</v>
      </c>
      <c r="C9" s="66"/>
      <c r="D9" s="116"/>
      <c r="E9" s="194">
        <f>Položky!BA55</f>
        <v>0</v>
      </c>
      <c r="F9" s="195">
        <f>Položky!BB55</f>
        <v>0</v>
      </c>
      <c r="G9" s="195">
        <f>Položky!BC55</f>
        <v>0</v>
      </c>
      <c r="H9" s="195">
        <f>Položky!BD55</f>
        <v>0</v>
      </c>
      <c r="I9" s="196">
        <f>Položky!BE55</f>
        <v>0</v>
      </c>
    </row>
    <row r="10" spans="1:9" s="35" customFormat="1" ht="12.75">
      <c r="A10" s="193" t="str">
        <f>Položky!B56</f>
        <v>21</v>
      </c>
      <c r="B10" s="115" t="str">
        <f>Položky!C56</f>
        <v>Úprava podloží a základ.spáry- odvodnění</v>
      </c>
      <c r="C10" s="66"/>
      <c r="D10" s="116"/>
      <c r="E10" s="194">
        <f>Položky!BA65</f>
        <v>0</v>
      </c>
      <c r="F10" s="195">
        <f>Položky!BB65</f>
        <v>0</v>
      </c>
      <c r="G10" s="195">
        <f>Položky!BC65</f>
        <v>0</v>
      </c>
      <c r="H10" s="195">
        <f>Položky!BD65</f>
        <v>0</v>
      </c>
      <c r="I10" s="196">
        <f>Položky!BE65</f>
        <v>0</v>
      </c>
    </row>
    <row r="11" spans="1:9" s="35" customFormat="1" ht="12.75">
      <c r="A11" s="193" t="str">
        <f>Položky!B66</f>
        <v>27</v>
      </c>
      <c r="B11" s="115" t="str">
        <f>Položky!C66</f>
        <v>Základy-bet.opěrné konstrukce</v>
      </c>
      <c r="C11" s="66"/>
      <c r="D11" s="116"/>
      <c r="E11" s="194">
        <f>Položky!BA69</f>
        <v>0</v>
      </c>
      <c r="F11" s="195">
        <f>Položky!BB69</f>
        <v>0</v>
      </c>
      <c r="G11" s="195">
        <f>Položky!BC69</f>
        <v>0</v>
      </c>
      <c r="H11" s="195">
        <f>Položky!BD69</f>
        <v>0</v>
      </c>
      <c r="I11" s="196">
        <f>Položky!BE69</f>
        <v>0</v>
      </c>
    </row>
    <row r="12" spans="1:9" s="35" customFormat="1" ht="12.75">
      <c r="A12" s="193" t="str">
        <f>Položky!B70</f>
        <v>28</v>
      </c>
      <c r="B12" s="115" t="str">
        <f>Položky!C70</f>
        <v>Zpevňování hornin a konstrukcí-kotvy</v>
      </c>
      <c r="C12" s="66"/>
      <c r="D12" s="116"/>
      <c r="E12" s="194">
        <f>Položky!BA72</f>
        <v>0</v>
      </c>
      <c r="F12" s="195">
        <f>Položky!BB72</f>
        <v>0</v>
      </c>
      <c r="G12" s="195">
        <f>Položky!BC72</f>
        <v>0</v>
      </c>
      <c r="H12" s="195">
        <f>Položky!BD72</f>
        <v>0</v>
      </c>
      <c r="I12" s="196">
        <f>Položky!BE72</f>
        <v>0</v>
      </c>
    </row>
    <row r="13" spans="1:9" s="35" customFormat="1" ht="12.75">
      <c r="A13" s="193" t="str">
        <f>Položky!B73</f>
        <v>8</v>
      </c>
      <c r="B13" s="115" t="str">
        <f>Položky!C73</f>
        <v>Trubní vedení</v>
      </c>
      <c r="C13" s="66"/>
      <c r="D13" s="116"/>
      <c r="E13" s="194">
        <f>Položky!BA75</f>
        <v>0</v>
      </c>
      <c r="F13" s="195">
        <f>Položky!BB75</f>
        <v>0</v>
      </c>
      <c r="G13" s="195">
        <f>Položky!BC75</f>
        <v>0</v>
      </c>
      <c r="H13" s="195">
        <f>Položky!BD75</f>
        <v>0</v>
      </c>
      <c r="I13" s="196">
        <f>Položky!BE75</f>
        <v>0</v>
      </c>
    </row>
    <row r="14" spans="1:9" s="35" customFormat="1" ht="12.75">
      <c r="A14" s="193" t="str">
        <f>Položky!B76</f>
        <v>99</v>
      </c>
      <c r="B14" s="115" t="str">
        <f>Položky!C76</f>
        <v>Staveništní přesun hmot</v>
      </c>
      <c r="C14" s="66"/>
      <c r="D14" s="116"/>
      <c r="E14" s="194">
        <f>Položky!BA78</f>
        <v>0</v>
      </c>
      <c r="F14" s="195">
        <f>Položky!BB78</f>
        <v>0</v>
      </c>
      <c r="G14" s="195">
        <f>Položky!BC78</f>
        <v>0</v>
      </c>
      <c r="H14" s="195">
        <f>Položky!BD78</f>
        <v>0</v>
      </c>
      <c r="I14" s="196">
        <f>Položky!BE78</f>
        <v>0</v>
      </c>
    </row>
    <row r="15" spans="1:9" s="35" customFormat="1" ht="13.5" thickBot="1">
      <c r="A15" s="193" t="str">
        <f>Položky!B79</f>
        <v>711</v>
      </c>
      <c r="B15" s="115" t="str">
        <f>Položky!C79</f>
        <v>Izolace proti vodě</v>
      </c>
      <c r="C15" s="66"/>
      <c r="D15" s="116"/>
      <c r="E15" s="194">
        <f>Položky!BA82</f>
        <v>0</v>
      </c>
      <c r="F15" s="195">
        <f>Položky!BB82</f>
        <v>0</v>
      </c>
      <c r="G15" s="195">
        <f>Položky!BC82</f>
        <v>0</v>
      </c>
      <c r="H15" s="195">
        <f>Položky!BD82</f>
        <v>0</v>
      </c>
      <c r="I15" s="196">
        <f>Položky!BE82</f>
        <v>0</v>
      </c>
    </row>
    <row r="16" spans="1:9" s="123" customFormat="1" ht="13.5" thickBot="1">
      <c r="A16" s="117"/>
      <c r="B16" s="118" t="s">
        <v>58</v>
      </c>
      <c r="C16" s="118"/>
      <c r="D16" s="119"/>
      <c r="E16" s="120">
        <f>SUM(E7:E15)</f>
        <v>0</v>
      </c>
      <c r="F16" s="121">
        <f>SUM(F7:F15)</f>
        <v>0</v>
      </c>
      <c r="G16" s="121">
        <f>SUM(G7:G15)</f>
        <v>0</v>
      </c>
      <c r="H16" s="121">
        <f>SUM(H7:H15)</f>
        <v>0</v>
      </c>
      <c r="I16" s="122">
        <f>SUM(I7:I15)</f>
        <v>0</v>
      </c>
    </row>
    <row r="17" spans="1:9" ht="12.75">
      <c r="A17" s="66"/>
      <c r="B17" s="66"/>
      <c r="C17" s="66"/>
      <c r="D17" s="66"/>
      <c r="E17" s="66"/>
      <c r="F17" s="66"/>
      <c r="G17" s="66"/>
      <c r="H17" s="66"/>
      <c r="I17" s="66"/>
    </row>
    <row r="18" spans="1:57" ht="19.5" customHeight="1">
      <c r="A18" s="107" t="s">
        <v>59</v>
      </c>
      <c r="B18" s="107"/>
      <c r="C18" s="107"/>
      <c r="D18" s="107"/>
      <c r="E18" s="107"/>
      <c r="F18" s="107"/>
      <c r="G18" s="124"/>
      <c r="H18" s="107"/>
      <c r="I18" s="107"/>
      <c r="BA18" s="41"/>
      <c r="BB18" s="41"/>
      <c r="BC18" s="41"/>
      <c r="BD18" s="41"/>
      <c r="BE18" s="41"/>
    </row>
    <row r="19" spans="1:9" ht="13.5" thickBot="1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12.75">
      <c r="A20" s="71" t="s">
        <v>60</v>
      </c>
      <c r="B20" s="72"/>
      <c r="C20" s="72"/>
      <c r="D20" s="125"/>
      <c r="E20" s="126" t="s">
        <v>61</v>
      </c>
      <c r="F20" s="127" t="s">
        <v>62</v>
      </c>
      <c r="G20" s="128" t="s">
        <v>63</v>
      </c>
      <c r="H20" s="129"/>
      <c r="I20" s="130" t="s">
        <v>61</v>
      </c>
    </row>
    <row r="21" spans="1:53" ht="12.75">
      <c r="A21" s="64" t="s">
        <v>224</v>
      </c>
      <c r="B21" s="55"/>
      <c r="C21" s="55"/>
      <c r="D21" s="131"/>
      <c r="E21" s="132">
        <v>0</v>
      </c>
      <c r="F21" s="133">
        <v>0.6</v>
      </c>
      <c r="G21" s="134">
        <f aca="true" t="shared" si="0" ref="G21:G28">CHOOSE(BA21+1,HSV+PSV,HSV+PSV+Mont,HSV+PSV+Dodavka+Mont,HSV,PSV,Mont,Dodavka,Mont+Dodavka,0)</f>
        <v>0</v>
      </c>
      <c r="H21" s="135"/>
      <c r="I21" s="136">
        <f aca="true" t="shared" si="1" ref="I21:I28">E21+F21*G21/100</f>
        <v>0</v>
      </c>
      <c r="BA21">
        <v>0</v>
      </c>
    </row>
    <row r="22" spans="1:53" ht="12.75">
      <c r="A22" s="64" t="s">
        <v>225</v>
      </c>
      <c r="B22" s="55"/>
      <c r="C22" s="55"/>
      <c r="D22" s="131"/>
      <c r="E22" s="132">
        <v>0</v>
      </c>
      <c r="F22" s="133">
        <v>0</v>
      </c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3" ht="12.75">
      <c r="A23" s="64" t="s">
        <v>226</v>
      </c>
      <c r="B23" s="55"/>
      <c r="C23" s="55"/>
      <c r="D23" s="131"/>
      <c r="E23" s="132">
        <v>0</v>
      </c>
      <c r="F23" s="133">
        <v>0</v>
      </c>
      <c r="G23" s="134">
        <f t="shared" si="0"/>
        <v>0</v>
      </c>
      <c r="H23" s="135"/>
      <c r="I23" s="136">
        <f t="shared" si="1"/>
        <v>0</v>
      </c>
      <c r="BA23">
        <v>0</v>
      </c>
    </row>
    <row r="24" spans="1:53" ht="12.75">
      <c r="A24" s="64" t="s">
        <v>227</v>
      </c>
      <c r="B24" s="55"/>
      <c r="C24" s="55"/>
      <c r="D24" s="131"/>
      <c r="E24" s="132">
        <v>0</v>
      </c>
      <c r="F24" s="133">
        <v>0</v>
      </c>
      <c r="G24" s="134">
        <f t="shared" si="0"/>
        <v>0</v>
      </c>
      <c r="H24" s="135"/>
      <c r="I24" s="136">
        <f t="shared" si="1"/>
        <v>0</v>
      </c>
      <c r="BA24">
        <v>0</v>
      </c>
    </row>
    <row r="25" spans="1:53" ht="12.75">
      <c r="A25" s="64" t="s">
        <v>228</v>
      </c>
      <c r="B25" s="55"/>
      <c r="C25" s="55"/>
      <c r="D25" s="131"/>
      <c r="E25" s="132">
        <v>0</v>
      </c>
      <c r="F25" s="133">
        <v>2.5</v>
      </c>
      <c r="G25" s="134">
        <f t="shared" si="0"/>
        <v>0</v>
      </c>
      <c r="H25" s="135"/>
      <c r="I25" s="136">
        <f t="shared" si="1"/>
        <v>0</v>
      </c>
      <c r="BA25">
        <v>1</v>
      </c>
    </row>
    <row r="26" spans="1:53" ht="12.75">
      <c r="A26" s="64" t="s">
        <v>229</v>
      </c>
      <c r="B26" s="55"/>
      <c r="C26" s="55"/>
      <c r="D26" s="131"/>
      <c r="E26" s="132">
        <v>0</v>
      </c>
      <c r="F26" s="133">
        <v>0</v>
      </c>
      <c r="G26" s="134">
        <f t="shared" si="0"/>
        <v>0</v>
      </c>
      <c r="H26" s="135"/>
      <c r="I26" s="136">
        <f t="shared" si="1"/>
        <v>0</v>
      </c>
      <c r="BA26">
        <v>1</v>
      </c>
    </row>
    <row r="27" spans="1:53" ht="12.75">
      <c r="A27" s="64" t="s">
        <v>230</v>
      </c>
      <c r="B27" s="55"/>
      <c r="C27" s="55"/>
      <c r="D27" s="131"/>
      <c r="E27" s="132">
        <v>0</v>
      </c>
      <c r="F27" s="133">
        <v>0</v>
      </c>
      <c r="G27" s="134">
        <f t="shared" si="0"/>
        <v>0</v>
      </c>
      <c r="H27" s="135"/>
      <c r="I27" s="136">
        <f t="shared" si="1"/>
        <v>0</v>
      </c>
      <c r="BA27">
        <v>2</v>
      </c>
    </row>
    <row r="28" spans="1:53" ht="12.75">
      <c r="A28" s="64" t="s">
        <v>231</v>
      </c>
      <c r="B28" s="55"/>
      <c r="C28" s="55"/>
      <c r="D28" s="131"/>
      <c r="E28" s="132">
        <v>0</v>
      </c>
      <c r="F28" s="133">
        <v>0</v>
      </c>
      <c r="G28" s="134">
        <f t="shared" si="0"/>
        <v>0</v>
      </c>
      <c r="H28" s="135"/>
      <c r="I28" s="136">
        <f t="shared" si="1"/>
        <v>0</v>
      </c>
      <c r="BA28">
        <v>2</v>
      </c>
    </row>
    <row r="29" spans="1:9" ht="13.5" thickBot="1">
      <c r="A29" s="137"/>
      <c r="B29" s="138" t="s">
        <v>64</v>
      </c>
      <c r="C29" s="139"/>
      <c r="D29" s="140"/>
      <c r="E29" s="141"/>
      <c r="F29" s="142"/>
      <c r="G29" s="142"/>
      <c r="H29" s="218">
        <f>SUM(I21:I28)</f>
        <v>0</v>
      </c>
      <c r="I29" s="219"/>
    </row>
    <row r="31" spans="2:9" ht="12.75">
      <c r="B31" s="123"/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</sheetData>
  <mergeCells count="4">
    <mergeCell ref="A1:B1"/>
    <mergeCell ref="A2:B2"/>
    <mergeCell ref="G2:I2"/>
    <mergeCell ref="H29:I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55"/>
  <sheetViews>
    <sheetView showGridLines="0" showZeros="0" tabSelected="1" workbookViewId="0" topLeftCell="A1">
      <selection activeCell="J16" sqref="J16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7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0" t="s">
        <v>65</v>
      </c>
      <c r="B1" s="220"/>
      <c r="C1" s="220"/>
      <c r="D1" s="220"/>
      <c r="E1" s="220"/>
      <c r="F1" s="220"/>
      <c r="G1" s="220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1" t="s">
        <v>49</v>
      </c>
      <c r="B3" s="212"/>
      <c r="C3" s="97" t="str">
        <f>CONCATENATE(cislostavby," ",nazevstavby)</f>
        <v>9712 Ostrava-Radvanice  -  sesuv do rybníka Volný</v>
      </c>
      <c r="D3" s="151"/>
      <c r="E3" s="152" t="s">
        <v>66</v>
      </c>
      <c r="F3" s="153" t="str">
        <f>Rekapitulace!H1</f>
        <v>1A1111</v>
      </c>
      <c r="G3" s="154"/>
    </row>
    <row r="4" spans="1:7" ht="13.5" thickBot="1">
      <c r="A4" s="221" t="s">
        <v>51</v>
      </c>
      <c r="B4" s="214"/>
      <c r="C4" s="103" t="str">
        <f>CONCATENATE(cisloobjektu," ",nazevobjektu)</f>
        <v>1297-1 Sanace sesuvu</v>
      </c>
      <c r="D4" s="155"/>
      <c r="E4" s="222" t="str">
        <f>Rekapitulace!G2</f>
        <v>Kopie - zakladní_RADVANICE</v>
      </c>
      <c r="F4" s="223"/>
      <c r="G4" s="224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85</v>
      </c>
      <c r="C7" s="165" t="s">
        <v>86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87</v>
      </c>
      <c r="C8" s="173" t="s">
        <v>88</v>
      </c>
      <c r="D8" s="174" t="s">
        <v>89</v>
      </c>
      <c r="E8" s="175">
        <v>50</v>
      </c>
      <c r="F8" s="197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04" ht="22.5">
      <c r="A9" s="171">
        <v>2</v>
      </c>
      <c r="B9" s="172" t="s">
        <v>90</v>
      </c>
      <c r="C9" s="173" t="s">
        <v>91</v>
      </c>
      <c r="D9" s="174" t="s">
        <v>92</v>
      </c>
      <c r="E9" s="175">
        <v>67000</v>
      </c>
      <c r="F9" s="197"/>
      <c r="G9" s="176">
        <f>E9*F9</f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1</v>
      </c>
      <c r="CB9" s="177">
        <v>1</v>
      </c>
      <c r="CZ9" s="146">
        <v>0</v>
      </c>
    </row>
    <row r="10" spans="1:104" ht="12.75">
      <c r="A10" s="171">
        <v>3</v>
      </c>
      <c r="B10" s="172" t="s">
        <v>93</v>
      </c>
      <c r="C10" s="173" t="s">
        <v>94</v>
      </c>
      <c r="D10" s="174" t="s">
        <v>89</v>
      </c>
      <c r="E10" s="175">
        <v>55</v>
      </c>
      <c r="F10" s="197"/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</v>
      </c>
    </row>
    <row r="11" spans="1:57" ht="12.75">
      <c r="A11" s="178"/>
      <c r="B11" s="179" t="s">
        <v>77</v>
      </c>
      <c r="C11" s="180" t="str">
        <f>CONCATENATE(B7," ",C7)</f>
        <v>0 Přípravné a pomocné práce</v>
      </c>
      <c r="D11" s="181"/>
      <c r="E11" s="182"/>
      <c r="F11" s="198"/>
      <c r="G11" s="183">
        <f>SUM(G7:G10)</f>
        <v>0</v>
      </c>
      <c r="O11" s="170">
        <v>4</v>
      </c>
      <c r="BA11" s="184">
        <f>SUM(BA7:BA10)</f>
        <v>0</v>
      </c>
      <c r="BB11" s="184">
        <f>SUM(BB7:BB10)</f>
        <v>0</v>
      </c>
      <c r="BC11" s="184">
        <f>SUM(BC7:BC10)</f>
        <v>0</v>
      </c>
      <c r="BD11" s="184">
        <f>SUM(BD7:BD10)</f>
        <v>0</v>
      </c>
      <c r="BE11" s="184">
        <f>SUM(BE7:BE10)</f>
        <v>0</v>
      </c>
    </row>
    <row r="12" spans="1:15" ht="12.75">
      <c r="A12" s="163" t="s">
        <v>74</v>
      </c>
      <c r="B12" s="164" t="s">
        <v>75</v>
      </c>
      <c r="C12" s="165" t="s">
        <v>76</v>
      </c>
      <c r="D12" s="166"/>
      <c r="E12" s="167"/>
      <c r="F12" s="199"/>
      <c r="G12" s="168"/>
      <c r="H12" s="169"/>
      <c r="I12" s="169"/>
      <c r="O12" s="170">
        <v>1</v>
      </c>
    </row>
    <row r="13" spans="1:104" ht="12.75">
      <c r="A13" s="171">
        <v>4</v>
      </c>
      <c r="B13" s="172" t="s">
        <v>95</v>
      </c>
      <c r="C13" s="173" t="s">
        <v>96</v>
      </c>
      <c r="D13" s="174" t="s">
        <v>97</v>
      </c>
      <c r="E13" s="175">
        <v>45</v>
      </c>
      <c r="F13" s="197"/>
      <c r="G13" s="176">
        <f aca="true" t="shared" si="0" ref="G13:G27"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aca="true" t="shared" si="1" ref="BA13:BA27">IF(AZ13=1,G13,0)</f>
        <v>0</v>
      </c>
      <c r="BB13" s="146">
        <f aca="true" t="shared" si="2" ref="BB13:BB27">IF(AZ13=2,G13,0)</f>
        <v>0</v>
      </c>
      <c r="BC13" s="146">
        <f aca="true" t="shared" si="3" ref="BC13:BC27">IF(AZ13=3,G13,0)</f>
        <v>0</v>
      </c>
      <c r="BD13" s="146">
        <f aca="true" t="shared" si="4" ref="BD13:BD27">IF(AZ13=4,G13,0)</f>
        <v>0</v>
      </c>
      <c r="BE13" s="146">
        <f aca="true" t="shared" si="5" ref="BE13:BE27">IF(AZ13=5,G13,0)</f>
        <v>0</v>
      </c>
      <c r="CA13" s="177">
        <v>1</v>
      </c>
      <c r="CB13" s="177">
        <v>1</v>
      </c>
      <c r="CZ13" s="146">
        <v>0</v>
      </c>
    </row>
    <row r="14" spans="1:104" ht="12.75">
      <c r="A14" s="171">
        <v>5</v>
      </c>
      <c r="B14" s="172" t="s">
        <v>98</v>
      </c>
      <c r="C14" s="173" t="s">
        <v>99</v>
      </c>
      <c r="D14" s="174" t="s">
        <v>97</v>
      </c>
      <c r="E14" s="175">
        <v>80</v>
      </c>
      <c r="F14" s="197"/>
      <c r="G14" s="176">
        <f t="shared" si="0"/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</v>
      </c>
      <c r="CB14" s="177">
        <v>1</v>
      </c>
      <c r="CZ14" s="146">
        <v>0</v>
      </c>
    </row>
    <row r="15" spans="1:104" ht="12.75">
      <c r="A15" s="171">
        <v>6</v>
      </c>
      <c r="B15" s="172" t="s">
        <v>100</v>
      </c>
      <c r="C15" s="173" t="s">
        <v>101</v>
      </c>
      <c r="D15" s="174" t="s">
        <v>97</v>
      </c>
      <c r="E15" s="175">
        <v>50</v>
      </c>
      <c r="F15" s="197"/>
      <c r="G15" s="176">
        <f t="shared" si="0"/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1</v>
      </c>
      <c r="CB15" s="177">
        <v>1</v>
      </c>
      <c r="CZ15" s="146">
        <v>0</v>
      </c>
    </row>
    <row r="16" spans="1:104" ht="12.75">
      <c r="A16" s="171">
        <v>7</v>
      </c>
      <c r="B16" s="172" t="s">
        <v>102</v>
      </c>
      <c r="C16" s="173" t="s">
        <v>103</v>
      </c>
      <c r="D16" s="174" t="s">
        <v>97</v>
      </c>
      <c r="E16" s="175">
        <v>535</v>
      </c>
      <c r="F16" s="197"/>
      <c r="G16" s="176">
        <f t="shared" si="0"/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1</v>
      </c>
      <c r="CB16" s="177">
        <v>1</v>
      </c>
      <c r="CZ16" s="146">
        <v>0</v>
      </c>
    </row>
    <row r="17" spans="1:104" ht="12.75">
      <c r="A17" s="171">
        <v>8</v>
      </c>
      <c r="B17" s="172" t="s">
        <v>104</v>
      </c>
      <c r="C17" s="173" t="s">
        <v>105</v>
      </c>
      <c r="D17" s="174" t="s">
        <v>106</v>
      </c>
      <c r="E17" s="175">
        <v>128</v>
      </c>
      <c r="F17" s="197"/>
      <c r="G17" s="176">
        <f t="shared" si="0"/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1</v>
      </c>
      <c r="CB17" s="177">
        <v>1</v>
      </c>
      <c r="CZ17" s="146">
        <v>0</v>
      </c>
    </row>
    <row r="18" spans="1:104" ht="12.75">
      <c r="A18" s="171">
        <v>9</v>
      </c>
      <c r="B18" s="172" t="s">
        <v>107</v>
      </c>
      <c r="C18" s="173" t="s">
        <v>108</v>
      </c>
      <c r="D18" s="174" t="s">
        <v>97</v>
      </c>
      <c r="E18" s="175">
        <v>50</v>
      </c>
      <c r="F18" s="197"/>
      <c r="G18" s="176">
        <f t="shared" si="0"/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1</v>
      </c>
      <c r="CB18" s="177">
        <v>1</v>
      </c>
      <c r="CZ18" s="146">
        <v>0</v>
      </c>
    </row>
    <row r="19" spans="1:104" ht="12.75">
      <c r="A19" s="171">
        <v>10</v>
      </c>
      <c r="B19" s="172" t="s">
        <v>109</v>
      </c>
      <c r="C19" s="173" t="s">
        <v>110</v>
      </c>
      <c r="D19" s="174" t="s">
        <v>97</v>
      </c>
      <c r="E19" s="175">
        <v>40</v>
      </c>
      <c r="F19" s="197"/>
      <c r="G19" s="176">
        <f t="shared" si="0"/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7">
        <v>1</v>
      </c>
      <c r="CB19" s="177">
        <v>1</v>
      </c>
      <c r="CZ19" s="146">
        <v>0</v>
      </c>
    </row>
    <row r="20" spans="1:104" ht="12.75">
      <c r="A20" s="171">
        <v>11</v>
      </c>
      <c r="B20" s="172" t="s">
        <v>111</v>
      </c>
      <c r="C20" s="173" t="s">
        <v>112</v>
      </c>
      <c r="D20" s="174" t="s">
        <v>113</v>
      </c>
      <c r="E20" s="175">
        <v>1520</v>
      </c>
      <c r="F20" s="197"/>
      <c r="G20" s="176">
        <f t="shared" si="0"/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 t="shared" si="1"/>
        <v>0</v>
      </c>
      <c r="BB20" s="146">
        <f t="shared" si="2"/>
        <v>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7">
        <v>1</v>
      </c>
      <c r="CB20" s="177">
        <v>1</v>
      </c>
      <c r="CZ20" s="146">
        <v>0</v>
      </c>
    </row>
    <row r="21" spans="1:104" ht="12.75">
      <c r="A21" s="171">
        <v>12</v>
      </c>
      <c r="B21" s="172" t="s">
        <v>114</v>
      </c>
      <c r="C21" s="173" t="s">
        <v>115</v>
      </c>
      <c r="D21" s="174" t="s">
        <v>113</v>
      </c>
      <c r="E21" s="175">
        <v>150</v>
      </c>
      <c r="F21" s="197"/>
      <c r="G21" s="176">
        <f t="shared" si="0"/>
        <v>0</v>
      </c>
      <c r="O21" s="170">
        <v>2</v>
      </c>
      <c r="AA21" s="146">
        <v>2</v>
      </c>
      <c r="AB21" s="146">
        <v>1</v>
      </c>
      <c r="AC21" s="146">
        <v>1</v>
      </c>
      <c r="AZ21" s="146">
        <v>1</v>
      </c>
      <c r="BA21" s="146">
        <f t="shared" si="1"/>
        <v>0</v>
      </c>
      <c r="BB21" s="146">
        <f t="shared" si="2"/>
        <v>0</v>
      </c>
      <c r="BC21" s="146">
        <f t="shared" si="3"/>
        <v>0</v>
      </c>
      <c r="BD21" s="146">
        <f t="shared" si="4"/>
        <v>0</v>
      </c>
      <c r="BE21" s="146">
        <f t="shared" si="5"/>
        <v>0</v>
      </c>
      <c r="CA21" s="177">
        <v>2</v>
      </c>
      <c r="CB21" s="177">
        <v>1</v>
      </c>
      <c r="CZ21" s="146">
        <v>5E-05</v>
      </c>
    </row>
    <row r="22" spans="1:104" ht="12.75">
      <c r="A22" s="171">
        <v>13</v>
      </c>
      <c r="B22" s="172" t="s">
        <v>116</v>
      </c>
      <c r="C22" s="173" t="s">
        <v>117</v>
      </c>
      <c r="D22" s="174" t="s">
        <v>97</v>
      </c>
      <c r="E22" s="175">
        <v>40</v>
      </c>
      <c r="F22" s="197"/>
      <c r="G22" s="176">
        <f t="shared" si="0"/>
        <v>0</v>
      </c>
      <c r="O22" s="170">
        <v>2</v>
      </c>
      <c r="AA22" s="146">
        <v>2</v>
      </c>
      <c r="AB22" s="146">
        <v>1</v>
      </c>
      <c r="AC22" s="146">
        <v>1</v>
      </c>
      <c r="AZ22" s="146">
        <v>1</v>
      </c>
      <c r="BA22" s="146">
        <f t="shared" si="1"/>
        <v>0</v>
      </c>
      <c r="BB22" s="146">
        <f t="shared" si="2"/>
        <v>0</v>
      </c>
      <c r="BC22" s="146">
        <f t="shared" si="3"/>
        <v>0</v>
      </c>
      <c r="BD22" s="146">
        <f t="shared" si="4"/>
        <v>0</v>
      </c>
      <c r="BE22" s="146">
        <f t="shared" si="5"/>
        <v>0</v>
      </c>
      <c r="CA22" s="177">
        <v>2</v>
      </c>
      <c r="CB22" s="177">
        <v>1</v>
      </c>
      <c r="CZ22" s="146">
        <v>0</v>
      </c>
    </row>
    <row r="23" spans="1:104" ht="22.5">
      <c r="A23" s="171">
        <v>14</v>
      </c>
      <c r="B23" s="172" t="s">
        <v>118</v>
      </c>
      <c r="C23" s="173" t="s">
        <v>119</v>
      </c>
      <c r="D23" s="174" t="s">
        <v>97</v>
      </c>
      <c r="E23" s="175">
        <v>45</v>
      </c>
      <c r="F23" s="197"/>
      <c r="G23" s="176">
        <f t="shared" si="0"/>
        <v>0</v>
      </c>
      <c r="O23" s="170">
        <v>2</v>
      </c>
      <c r="AA23" s="146">
        <v>2</v>
      </c>
      <c r="AB23" s="146">
        <v>1</v>
      </c>
      <c r="AC23" s="146">
        <v>1</v>
      </c>
      <c r="AZ23" s="146">
        <v>1</v>
      </c>
      <c r="BA23" s="146">
        <f t="shared" si="1"/>
        <v>0</v>
      </c>
      <c r="BB23" s="146">
        <f t="shared" si="2"/>
        <v>0</v>
      </c>
      <c r="BC23" s="146">
        <f t="shared" si="3"/>
        <v>0</v>
      </c>
      <c r="BD23" s="146">
        <f t="shared" si="4"/>
        <v>0</v>
      </c>
      <c r="BE23" s="146">
        <f t="shared" si="5"/>
        <v>0</v>
      </c>
      <c r="CA23" s="177">
        <v>2</v>
      </c>
      <c r="CB23" s="177">
        <v>1</v>
      </c>
      <c r="CZ23" s="146">
        <v>0</v>
      </c>
    </row>
    <row r="24" spans="1:104" ht="22.5">
      <c r="A24" s="171">
        <v>15</v>
      </c>
      <c r="B24" s="172" t="s">
        <v>118</v>
      </c>
      <c r="C24" s="173" t="s">
        <v>119</v>
      </c>
      <c r="D24" s="174" t="s">
        <v>97</v>
      </c>
      <c r="E24" s="175">
        <v>350</v>
      </c>
      <c r="F24" s="197"/>
      <c r="G24" s="176">
        <f t="shared" si="0"/>
        <v>0</v>
      </c>
      <c r="O24" s="170">
        <v>2</v>
      </c>
      <c r="AA24" s="146">
        <v>2</v>
      </c>
      <c r="AB24" s="146">
        <v>1</v>
      </c>
      <c r="AC24" s="146">
        <v>1</v>
      </c>
      <c r="AZ24" s="146">
        <v>1</v>
      </c>
      <c r="BA24" s="146">
        <f t="shared" si="1"/>
        <v>0</v>
      </c>
      <c r="BB24" s="146">
        <f t="shared" si="2"/>
        <v>0</v>
      </c>
      <c r="BC24" s="146">
        <f t="shared" si="3"/>
        <v>0</v>
      </c>
      <c r="BD24" s="146">
        <f t="shared" si="4"/>
        <v>0</v>
      </c>
      <c r="BE24" s="146">
        <f t="shared" si="5"/>
        <v>0</v>
      </c>
      <c r="CA24" s="177">
        <v>2</v>
      </c>
      <c r="CB24" s="177">
        <v>1</v>
      </c>
      <c r="CZ24" s="146">
        <v>0</v>
      </c>
    </row>
    <row r="25" spans="1:104" ht="22.5">
      <c r="A25" s="171">
        <v>16</v>
      </c>
      <c r="B25" s="172" t="s">
        <v>120</v>
      </c>
      <c r="C25" s="173" t="s">
        <v>121</v>
      </c>
      <c r="D25" s="174" t="s">
        <v>113</v>
      </c>
      <c r="E25" s="175">
        <v>200</v>
      </c>
      <c r="F25" s="197"/>
      <c r="G25" s="176">
        <f t="shared" si="0"/>
        <v>0</v>
      </c>
      <c r="O25" s="170">
        <v>2</v>
      </c>
      <c r="AA25" s="146">
        <v>2</v>
      </c>
      <c r="AB25" s="146">
        <v>1</v>
      </c>
      <c r="AC25" s="146">
        <v>1</v>
      </c>
      <c r="AZ25" s="146">
        <v>1</v>
      </c>
      <c r="BA25" s="146">
        <f t="shared" si="1"/>
        <v>0</v>
      </c>
      <c r="BB25" s="146">
        <f t="shared" si="2"/>
        <v>0</v>
      </c>
      <c r="BC25" s="146">
        <f t="shared" si="3"/>
        <v>0</v>
      </c>
      <c r="BD25" s="146">
        <f t="shared" si="4"/>
        <v>0</v>
      </c>
      <c r="BE25" s="146">
        <f t="shared" si="5"/>
        <v>0</v>
      </c>
      <c r="CA25" s="177">
        <v>2</v>
      </c>
      <c r="CB25" s="177">
        <v>1</v>
      </c>
      <c r="CZ25" s="146">
        <v>3E-05</v>
      </c>
    </row>
    <row r="26" spans="1:104" ht="12.75">
      <c r="A26" s="171">
        <v>17</v>
      </c>
      <c r="B26" s="172" t="s">
        <v>122</v>
      </c>
      <c r="C26" s="173" t="s">
        <v>123</v>
      </c>
      <c r="D26" s="174" t="s">
        <v>113</v>
      </c>
      <c r="E26" s="175">
        <v>340</v>
      </c>
      <c r="F26" s="197"/>
      <c r="G26" s="176">
        <f t="shared" si="0"/>
        <v>0</v>
      </c>
      <c r="O26" s="170">
        <v>2</v>
      </c>
      <c r="AA26" s="146">
        <v>2</v>
      </c>
      <c r="AB26" s="146">
        <v>1</v>
      </c>
      <c r="AC26" s="146">
        <v>1</v>
      </c>
      <c r="AZ26" s="146">
        <v>1</v>
      </c>
      <c r="BA26" s="146">
        <f t="shared" si="1"/>
        <v>0</v>
      </c>
      <c r="BB26" s="146">
        <f t="shared" si="2"/>
        <v>0</v>
      </c>
      <c r="BC26" s="146">
        <f t="shared" si="3"/>
        <v>0</v>
      </c>
      <c r="BD26" s="146">
        <f t="shared" si="4"/>
        <v>0</v>
      </c>
      <c r="BE26" s="146">
        <f t="shared" si="5"/>
        <v>0</v>
      </c>
      <c r="CA26" s="177">
        <v>2</v>
      </c>
      <c r="CB26" s="177">
        <v>1</v>
      </c>
      <c r="CZ26" s="146">
        <v>0.19397</v>
      </c>
    </row>
    <row r="27" spans="1:104" ht="12.75">
      <c r="A27" s="171">
        <v>18</v>
      </c>
      <c r="B27" s="172" t="s">
        <v>124</v>
      </c>
      <c r="C27" s="173" t="s">
        <v>125</v>
      </c>
      <c r="D27" s="174" t="s">
        <v>126</v>
      </c>
      <c r="E27" s="175">
        <v>136</v>
      </c>
      <c r="F27" s="197"/>
      <c r="G27" s="176">
        <f t="shared" si="0"/>
        <v>0</v>
      </c>
      <c r="O27" s="170">
        <v>2</v>
      </c>
      <c r="AA27" s="146">
        <v>3</v>
      </c>
      <c r="AB27" s="146">
        <v>1</v>
      </c>
      <c r="AC27" s="146">
        <v>58337368</v>
      </c>
      <c r="AZ27" s="146">
        <v>1</v>
      </c>
      <c r="BA27" s="146">
        <f t="shared" si="1"/>
        <v>0</v>
      </c>
      <c r="BB27" s="146">
        <f t="shared" si="2"/>
        <v>0</v>
      </c>
      <c r="BC27" s="146">
        <f t="shared" si="3"/>
        <v>0</v>
      </c>
      <c r="BD27" s="146">
        <f t="shared" si="4"/>
        <v>0</v>
      </c>
      <c r="BE27" s="146">
        <f t="shared" si="5"/>
        <v>0</v>
      </c>
      <c r="CA27" s="177">
        <v>3</v>
      </c>
      <c r="CB27" s="177">
        <v>1</v>
      </c>
      <c r="CZ27" s="146">
        <v>1</v>
      </c>
    </row>
    <row r="28" spans="1:57" ht="12.75">
      <c r="A28" s="178"/>
      <c r="B28" s="179" t="s">
        <v>77</v>
      </c>
      <c r="C28" s="180" t="str">
        <f>CONCATENATE(B12," ",C12)</f>
        <v>1 Zemní práce</v>
      </c>
      <c r="D28" s="181"/>
      <c r="E28" s="182"/>
      <c r="F28" s="198"/>
      <c r="G28" s="183">
        <f>SUM(G12:G27)</f>
        <v>0</v>
      </c>
      <c r="O28" s="170">
        <v>4</v>
      </c>
      <c r="BA28" s="184">
        <f>SUM(BA12:BA27)</f>
        <v>0</v>
      </c>
      <c r="BB28" s="184">
        <f>SUM(BB12:BB27)</f>
        <v>0</v>
      </c>
      <c r="BC28" s="184">
        <f>SUM(BC12:BC27)</f>
        <v>0</v>
      </c>
      <c r="BD28" s="184">
        <f>SUM(BD12:BD27)</f>
        <v>0</v>
      </c>
      <c r="BE28" s="184">
        <f>SUM(BE12:BE27)</f>
        <v>0</v>
      </c>
    </row>
    <row r="29" spans="1:15" ht="12.75">
      <c r="A29" s="163" t="s">
        <v>74</v>
      </c>
      <c r="B29" s="164" t="s">
        <v>127</v>
      </c>
      <c r="C29" s="165" t="s">
        <v>128</v>
      </c>
      <c r="D29" s="166"/>
      <c r="E29" s="167"/>
      <c r="F29" s="199"/>
      <c r="G29" s="168"/>
      <c r="H29" s="169"/>
      <c r="I29" s="169"/>
      <c r="O29" s="170">
        <v>1</v>
      </c>
    </row>
    <row r="30" spans="1:104" ht="12.75">
      <c r="A30" s="171">
        <v>19</v>
      </c>
      <c r="B30" s="172" t="s">
        <v>129</v>
      </c>
      <c r="C30" s="173" t="s">
        <v>130</v>
      </c>
      <c r="D30" s="174" t="s">
        <v>97</v>
      </c>
      <c r="E30" s="175">
        <v>5</v>
      </c>
      <c r="F30" s="197"/>
      <c r="G30" s="176">
        <f aca="true" t="shared" si="6" ref="G30:G54"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 aca="true" t="shared" si="7" ref="BA30:BA54">IF(AZ30=1,G30,0)</f>
        <v>0</v>
      </c>
      <c r="BB30" s="146">
        <f aca="true" t="shared" si="8" ref="BB30:BB54">IF(AZ30=2,G30,0)</f>
        <v>0</v>
      </c>
      <c r="BC30" s="146">
        <f aca="true" t="shared" si="9" ref="BC30:BC54">IF(AZ30=3,G30,0)</f>
        <v>0</v>
      </c>
      <c r="BD30" s="146">
        <f aca="true" t="shared" si="10" ref="BD30:BD54">IF(AZ30=4,G30,0)</f>
        <v>0</v>
      </c>
      <c r="BE30" s="146">
        <f aca="true" t="shared" si="11" ref="BE30:BE54">IF(AZ30=5,G30,0)</f>
        <v>0</v>
      </c>
      <c r="CA30" s="177">
        <v>1</v>
      </c>
      <c r="CB30" s="177">
        <v>1</v>
      </c>
      <c r="CZ30" s="146">
        <v>2.525</v>
      </c>
    </row>
    <row r="31" spans="1:104" ht="12.75">
      <c r="A31" s="171">
        <v>20</v>
      </c>
      <c r="B31" s="172" t="s">
        <v>131</v>
      </c>
      <c r="C31" s="173" t="s">
        <v>132</v>
      </c>
      <c r="D31" s="174" t="s">
        <v>133</v>
      </c>
      <c r="E31" s="175">
        <v>100</v>
      </c>
      <c r="F31" s="197"/>
      <c r="G31" s="176">
        <f t="shared" si="6"/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 t="shared" si="7"/>
        <v>0</v>
      </c>
      <c r="BB31" s="146">
        <f t="shared" si="8"/>
        <v>0</v>
      </c>
      <c r="BC31" s="146">
        <f t="shared" si="9"/>
        <v>0</v>
      </c>
      <c r="BD31" s="146">
        <f t="shared" si="10"/>
        <v>0</v>
      </c>
      <c r="BE31" s="146">
        <f t="shared" si="11"/>
        <v>0</v>
      </c>
      <c r="CA31" s="177">
        <v>1</v>
      </c>
      <c r="CB31" s="177">
        <v>1</v>
      </c>
      <c r="CZ31" s="146">
        <v>0.00033</v>
      </c>
    </row>
    <row r="32" spans="1:104" ht="12.75">
      <c r="A32" s="171">
        <v>21</v>
      </c>
      <c r="B32" s="172" t="s">
        <v>134</v>
      </c>
      <c r="C32" s="173" t="s">
        <v>135</v>
      </c>
      <c r="D32" s="174" t="s">
        <v>133</v>
      </c>
      <c r="E32" s="175">
        <v>100</v>
      </c>
      <c r="F32" s="197"/>
      <c r="G32" s="176">
        <f t="shared" si="6"/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 t="shared" si="7"/>
        <v>0</v>
      </c>
      <c r="BB32" s="146">
        <f t="shared" si="8"/>
        <v>0</v>
      </c>
      <c r="BC32" s="146">
        <f t="shared" si="9"/>
        <v>0</v>
      </c>
      <c r="BD32" s="146">
        <f t="shared" si="10"/>
        <v>0</v>
      </c>
      <c r="BE32" s="146">
        <f t="shared" si="11"/>
        <v>0</v>
      </c>
      <c r="CA32" s="177">
        <v>1</v>
      </c>
      <c r="CB32" s="177">
        <v>1</v>
      </c>
      <c r="CZ32" s="146">
        <v>0.00048</v>
      </c>
    </row>
    <row r="33" spans="1:104" ht="12.75">
      <c r="A33" s="171">
        <v>22</v>
      </c>
      <c r="B33" s="172" t="s">
        <v>136</v>
      </c>
      <c r="C33" s="173" t="s">
        <v>137</v>
      </c>
      <c r="D33" s="174" t="s">
        <v>97</v>
      </c>
      <c r="E33" s="175">
        <v>165</v>
      </c>
      <c r="F33" s="197"/>
      <c r="G33" s="176">
        <f t="shared" si="6"/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 t="shared" si="7"/>
        <v>0</v>
      </c>
      <c r="BB33" s="146">
        <f t="shared" si="8"/>
        <v>0</v>
      </c>
      <c r="BC33" s="146">
        <f t="shared" si="9"/>
        <v>0</v>
      </c>
      <c r="BD33" s="146">
        <f t="shared" si="10"/>
        <v>0</v>
      </c>
      <c r="BE33" s="146">
        <f t="shared" si="11"/>
        <v>0</v>
      </c>
      <c r="CA33" s="177">
        <v>1</v>
      </c>
      <c r="CB33" s="177">
        <v>1</v>
      </c>
      <c r="CZ33" s="146">
        <v>2.55</v>
      </c>
    </row>
    <row r="34" spans="1:104" ht="12.75">
      <c r="A34" s="171">
        <v>23</v>
      </c>
      <c r="B34" s="172" t="s">
        <v>138</v>
      </c>
      <c r="C34" s="173" t="s">
        <v>139</v>
      </c>
      <c r="D34" s="174" t="s">
        <v>106</v>
      </c>
      <c r="E34" s="175">
        <v>10.2</v>
      </c>
      <c r="F34" s="197"/>
      <c r="G34" s="176">
        <f t="shared" si="6"/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 t="shared" si="7"/>
        <v>0</v>
      </c>
      <c r="BB34" s="146">
        <f t="shared" si="8"/>
        <v>0</v>
      </c>
      <c r="BC34" s="146">
        <f t="shared" si="9"/>
        <v>0</v>
      </c>
      <c r="BD34" s="146">
        <f t="shared" si="10"/>
        <v>0</v>
      </c>
      <c r="BE34" s="146">
        <f t="shared" si="11"/>
        <v>0</v>
      </c>
      <c r="CA34" s="177">
        <v>1</v>
      </c>
      <c r="CB34" s="177">
        <v>1</v>
      </c>
      <c r="CZ34" s="146">
        <v>1.07521</v>
      </c>
    </row>
    <row r="35" spans="1:104" ht="12.75">
      <c r="A35" s="171">
        <v>24</v>
      </c>
      <c r="B35" s="172" t="s">
        <v>140</v>
      </c>
      <c r="C35" s="173" t="s">
        <v>141</v>
      </c>
      <c r="D35" s="174" t="s">
        <v>133</v>
      </c>
      <c r="E35" s="175">
        <v>465</v>
      </c>
      <c r="F35" s="197"/>
      <c r="G35" s="176">
        <f t="shared" si="6"/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 t="shared" si="7"/>
        <v>0</v>
      </c>
      <c r="BB35" s="146">
        <f t="shared" si="8"/>
        <v>0</v>
      </c>
      <c r="BC35" s="146">
        <f t="shared" si="9"/>
        <v>0</v>
      </c>
      <c r="BD35" s="146">
        <f t="shared" si="10"/>
        <v>0</v>
      </c>
      <c r="BE35" s="146">
        <f t="shared" si="11"/>
        <v>0</v>
      </c>
      <c r="CA35" s="177">
        <v>1</v>
      </c>
      <c r="CB35" s="177">
        <v>1</v>
      </c>
      <c r="CZ35" s="146">
        <v>0.00298</v>
      </c>
    </row>
    <row r="36" spans="1:104" ht="22.5">
      <c r="A36" s="171">
        <v>25</v>
      </c>
      <c r="B36" s="172" t="s">
        <v>142</v>
      </c>
      <c r="C36" s="173" t="s">
        <v>143</v>
      </c>
      <c r="D36" s="174" t="s">
        <v>133</v>
      </c>
      <c r="E36" s="175">
        <v>240</v>
      </c>
      <c r="F36" s="197"/>
      <c r="G36" s="176">
        <f t="shared" si="6"/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 t="shared" si="7"/>
        <v>0</v>
      </c>
      <c r="BB36" s="146">
        <f t="shared" si="8"/>
        <v>0</v>
      </c>
      <c r="BC36" s="146">
        <f t="shared" si="9"/>
        <v>0</v>
      </c>
      <c r="BD36" s="146">
        <f t="shared" si="10"/>
        <v>0</v>
      </c>
      <c r="BE36" s="146">
        <f t="shared" si="11"/>
        <v>0</v>
      </c>
      <c r="CA36" s="177">
        <v>1</v>
      </c>
      <c r="CB36" s="177">
        <v>1</v>
      </c>
      <c r="CZ36" s="146">
        <v>0</v>
      </c>
    </row>
    <row r="37" spans="1:104" ht="12.75">
      <c r="A37" s="171">
        <v>26</v>
      </c>
      <c r="B37" s="172" t="s">
        <v>144</v>
      </c>
      <c r="C37" s="173" t="s">
        <v>145</v>
      </c>
      <c r="D37" s="174" t="s">
        <v>133</v>
      </c>
      <c r="E37" s="175">
        <v>332</v>
      </c>
      <c r="F37" s="197"/>
      <c r="G37" s="176">
        <f t="shared" si="6"/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 t="shared" si="7"/>
        <v>0</v>
      </c>
      <c r="BB37" s="146">
        <f t="shared" si="8"/>
        <v>0</v>
      </c>
      <c r="BC37" s="146">
        <f t="shared" si="9"/>
        <v>0</v>
      </c>
      <c r="BD37" s="146">
        <f t="shared" si="10"/>
        <v>0</v>
      </c>
      <c r="BE37" s="146">
        <f t="shared" si="11"/>
        <v>0</v>
      </c>
      <c r="CA37" s="177">
        <v>1</v>
      </c>
      <c r="CB37" s="177">
        <v>1</v>
      </c>
      <c r="CZ37" s="146">
        <v>0.0002</v>
      </c>
    </row>
    <row r="38" spans="1:104" ht="12.75">
      <c r="A38" s="171">
        <v>27</v>
      </c>
      <c r="B38" s="172" t="s">
        <v>146</v>
      </c>
      <c r="C38" s="173" t="s">
        <v>147</v>
      </c>
      <c r="D38" s="174" t="s">
        <v>133</v>
      </c>
      <c r="E38" s="175">
        <v>110</v>
      </c>
      <c r="F38" s="197"/>
      <c r="G38" s="176">
        <f t="shared" si="6"/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 t="shared" si="7"/>
        <v>0</v>
      </c>
      <c r="BB38" s="146">
        <f t="shared" si="8"/>
        <v>0</v>
      </c>
      <c r="BC38" s="146">
        <f t="shared" si="9"/>
        <v>0</v>
      </c>
      <c r="BD38" s="146">
        <f t="shared" si="10"/>
        <v>0</v>
      </c>
      <c r="BE38" s="146">
        <f t="shared" si="11"/>
        <v>0</v>
      </c>
      <c r="CA38" s="177">
        <v>1</v>
      </c>
      <c r="CB38" s="177">
        <v>1</v>
      </c>
      <c r="CZ38" s="146">
        <v>0.00248</v>
      </c>
    </row>
    <row r="39" spans="1:104" ht="12.75">
      <c r="A39" s="171">
        <v>28</v>
      </c>
      <c r="B39" s="172" t="s">
        <v>148</v>
      </c>
      <c r="C39" s="173" t="s">
        <v>149</v>
      </c>
      <c r="D39" s="174" t="s">
        <v>133</v>
      </c>
      <c r="E39" s="175">
        <v>110</v>
      </c>
      <c r="F39" s="197"/>
      <c r="G39" s="176">
        <f t="shared" si="6"/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 t="shared" si="7"/>
        <v>0</v>
      </c>
      <c r="BB39" s="146">
        <f t="shared" si="8"/>
        <v>0</v>
      </c>
      <c r="BC39" s="146">
        <f t="shared" si="9"/>
        <v>0</v>
      </c>
      <c r="BD39" s="146">
        <f t="shared" si="10"/>
        <v>0</v>
      </c>
      <c r="BE39" s="146">
        <f t="shared" si="11"/>
        <v>0</v>
      </c>
      <c r="CA39" s="177">
        <v>1</v>
      </c>
      <c r="CB39" s="177">
        <v>1</v>
      </c>
      <c r="CZ39" s="146">
        <v>0.0005</v>
      </c>
    </row>
    <row r="40" spans="1:104" ht="12.75">
      <c r="A40" s="171">
        <v>29</v>
      </c>
      <c r="B40" s="172" t="s">
        <v>150</v>
      </c>
      <c r="C40" s="173" t="s">
        <v>151</v>
      </c>
      <c r="D40" s="174" t="s">
        <v>133</v>
      </c>
      <c r="E40" s="175">
        <v>400</v>
      </c>
      <c r="F40" s="197"/>
      <c r="G40" s="176">
        <f t="shared" si="6"/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 t="shared" si="7"/>
        <v>0</v>
      </c>
      <c r="BB40" s="146">
        <f t="shared" si="8"/>
        <v>0</v>
      </c>
      <c r="BC40" s="146">
        <f t="shared" si="9"/>
        <v>0</v>
      </c>
      <c r="BD40" s="146">
        <f t="shared" si="10"/>
        <v>0</v>
      </c>
      <c r="BE40" s="146">
        <f t="shared" si="11"/>
        <v>0</v>
      </c>
      <c r="CA40" s="177">
        <v>1</v>
      </c>
      <c r="CB40" s="177">
        <v>1</v>
      </c>
      <c r="CZ40" s="146">
        <v>0.03833</v>
      </c>
    </row>
    <row r="41" spans="1:104" ht="12.75">
      <c r="A41" s="171">
        <v>30</v>
      </c>
      <c r="B41" s="172" t="s">
        <v>152</v>
      </c>
      <c r="C41" s="173" t="s">
        <v>153</v>
      </c>
      <c r="D41" s="174" t="s">
        <v>133</v>
      </c>
      <c r="E41" s="175">
        <v>80</v>
      </c>
      <c r="F41" s="197"/>
      <c r="G41" s="176">
        <f t="shared" si="6"/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 t="shared" si="7"/>
        <v>0</v>
      </c>
      <c r="BB41" s="146">
        <f t="shared" si="8"/>
        <v>0</v>
      </c>
      <c r="BC41" s="146">
        <f t="shared" si="9"/>
        <v>0</v>
      </c>
      <c r="BD41" s="146">
        <f t="shared" si="10"/>
        <v>0</v>
      </c>
      <c r="BE41" s="146">
        <f t="shared" si="11"/>
        <v>0</v>
      </c>
      <c r="CA41" s="177">
        <v>1</v>
      </c>
      <c r="CB41" s="177">
        <v>1</v>
      </c>
      <c r="CZ41" s="146">
        <v>0.04353</v>
      </c>
    </row>
    <row r="42" spans="1:104" ht="12.75">
      <c r="A42" s="171">
        <v>31</v>
      </c>
      <c r="B42" s="172" t="s">
        <v>154</v>
      </c>
      <c r="C42" s="173" t="s">
        <v>155</v>
      </c>
      <c r="D42" s="174" t="s">
        <v>97</v>
      </c>
      <c r="E42" s="175">
        <v>5</v>
      </c>
      <c r="F42" s="197"/>
      <c r="G42" s="176">
        <f t="shared" si="6"/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 t="shared" si="7"/>
        <v>0</v>
      </c>
      <c r="BB42" s="146">
        <f t="shared" si="8"/>
        <v>0</v>
      </c>
      <c r="BC42" s="146">
        <f t="shared" si="9"/>
        <v>0</v>
      </c>
      <c r="BD42" s="146">
        <f t="shared" si="10"/>
        <v>0</v>
      </c>
      <c r="BE42" s="146">
        <f t="shared" si="11"/>
        <v>0</v>
      </c>
      <c r="CA42" s="177">
        <v>1</v>
      </c>
      <c r="CB42" s="177">
        <v>1</v>
      </c>
      <c r="CZ42" s="146">
        <v>2.50818</v>
      </c>
    </row>
    <row r="43" spans="1:104" ht="12.75">
      <c r="A43" s="171">
        <v>32</v>
      </c>
      <c r="B43" s="172" t="s">
        <v>156</v>
      </c>
      <c r="C43" s="173" t="s">
        <v>157</v>
      </c>
      <c r="D43" s="174" t="s">
        <v>97</v>
      </c>
      <c r="E43" s="175">
        <v>58</v>
      </c>
      <c r="F43" s="197"/>
      <c r="G43" s="176">
        <f t="shared" si="6"/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 t="shared" si="7"/>
        <v>0</v>
      </c>
      <c r="BB43" s="146">
        <f t="shared" si="8"/>
        <v>0</v>
      </c>
      <c r="BC43" s="146">
        <f t="shared" si="9"/>
        <v>0</v>
      </c>
      <c r="BD43" s="146">
        <f t="shared" si="10"/>
        <v>0</v>
      </c>
      <c r="BE43" s="146">
        <f t="shared" si="11"/>
        <v>0</v>
      </c>
      <c r="CA43" s="177">
        <v>1</v>
      </c>
      <c r="CB43" s="177">
        <v>1</v>
      </c>
      <c r="CZ43" s="146">
        <v>2.525</v>
      </c>
    </row>
    <row r="44" spans="1:104" ht="12.75">
      <c r="A44" s="171">
        <v>33</v>
      </c>
      <c r="B44" s="172" t="s">
        <v>158</v>
      </c>
      <c r="C44" s="173" t="s">
        <v>159</v>
      </c>
      <c r="D44" s="174" t="s">
        <v>106</v>
      </c>
      <c r="E44" s="175">
        <v>2.5</v>
      </c>
      <c r="F44" s="197"/>
      <c r="G44" s="176">
        <f t="shared" si="6"/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 t="shared" si="7"/>
        <v>0</v>
      </c>
      <c r="BB44" s="146">
        <f t="shared" si="8"/>
        <v>0</v>
      </c>
      <c r="BC44" s="146">
        <f t="shared" si="9"/>
        <v>0</v>
      </c>
      <c r="BD44" s="146">
        <f t="shared" si="10"/>
        <v>0</v>
      </c>
      <c r="BE44" s="146">
        <f t="shared" si="11"/>
        <v>0</v>
      </c>
      <c r="CA44" s="177">
        <v>1</v>
      </c>
      <c r="CB44" s="177">
        <v>1</v>
      </c>
      <c r="CZ44" s="146">
        <v>1.00852</v>
      </c>
    </row>
    <row r="45" spans="1:104" ht="12.75">
      <c r="A45" s="171">
        <v>34</v>
      </c>
      <c r="B45" s="172" t="s">
        <v>160</v>
      </c>
      <c r="C45" s="173" t="s">
        <v>161</v>
      </c>
      <c r="D45" s="174" t="s">
        <v>97</v>
      </c>
      <c r="E45" s="175">
        <v>58</v>
      </c>
      <c r="F45" s="197"/>
      <c r="G45" s="176">
        <f t="shared" si="6"/>
        <v>0</v>
      </c>
      <c r="O45" s="170">
        <v>2</v>
      </c>
      <c r="AA45" s="146">
        <v>1</v>
      </c>
      <c r="AB45" s="146">
        <v>1</v>
      </c>
      <c r="AC45" s="146">
        <v>1</v>
      </c>
      <c r="AZ45" s="146">
        <v>1</v>
      </c>
      <c r="BA45" s="146">
        <f t="shared" si="7"/>
        <v>0</v>
      </c>
      <c r="BB45" s="146">
        <f t="shared" si="8"/>
        <v>0</v>
      </c>
      <c r="BC45" s="146">
        <f t="shared" si="9"/>
        <v>0</v>
      </c>
      <c r="BD45" s="146">
        <f t="shared" si="10"/>
        <v>0</v>
      </c>
      <c r="BE45" s="146">
        <f t="shared" si="11"/>
        <v>0</v>
      </c>
      <c r="CA45" s="177">
        <v>1</v>
      </c>
      <c r="CB45" s="177">
        <v>1</v>
      </c>
      <c r="CZ45" s="146">
        <v>2.525</v>
      </c>
    </row>
    <row r="46" spans="1:104" ht="12.75">
      <c r="A46" s="171">
        <v>35</v>
      </c>
      <c r="B46" s="172" t="s">
        <v>162</v>
      </c>
      <c r="C46" s="173" t="s">
        <v>163</v>
      </c>
      <c r="D46" s="174" t="s">
        <v>113</v>
      </c>
      <c r="E46" s="175">
        <v>150</v>
      </c>
      <c r="F46" s="197"/>
      <c r="G46" s="176">
        <f t="shared" si="6"/>
        <v>0</v>
      </c>
      <c r="O46" s="170">
        <v>2</v>
      </c>
      <c r="AA46" s="146">
        <v>1</v>
      </c>
      <c r="AB46" s="146">
        <v>1</v>
      </c>
      <c r="AC46" s="146">
        <v>1</v>
      </c>
      <c r="AZ46" s="146">
        <v>1</v>
      </c>
      <c r="BA46" s="146">
        <f t="shared" si="7"/>
        <v>0</v>
      </c>
      <c r="BB46" s="146">
        <f t="shared" si="8"/>
        <v>0</v>
      </c>
      <c r="BC46" s="146">
        <f t="shared" si="9"/>
        <v>0</v>
      </c>
      <c r="BD46" s="146">
        <f t="shared" si="10"/>
        <v>0</v>
      </c>
      <c r="BE46" s="146">
        <f t="shared" si="11"/>
        <v>0</v>
      </c>
      <c r="CA46" s="177">
        <v>1</v>
      </c>
      <c r="CB46" s="177">
        <v>1</v>
      </c>
      <c r="CZ46" s="146">
        <v>0.03931</v>
      </c>
    </row>
    <row r="47" spans="1:104" ht="12.75">
      <c r="A47" s="171">
        <v>36</v>
      </c>
      <c r="B47" s="172" t="s">
        <v>164</v>
      </c>
      <c r="C47" s="173" t="s">
        <v>165</v>
      </c>
      <c r="D47" s="174" t="s">
        <v>113</v>
      </c>
      <c r="E47" s="175">
        <v>150</v>
      </c>
      <c r="F47" s="197"/>
      <c r="G47" s="176">
        <f t="shared" si="6"/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 t="shared" si="7"/>
        <v>0</v>
      </c>
      <c r="BB47" s="146">
        <f t="shared" si="8"/>
        <v>0</v>
      </c>
      <c r="BC47" s="146">
        <f t="shared" si="9"/>
        <v>0</v>
      </c>
      <c r="BD47" s="146">
        <f t="shared" si="10"/>
        <v>0</v>
      </c>
      <c r="BE47" s="146">
        <f t="shared" si="11"/>
        <v>0</v>
      </c>
      <c r="CA47" s="177">
        <v>1</v>
      </c>
      <c r="CB47" s="177">
        <v>1</v>
      </c>
      <c r="CZ47" s="146">
        <v>0</v>
      </c>
    </row>
    <row r="48" spans="1:104" ht="12.75">
      <c r="A48" s="171">
        <v>37</v>
      </c>
      <c r="B48" s="172" t="s">
        <v>166</v>
      </c>
      <c r="C48" s="173" t="s">
        <v>167</v>
      </c>
      <c r="D48" s="174" t="s">
        <v>168</v>
      </c>
      <c r="E48" s="175">
        <v>15</v>
      </c>
      <c r="F48" s="197"/>
      <c r="G48" s="176">
        <f t="shared" si="6"/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 t="shared" si="7"/>
        <v>0</v>
      </c>
      <c r="BB48" s="146">
        <f t="shared" si="8"/>
        <v>0</v>
      </c>
      <c r="BC48" s="146">
        <f t="shared" si="9"/>
        <v>0</v>
      </c>
      <c r="BD48" s="146">
        <f t="shared" si="10"/>
        <v>0</v>
      </c>
      <c r="BE48" s="146">
        <f t="shared" si="11"/>
        <v>0</v>
      </c>
      <c r="CA48" s="177">
        <v>1</v>
      </c>
      <c r="CB48" s="177">
        <v>1</v>
      </c>
      <c r="CZ48" s="146">
        <v>0.0001</v>
      </c>
    </row>
    <row r="49" spans="1:104" ht="12.75">
      <c r="A49" s="171">
        <v>38</v>
      </c>
      <c r="B49" s="172" t="s">
        <v>169</v>
      </c>
      <c r="C49" s="173" t="s">
        <v>170</v>
      </c>
      <c r="D49" s="174" t="s">
        <v>106</v>
      </c>
      <c r="E49" s="175">
        <v>26.98</v>
      </c>
      <c r="F49" s="197"/>
      <c r="G49" s="176">
        <f t="shared" si="6"/>
        <v>0</v>
      </c>
      <c r="O49" s="170">
        <v>2</v>
      </c>
      <c r="AA49" s="146">
        <v>1</v>
      </c>
      <c r="AB49" s="146">
        <v>1</v>
      </c>
      <c r="AC49" s="146">
        <v>1</v>
      </c>
      <c r="AZ49" s="146">
        <v>1</v>
      </c>
      <c r="BA49" s="146">
        <f t="shared" si="7"/>
        <v>0</v>
      </c>
      <c r="BB49" s="146">
        <f t="shared" si="8"/>
        <v>0</v>
      </c>
      <c r="BC49" s="146">
        <f t="shared" si="9"/>
        <v>0</v>
      </c>
      <c r="BD49" s="146">
        <f t="shared" si="10"/>
        <v>0</v>
      </c>
      <c r="BE49" s="146">
        <f t="shared" si="11"/>
        <v>0</v>
      </c>
      <c r="CA49" s="177">
        <v>1</v>
      </c>
      <c r="CB49" s="177">
        <v>1</v>
      </c>
      <c r="CZ49" s="146">
        <v>1.0712</v>
      </c>
    </row>
    <row r="50" spans="1:104" ht="12.75">
      <c r="A50" s="171">
        <v>39</v>
      </c>
      <c r="B50" s="172" t="s">
        <v>171</v>
      </c>
      <c r="C50" s="173" t="s">
        <v>172</v>
      </c>
      <c r="D50" s="174" t="s">
        <v>168</v>
      </c>
      <c r="E50" s="175">
        <v>40</v>
      </c>
      <c r="F50" s="197"/>
      <c r="G50" s="176">
        <f t="shared" si="6"/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 t="shared" si="7"/>
        <v>0</v>
      </c>
      <c r="BB50" s="146">
        <f t="shared" si="8"/>
        <v>0</v>
      </c>
      <c r="BC50" s="146">
        <f t="shared" si="9"/>
        <v>0</v>
      </c>
      <c r="BD50" s="146">
        <f t="shared" si="10"/>
        <v>0</v>
      </c>
      <c r="BE50" s="146">
        <f t="shared" si="11"/>
        <v>0</v>
      </c>
      <c r="CA50" s="177">
        <v>1</v>
      </c>
      <c r="CB50" s="177">
        <v>1</v>
      </c>
      <c r="CZ50" s="146">
        <v>0.0001</v>
      </c>
    </row>
    <row r="51" spans="1:104" ht="12.75">
      <c r="A51" s="171">
        <v>40</v>
      </c>
      <c r="B51" s="172" t="s">
        <v>173</v>
      </c>
      <c r="C51" s="173" t="s">
        <v>174</v>
      </c>
      <c r="D51" s="174" t="s">
        <v>133</v>
      </c>
      <c r="E51" s="175">
        <v>442</v>
      </c>
      <c r="F51" s="197"/>
      <c r="G51" s="176">
        <f t="shared" si="6"/>
        <v>0</v>
      </c>
      <c r="O51" s="170">
        <v>2</v>
      </c>
      <c r="AA51" s="146">
        <v>1</v>
      </c>
      <c r="AB51" s="146">
        <v>1</v>
      </c>
      <c r="AC51" s="146">
        <v>1</v>
      </c>
      <c r="AZ51" s="146">
        <v>1</v>
      </c>
      <c r="BA51" s="146">
        <f t="shared" si="7"/>
        <v>0</v>
      </c>
      <c r="BB51" s="146">
        <f t="shared" si="8"/>
        <v>0</v>
      </c>
      <c r="BC51" s="146">
        <f t="shared" si="9"/>
        <v>0</v>
      </c>
      <c r="BD51" s="146">
        <f t="shared" si="10"/>
        <v>0</v>
      </c>
      <c r="BE51" s="146">
        <f t="shared" si="11"/>
        <v>0</v>
      </c>
      <c r="CA51" s="177">
        <v>1</v>
      </c>
      <c r="CB51" s="177">
        <v>1</v>
      </c>
      <c r="CZ51" s="146">
        <v>0.01152</v>
      </c>
    </row>
    <row r="52" spans="1:104" ht="12.75">
      <c r="A52" s="171">
        <v>41</v>
      </c>
      <c r="B52" s="172" t="s">
        <v>175</v>
      </c>
      <c r="C52" s="173" t="s">
        <v>176</v>
      </c>
      <c r="D52" s="174" t="s">
        <v>133</v>
      </c>
      <c r="E52" s="175">
        <v>442</v>
      </c>
      <c r="F52" s="197"/>
      <c r="G52" s="176">
        <f t="shared" si="6"/>
        <v>0</v>
      </c>
      <c r="O52" s="170">
        <v>2</v>
      </c>
      <c r="AA52" s="146">
        <v>1</v>
      </c>
      <c r="AB52" s="146">
        <v>1</v>
      </c>
      <c r="AC52" s="146">
        <v>1</v>
      </c>
      <c r="AZ52" s="146">
        <v>1</v>
      </c>
      <c r="BA52" s="146">
        <f t="shared" si="7"/>
        <v>0</v>
      </c>
      <c r="BB52" s="146">
        <f t="shared" si="8"/>
        <v>0</v>
      </c>
      <c r="BC52" s="146">
        <f t="shared" si="9"/>
        <v>0</v>
      </c>
      <c r="BD52" s="146">
        <f t="shared" si="10"/>
        <v>0</v>
      </c>
      <c r="BE52" s="146">
        <f t="shared" si="11"/>
        <v>0</v>
      </c>
      <c r="CA52" s="177">
        <v>1</v>
      </c>
      <c r="CB52" s="177">
        <v>1</v>
      </c>
      <c r="CZ52" s="146">
        <v>0.00883</v>
      </c>
    </row>
    <row r="53" spans="1:104" ht="12.75">
      <c r="A53" s="171">
        <v>42</v>
      </c>
      <c r="B53" s="172" t="s">
        <v>177</v>
      </c>
      <c r="C53" s="173" t="s">
        <v>178</v>
      </c>
      <c r="D53" s="174" t="s">
        <v>179</v>
      </c>
      <c r="E53" s="175">
        <v>17</v>
      </c>
      <c r="F53" s="197"/>
      <c r="G53" s="176">
        <f t="shared" si="6"/>
        <v>0</v>
      </c>
      <c r="O53" s="170">
        <v>2</v>
      </c>
      <c r="AA53" s="146">
        <v>1</v>
      </c>
      <c r="AB53" s="146">
        <v>1</v>
      </c>
      <c r="AC53" s="146">
        <v>1</v>
      </c>
      <c r="AZ53" s="146">
        <v>1</v>
      </c>
      <c r="BA53" s="146">
        <f t="shared" si="7"/>
        <v>0</v>
      </c>
      <c r="BB53" s="146">
        <f t="shared" si="8"/>
        <v>0</v>
      </c>
      <c r="BC53" s="146">
        <f t="shared" si="9"/>
        <v>0</v>
      </c>
      <c r="BD53" s="146">
        <f t="shared" si="10"/>
        <v>0</v>
      </c>
      <c r="BE53" s="146">
        <f t="shared" si="11"/>
        <v>0</v>
      </c>
      <c r="CA53" s="177">
        <v>1</v>
      </c>
      <c r="CB53" s="177">
        <v>1</v>
      </c>
      <c r="CZ53" s="146">
        <v>0.007</v>
      </c>
    </row>
    <row r="54" spans="1:104" ht="22.5">
      <c r="A54" s="171">
        <v>43</v>
      </c>
      <c r="B54" s="172" t="s">
        <v>180</v>
      </c>
      <c r="C54" s="173" t="s">
        <v>181</v>
      </c>
      <c r="D54" s="174" t="s">
        <v>179</v>
      </c>
      <c r="E54" s="175">
        <v>5</v>
      </c>
      <c r="F54" s="197"/>
      <c r="G54" s="176">
        <f t="shared" si="6"/>
        <v>0</v>
      </c>
      <c r="O54" s="170">
        <v>2</v>
      </c>
      <c r="AA54" s="146">
        <v>1</v>
      </c>
      <c r="AB54" s="146">
        <v>1</v>
      </c>
      <c r="AC54" s="146">
        <v>1</v>
      </c>
      <c r="AZ54" s="146">
        <v>1</v>
      </c>
      <c r="BA54" s="146">
        <f t="shared" si="7"/>
        <v>0</v>
      </c>
      <c r="BB54" s="146">
        <f t="shared" si="8"/>
        <v>0</v>
      </c>
      <c r="BC54" s="146">
        <f t="shared" si="9"/>
        <v>0</v>
      </c>
      <c r="BD54" s="146">
        <f t="shared" si="10"/>
        <v>0</v>
      </c>
      <c r="BE54" s="146">
        <f t="shared" si="11"/>
        <v>0</v>
      </c>
      <c r="CA54" s="177">
        <v>1</v>
      </c>
      <c r="CB54" s="177">
        <v>1</v>
      </c>
      <c r="CZ54" s="146">
        <v>0.087</v>
      </c>
    </row>
    <row r="55" spans="1:57" ht="12.75">
      <c r="A55" s="178"/>
      <c r="B55" s="179" t="s">
        <v>77</v>
      </c>
      <c r="C55" s="180" t="str">
        <f>CONCATENATE(B29," ",C29)</f>
        <v>2 Základy a zvláštní zakládání</v>
      </c>
      <c r="D55" s="181"/>
      <c r="E55" s="182"/>
      <c r="F55" s="198"/>
      <c r="G55" s="183">
        <f>SUM(G29:G54)</f>
        <v>0</v>
      </c>
      <c r="O55" s="170">
        <v>4</v>
      </c>
      <c r="BA55" s="184">
        <f>SUM(BA29:BA54)</f>
        <v>0</v>
      </c>
      <c r="BB55" s="184">
        <f>SUM(BB29:BB54)</f>
        <v>0</v>
      </c>
      <c r="BC55" s="184">
        <f>SUM(BC29:BC54)</f>
        <v>0</v>
      </c>
      <c r="BD55" s="184">
        <f>SUM(BD29:BD54)</f>
        <v>0</v>
      </c>
      <c r="BE55" s="184">
        <f>SUM(BE29:BE54)</f>
        <v>0</v>
      </c>
    </row>
    <row r="56" spans="1:15" ht="12.75">
      <c r="A56" s="163" t="s">
        <v>74</v>
      </c>
      <c r="B56" s="164" t="s">
        <v>182</v>
      </c>
      <c r="C56" s="165" t="s">
        <v>183</v>
      </c>
      <c r="D56" s="166"/>
      <c r="E56" s="167"/>
      <c r="F56" s="199"/>
      <c r="G56" s="168"/>
      <c r="H56" s="169"/>
      <c r="I56" s="169"/>
      <c r="O56" s="170">
        <v>1</v>
      </c>
    </row>
    <row r="57" spans="1:104" ht="12.75">
      <c r="A57" s="171">
        <v>44</v>
      </c>
      <c r="B57" s="172" t="s">
        <v>184</v>
      </c>
      <c r="C57" s="173" t="s">
        <v>185</v>
      </c>
      <c r="D57" s="174" t="s">
        <v>106</v>
      </c>
      <c r="E57" s="175">
        <v>1.1</v>
      </c>
      <c r="F57" s="197"/>
      <c r="G57" s="176">
        <f aca="true" t="shared" si="12" ref="G57:G64">E57*F57</f>
        <v>0</v>
      </c>
      <c r="O57" s="170">
        <v>2</v>
      </c>
      <c r="AA57" s="146">
        <v>1</v>
      </c>
      <c r="AB57" s="146">
        <v>1</v>
      </c>
      <c r="AC57" s="146">
        <v>1</v>
      </c>
      <c r="AZ57" s="146">
        <v>1</v>
      </c>
      <c r="BA57" s="146">
        <f aca="true" t="shared" si="13" ref="BA57:BA64">IF(AZ57=1,G57,0)</f>
        <v>0</v>
      </c>
      <c r="BB57" s="146">
        <f aca="true" t="shared" si="14" ref="BB57:BB64">IF(AZ57=2,G57,0)</f>
        <v>0</v>
      </c>
      <c r="BC57" s="146">
        <f aca="true" t="shared" si="15" ref="BC57:BC64">IF(AZ57=3,G57,0)</f>
        <v>0</v>
      </c>
      <c r="BD57" s="146">
        <f aca="true" t="shared" si="16" ref="BD57:BD64">IF(AZ57=4,G57,0)</f>
        <v>0</v>
      </c>
      <c r="BE57" s="146">
        <f aca="true" t="shared" si="17" ref="BE57:BE64">IF(AZ57=5,G57,0)</f>
        <v>0</v>
      </c>
      <c r="CA57" s="177">
        <v>1</v>
      </c>
      <c r="CB57" s="177">
        <v>1</v>
      </c>
      <c r="CZ57" s="146">
        <v>0.1075</v>
      </c>
    </row>
    <row r="58" spans="1:104" ht="12.75">
      <c r="A58" s="171">
        <v>45</v>
      </c>
      <c r="B58" s="172" t="s">
        <v>186</v>
      </c>
      <c r="C58" s="173" t="s">
        <v>187</v>
      </c>
      <c r="D58" s="174" t="s">
        <v>133</v>
      </c>
      <c r="E58" s="175">
        <v>20</v>
      </c>
      <c r="F58" s="197"/>
      <c r="G58" s="176">
        <f t="shared" si="12"/>
        <v>0</v>
      </c>
      <c r="O58" s="170">
        <v>2</v>
      </c>
      <c r="AA58" s="146">
        <v>1</v>
      </c>
      <c r="AB58" s="146">
        <v>1</v>
      </c>
      <c r="AC58" s="146">
        <v>1</v>
      </c>
      <c r="AZ58" s="146">
        <v>1</v>
      </c>
      <c r="BA58" s="146">
        <f t="shared" si="13"/>
        <v>0</v>
      </c>
      <c r="BB58" s="146">
        <f t="shared" si="14"/>
        <v>0</v>
      </c>
      <c r="BC58" s="146">
        <f t="shared" si="15"/>
        <v>0</v>
      </c>
      <c r="BD58" s="146">
        <f t="shared" si="16"/>
        <v>0</v>
      </c>
      <c r="BE58" s="146">
        <f t="shared" si="17"/>
        <v>0</v>
      </c>
      <c r="CA58" s="177">
        <v>1</v>
      </c>
      <c r="CB58" s="177">
        <v>1</v>
      </c>
      <c r="CZ58" s="146">
        <v>0.10504</v>
      </c>
    </row>
    <row r="59" spans="1:104" ht="12.75">
      <c r="A59" s="171">
        <v>46</v>
      </c>
      <c r="B59" s="172" t="s">
        <v>188</v>
      </c>
      <c r="C59" s="173" t="s">
        <v>189</v>
      </c>
      <c r="D59" s="174" t="s">
        <v>133</v>
      </c>
      <c r="E59" s="175">
        <v>240</v>
      </c>
      <c r="F59" s="197"/>
      <c r="G59" s="176">
        <f t="shared" si="12"/>
        <v>0</v>
      </c>
      <c r="O59" s="170">
        <v>2</v>
      </c>
      <c r="AA59" s="146">
        <v>1</v>
      </c>
      <c r="AB59" s="146">
        <v>1</v>
      </c>
      <c r="AC59" s="146">
        <v>1</v>
      </c>
      <c r="AZ59" s="146">
        <v>1</v>
      </c>
      <c r="BA59" s="146">
        <f t="shared" si="13"/>
        <v>0</v>
      </c>
      <c r="BB59" s="146">
        <f t="shared" si="14"/>
        <v>0</v>
      </c>
      <c r="BC59" s="146">
        <f t="shared" si="15"/>
        <v>0</v>
      </c>
      <c r="BD59" s="146">
        <f t="shared" si="16"/>
        <v>0</v>
      </c>
      <c r="BE59" s="146">
        <f t="shared" si="17"/>
        <v>0</v>
      </c>
      <c r="CA59" s="177">
        <v>1</v>
      </c>
      <c r="CB59" s="177">
        <v>1</v>
      </c>
      <c r="CZ59" s="146">
        <v>0</v>
      </c>
    </row>
    <row r="60" spans="1:104" ht="12.75">
      <c r="A60" s="171">
        <v>47</v>
      </c>
      <c r="B60" s="172" t="s">
        <v>190</v>
      </c>
      <c r="C60" s="173" t="s">
        <v>191</v>
      </c>
      <c r="D60" s="174" t="s">
        <v>133</v>
      </c>
      <c r="E60" s="175">
        <v>240</v>
      </c>
      <c r="F60" s="197"/>
      <c r="G60" s="176">
        <f t="shared" si="12"/>
        <v>0</v>
      </c>
      <c r="O60" s="170">
        <v>2</v>
      </c>
      <c r="AA60" s="146">
        <v>1</v>
      </c>
      <c r="AB60" s="146">
        <v>1</v>
      </c>
      <c r="AC60" s="146">
        <v>1</v>
      </c>
      <c r="AZ60" s="146">
        <v>1</v>
      </c>
      <c r="BA60" s="146">
        <f t="shared" si="13"/>
        <v>0</v>
      </c>
      <c r="BB60" s="146">
        <f t="shared" si="14"/>
        <v>0</v>
      </c>
      <c r="BC60" s="146">
        <f t="shared" si="15"/>
        <v>0</v>
      </c>
      <c r="BD60" s="146">
        <f t="shared" si="16"/>
        <v>0</v>
      </c>
      <c r="BE60" s="146">
        <f t="shared" si="17"/>
        <v>0</v>
      </c>
      <c r="CA60" s="177">
        <v>1</v>
      </c>
      <c r="CB60" s="177">
        <v>1</v>
      </c>
      <c r="CZ60" s="146">
        <v>0</v>
      </c>
    </row>
    <row r="61" spans="1:104" ht="12.75">
      <c r="A61" s="171">
        <v>48</v>
      </c>
      <c r="B61" s="172" t="s">
        <v>192</v>
      </c>
      <c r="C61" s="173" t="s">
        <v>193</v>
      </c>
      <c r="D61" s="174" t="s">
        <v>97</v>
      </c>
      <c r="E61" s="175">
        <v>0.5</v>
      </c>
      <c r="F61" s="197"/>
      <c r="G61" s="176">
        <f t="shared" si="12"/>
        <v>0</v>
      </c>
      <c r="O61" s="170">
        <v>2</v>
      </c>
      <c r="AA61" s="146">
        <v>1</v>
      </c>
      <c r="AB61" s="146">
        <v>1</v>
      </c>
      <c r="AC61" s="146">
        <v>1</v>
      </c>
      <c r="AZ61" s="146">
        <v>1</v>
      </c>
      <c r="BA61" s="146">
        <f t="shared" si="13"/>
        <v>0</v>
      </c>
      <c r="BB61" s="146">
        <f t="shared" si="14"/>
        <v>0</v>
      </c>
      <c r="BC61" s="146">
        <f t="shared" si="15"/>
        <v>0</v>
      </c>
      <c r="BD61" s="146">
        <f t="shared" si="16"/>
        <v>0</v>
      </c>
      <c r="BE61" s="146">
        <f t="shared" si="17"/>
        <v>0</v>
      </c>
      <c r="CA61" s="177">
        <v>1</v>
      </c>
      <c r="CB61" s="177">
        <v>1</v>
      </c>
      <c r="CZ61" s="146">
        <v>2.5856</v>
      </c>
    </row>
    <row r="62" spans="1:104" ht="22.5">
      <c r="A62" s="171">
        <v>49</v>
      </c>
      <c r="B62" s="172" t="s">
        <v>194</v>
      </c>
      <c r="C62" s="173" t="s">
        <v>195</v>
      </c>
      <c r="D62" s="174" t="s">
        <v>113</v>
      </c>
      <c r="E62" s="175">
        <v>60</v>
      </c>
      <c r="F62" s="197"/>
      <c r="G62" s="176">
        <f t="shared" si="12"/>
        <v>0</v>
      </c>
      <c r="O62" s="170">
        <v>2</v>
      </c>
      <c r="AA62" s="146">
        <v>2</v>
      </c>
      <c r="AB62" s="146">
        <v>1</v>
      </c>
      <c r="AC62" s="146">
        <v>1</v>
      </c>
      <c r="AZ62" s="146">
        <v>1</v>
      </c>
      <c r="BA62" s="146">
        <f t="shared" si="13"/>
        <v>0</v>
      </c>
      <c r="BB62" s="146">
        <f t="shared" si="14"/>
        <v>0</v>
      </c>
      <c r="BC62" s="146">
        <f t="shared" si="15"/>
        <v>0</v>
      </c>
      <c r="BD62" s="146">
        <f t="shared" si="16"/>
        <v>0</v>
      </c>
      <c r="BE62" s="146">
        <f t="shared" si="17"/>
        <v>0</v>
      </c>
      <c r="CA62" s="177">
        <v>2</v>
      </c>
      <c r="CB62" s="177">
        <v>1</v>
      </c>
      <c r="CZ62" s="146">
        <v>0.29096</v>
      </c>
    </row>
    <row r="63" spans="1:104" ht="12.75">
      <c r="A63" s="171">
        <v>50</v>
      </c>
      <c r="B63" s="172" t="s">
        <v>196</v>
      </c>
      <c r="C63" s="173" t="s">
        <v>197</v>
      </c>
      <c r="D63" s="174" t="s">
        <v>133</v>
      </c>
      <c r="E63" s="175">
        <v>240</v>
      </c>
      <c r="F63" s="197"/>
      <c r="G63" s="176">
        <f t="shared" si="12"/>
        <v>0</v>
      </c>
      <c r="O63" s="170">
        <v>2</v>
      </c>
      <c r="AA63" s="146">
        <v>3</v>
      </c>
      <c r="AB63" s="146">
        <v>1</v>
      </c>
      <c r="AC63" s="146">
        <v>14125995</v>
      </c>
      <c r="AZ63" s="146">
        <v>1</v>
      </c>
      <c r="BA63" s="146">
        <f t="shared" si="13"/>
        <v>0</v>
      </c>
      <c r="BB63" s="146">
        <f t="shared" si="14"/>
        <v>0</v>
      </c>
      <c r="BC63" s="146">
        <f t="shared" si="15"/>
        <v>0</v>
      </c>
      <c r="BD63" s="146">
        <f t="shared" si="16"/>
        <v>0</v>
      </c>
      <c r="BE63" s="146">
        <f t="shared" si="17"/>
        <v>0</v>
      </c>
      <c r="CA63" s="177">
        <v>3</v>
      </c>
      <c r="CB63" s="177">
        <v>1</v>
      </c>
      <c r="CZ63" s="146">
        <v>0.00839</v>
      </c>
    </row>
    <row r="64" spans="1:104" ht="12.75">
      <c r="A64" s="171">
        <v>51</v>
      </c>
      <c r="B64" s="172" t="s">
        <v>198</v>
      </c>
      <c r="C64" s="173" t="s">
        <v>199</v>
      </c>
      <c r="D64" s="174" t="s">
        <v>179</v>
      </c>
      <c r="E64" s="175">
        <v>2</v>
      </c>
      <c r="F64" s="197"/>
      <c r="G64" s="176">
        <f t="shared" si="12"/>
        <v>0</v>
      </c>
      <c r="O64" s="170">
        <v>2</v>
      </c>
      <c r="AA64" s="146">
        <v>3</v>
      </c>
      <c r="AB64" s="146">
        <v>1</v>
      </c>
      <c r="AC64" s="146">
        <v>59225782</v>
      </c>
      <c r="AZ64" s="146">
        <v>1</v>
      </c>
      <c r="BA64" s="146">
        <f t="shared" si="13"/>
        <v>0</v>
      </c>
      <c r="BB64" s="146">
        <f t="shared" si="14"/>
        <v>0</v>
      </c>
      <c r="BC64" s="146">
        <f t="shared" si="15"/>
        <v>0</v>
      </c>
      <c r="BD64" s="146">
        <f t="shared" si="16"/>
        <v>0</v>
      </c>
      <c r="BE64" s="146">
        <f t="shared" si="17"/>
        <v>0</v>
      </c>
      <c r="CA64" s="177">
        <v>3</v>
      </c>
      <c r="CB64" s="177">
        <v>1</v>
      </c>
      <c r="CZ64" s="146">
        <v>0.238</v>
      </c>
    </row>
    <row r="65" spans="1:57" ht="12.75">
      <c r="A65" s="178"/>
      <c r="B65" s="179" t="s">
        <v>77</v>
      </c>
      <c r="C65" s="180" t="str">
        <f>CONCATENATE(B56," ",C56)</f>
        <v>21 Úprava podloží a základ.spáry- odvodnění</v>
      </c>
      <c r="D65" s="181"/>
      <c r="E65" s="182"/>
      <c r="F65" s="198"/>
      <c r="G65" s="183">
        <f>SUM(G56:G64)</f>
        <v>0</v>
      </c>
      <c r="O65" s="170">
        <v>4</v>
      </c>
      <c r="BA65" s="184">
        <f>SUM(BA56:BA64)</f>
        <v>0</v>
      </c>
      <c r="BB65" s="184">
        <f>SUM(BB56:BB64)</f>
        <v>0</v>
      </c>
      <c r="BC65" s="184">
        <f>SUM(BC56:BC64)</f>
        <v>0</v>
      </c>
      <c r="BD65" s="184">
        <f>SUM(BD56:BD64)</f>
        <v>0</v>
      </c>
      <c r="BE65" s="184">
        <f>SUM(BE56:BE64)</f>
        <v>0</v>
      </c>
    </row>
    <row r="66" spans="1:15" ht="12.75">
      <c r="A66" s="163" t="s">
        <v>74</v>
      </c>
      <c r="B66" s="164" t="s">
        <v>200</v>
      </c>
      <c r="C66" s="165" t="s">
        <v>201</v>
      </c>
      <c r="D66" s="166"/>
      <c r="E66" s="167"/>
      <c r="F66" s="199"/>
      <c r="G66" s="168"/>
      <c r="H66" s="169"/>
      <c r="I66" s="169"/>
      <c r="O66" s="170">
        <v>1</v>
      </c>
    </row>
    <row r="67" spans="1:104" ht="12.75">
      <c r="A67" s="171">
        <v>52</v>
      </c>
      <c r="B67" s="172" t="s">
        <v>202</v>
      </c>
      <c r="C67" s="173" t="s">
        <v>203</v>
      </c>
      <c r="D67" s="174" t="s">
        <v>97</v>
      </c>
      <c r="E67" s="175">
        <v>5.5</v>
      </c>
      <c r="F67" s="197"/>
      <c r="G67" s="176">
        <f>E67*F67</f>
        <v>0</v>
      </c>
      <c r="O67" s="170">
        <v>2</v>
      </c>
      <c r="AA67" s="146">
        <v>1</v>
      </c>
      <c r="AB67" s="146">
        <v>1</v>
      </c>
      <c r="AC67" s="146">
        <v>1</v>
      </c>
      <c r="AZ67" s="146">
        <v>1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1</v>
      </c>
      <c r="CZ67" s="146">
        <v>2.525</v>
      </c>
    </row>
    <row r="68" spans="1:104" ht="12.75">
      <c r="A68" s="171">
        <v>53</v>
      </c>
      <c r="B68" s="172" t="s">
        <v>204</v>
      </c>
      <c r="C68" s="173" t="s">
        <v>205</v>
      </c>
      <c r="D68" s="174" t="s">
        <v>61</v>
      </c>
      <c r="E68" s="175">
        <v>130</v>
      </c>
      <c r="F68" s="197"/>
      <c r="G68" s="176">
        <f>E68*F68</f>
        <v>0</v>
      </c>
      <c r="O68" s="170">
        <v>2</v>
      </c>
      <c r="AA68" s="146">
        <v>3</v>
      </c>
      <c r="AB68" s="146">
        <v>1</v>
      </c>
      <c r="AC68" s="146">
        <v>9990000</v>
      </c>
      <c r="AZ68" s="146">
        <v>1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3</v>
      </c>
      <c r="CB68" s="177">
        <v>1</v>
      </c>
      <c r="CZ68" s="146">
        <v>0</v>
      </c>
    </row>
    <row r="69" spans="1:57" ht="12.75">
      <c r="A69" s="178"/>
      <c r="B69" s="179" t="s">
        <v>77</v>
      </c>
      <c r="C69" s="180" t="str">
        <f>CONCATENATE(B66," ",C66)</f>
        <v>27 Základy-bet.opěrné konstrukce</v>
      </c>
      <c r="D69" s="181"/>
      <c r="E69" s="182"/>
      <c r="F69" s="198"/>
      <c r="G69" s="183">
        <f>SUM(G66:G68)</f>
        <v>0</v>
      </c>
      <c r="O69" s="170">
        <v>4</v>
      </c>
      <c r="BA69" s="184">
        <f>SUM(BA66:BA68)</f>
        <v>0</v>
      </c>
      <c r="BB69" s="184">
        <f>SUM(BB66:BB68)</f>
        <v>0</v>
      </c>
      <c r="BC69" s="184">
        <f>SUM(BC66:BC68)</f>
        <v>0</v>
      </c>
      <c r="BD69" s="184">
        <f>SUM(BD66:BD68)</f>
        <v>0</v>
      </c>
      <c r="BE69" s="184">
        <f>SUM(BE66:BE68)</f>
        <v>0</v>
      </c>
    </row>
    <row r="70" spans="1:15" ht="12.75">
      <c r="A70" s="163" t="s">
        <v>74</v>
      </c>
      <c r="B70" s="164" t="s">
        <v>206</v>
      </c>
      <c r="C70" s="165" t="s">
        <v>207</v>
      </c>
      <c r="D70" s="166"/>
      <c r="E70" s="167"/>
      <c r="F70" s="199"/>
      <c r="G70" s="168"/>
      <c r="H70" s="169"/>
      <c r="I70" s="169"/>
      <c r="O70" s="170">
        <v>1</v>
      </c>
    </row>
    <row r="71" spans="1:104" ht="12.75">
      <c r="A71" s="171">
        <v>54</v>
      </c>
      <c r="B71" s="172" t="s">
        <v>208</v>
      </c>
      <c r="C71" s="173" t="s">
        <v>209</v>
      </c>
      <c r="D71" s="174" t="s">
        <v>133</v>
      </c>
      <c r="E71" s="175">
        <v>332</v>
      </c>
      <c r="F71" s="197"/>
      <c r="G71" s="176">
        <f>E71*F71</f>
        <v>0</v>
      </c>
      <c r="O71" s="170">
        <v>2</v>
      </c>
      <c r="AA71" s="146">
        <v>1</v>
      </c>
      <c r="AB71" s="146">
        <v>1</v>
      </c>
      <c r="AC71" s="146">
        <v>1</v>
      </c>
      <c r="AZ71" s="146">
        <v>1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</v>
      </c>
      <c r="CB71" s="177">
        <v>1</v>
      </c>
      <c r="CZ71" s="146">
        <v>0.00102</v>
      </c>
    </row>
    <row r="72" spans="1:57" ht="12.75">
      <c r="A72" s="178"/>
      <c r="B72" s="179" t="s">
        <v>77</v>
      </c>
      <c r="C72" s="180" t="str">
        <f>CONCATENATE(B70," ",C70)</f>
        <v>28 Zpevňování hornin a konstrukcí-kotvy</v>
      </c>
      <c r="D72" s="181"/>
      <c r="E72" s="182"/>
      <c r="F72" s="198"/>
      <c r="G72" s="183">
        <f>SUM(G70:G71)</f>
        <v>0</v>
      </c>
      <c r="O72" s="170">
        <v>4</v>
      </c>
      <c r="BA72" s="184">
        <f>SUM(BA70:BA71)</f>
        <v>0</v>
      </c>
      <c r="BB72" s="184">
        <f>SUM(BB70:BB71)</f>
        <v>0</v>
      </c>
      <c r="BC72" s="184">
        <f>SUM(BC70:BC71)</f>
        <v>0</v>
      </c>
      <c r="BD72" s="184">
        <f>SUM(BD70:BD71)</f>
        <v>0</v>
      </c>
      <c r="BE72" s="184">
        <f>SUM(BE70:BE71)</f>
        <v>0</v>
      </c>
    </row>
    <row r="73" spans="1:15" ht="12.75">
      <c r="A73" s="163" t="s">
        <v>74</v>
      </c>
      <c r="B73" s="164" t="s">
        <v>210</v>
      </c>
      <c r="C73" s="165" t="s">
        <v>211</v>
      </c>
      <c r="D73" s="166"/>
      <c r="E73" s="167"/>
      <c r="F73" s="199"/>
      <c r="G73" s="168"/>
      <c r="H73" s="169"/>
      <c r="I73" s="169"/>
      <c r="O73" s="170">
        <v>1</v>
      </c>
    </row>
    <row r="74" spans="1:104" ht="12.75">
      <c r="A74" s="171">
        <v>55</v>
      </c>
      <c r="B74" s="172" t="s">
        <v>212</v>
      </c>
      <c r="C74" s="173" t="s">
        <v>213</v>
      </c>
      <c r="D74" s="174" t="s">
        <v>179</v>
      </c>
      <c r="E74" s="175">
        <v>2</v>
      </c>
      <c r="F74" s="197"/>
      <c r="G74" s="176">
        <f>E74*F74</f>
        <v>0</v>
      </c>
      <c r="O74" s="170">
        <v>2</v>
      </c>
      <c r="AA74" s="146">
        <v>1</v>
      </c>
      <c r="AB74" s="146">
        <v>1</v>
      </c>
      <c r="AC74" s="146">
        <v>1</v>
      </c>
      <c r="AZ74" s="146">
        <v>1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1</v>
      </c>
      <c r="CB74" s="177">
        <v>1</v>
      </c>
      <c r="CZ74" s="146">
        <v>2.35285</v>
      </c>
    </row>
    <row r="75" spans="1:57" ht="12.75">
      <c r="A75" s="178"/>
      <c r="B75" s="179" t="s">
        <v>77</v>
      </c>
      <c r="C75" s="180" t="str">
        <f>CONCATENATE(B73," ",C73)</f>
        <v>8 Trubní vedení</v>
      </c>
      <c r="D75" s="181"/>
      <c r="E75" s="182"/>
      <c r="F75" s="198"/>
      <c r="G75" s="183">
        <f>SUM(G73:G74)</f>
        <v>0</v>
      </c>
      <c r="O75" s="170">
        <v>4</v>
      </c>
      <c r="BA75" s="184">
        <f>SUM(BA73:BA74)</f>
        <v>0</v>
      </c>
      <c r="BB75" s="184">
        <f>SUM(BB73:BB74)</f>
        <v>0</v>
      </c>
      <c r="BC75" s="184">
        <f>SUM(BC73:BC74)</f>
        <v>0</v>
      </c>
      <c r="BD75" s="184">
        <f>SUM(BD73:BD74)</f>
        <v>0</v>
      </c>
      <c r="BE75" s="184">
        <f>SUM(BE73:BE74)</f>
        <v>0</v>
      </c>
    </row>
    <row r="76" spans="1:15" ht="12.75">
      <c r="A76" s="163" t="s">
        <v>74</v>
      </c>
      <c r="B76" s="164" t="s">
        <v>214</v>
      </c>
      <c r="C76" s="165" t="s">
        <v>215</v>
      </c>
      <c r="D76" s="166"/>
      <c r="E76" s="167"/>
      <c r="F76" s="199"/>
      <c r="G76" s="168"/>
      <c r="H76" s="169"/>
      <c r="I76" s="169"/>
      <c r="O76" s="170">
        <v>1</v>
      </c>
    </row>
    <row r="77" spans="1:104" ht="12.75">
      <c r="A77" s="171">
        <v>56</v>
      </c>
      <c r="B77" s="172" t="s">
        <v>216</v>
      </c>
      <c r="C77" s="173" t="s">
        <v>217</v>
      </c>
      <c r="D77" s="174" t="s">
        <v>106</v>
      </c>
      <c r="E77" s="175">
        <v>978.264608</v>
      </c>
      <c r="F77" s="197"/>
      <c r="G77" s="176">
        <f>E77*F77</f>
        <v>0</v>
      </c>
      <c r="O77" s="170">
        <v>2</v>
      </c>
      <c r="AA77" s="146">
        <v>7</v>
      </c>
      <c r="AB77" s="146">
        <v>1</v>
      </c>
      <c r="AC77" s="146">
        <v>2</v>
      </c>
      <c r="AZ77" s="146">
        <v>1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7</v>
      </c>
      <c r="CB77" s="177">
        <v>1</v>
      </c>
      <c r="CZ77" s="146">
        <v>0</v>
      </c>
    </row>
    <row r="78" spans="1:57" ht="12.75">
      <c r="A78" s="178"/>
      <c r="B78" s="179" t="s">
        <v>77</v>
      </c>
      <c r="C78" s="180" t="str">
        <f>CONCATENATE(B76," ",C76)</f>
        <v>99 Staveništní přesun hmot</v>
      </c>
      <c r="D78" s="181"/>
      <c r="E78" s="182"/>
      <c r="F78" s="198"/>
      <c r="G78" s="183">
        <f>SUM(G76:G77)</f>
        <v>0</v>
      </c>
      <c r="O78" s="170">
        <v>4</v>
      </c>
      <c r="BA78" s="184">
        <f>SUM(BA76:BA77)</f>
        <v>0</v>
      </c>
      <c r="BB78" s="184">
        <f>SUM(BB76:BB77)</f>
        <v>0</v>
      </c>
      <c r="BC78" s="184">
        <f>SUM(BC76:BC77)</f>
        <v>0</v>
      </c>
      <c r="BD78" s="184">
        <f>SUM(BD76:BD77)</f>
        <v>0</v>
      </c>
      <c r="BE78" s="184">
        <f>SUM(BE76:BE77)</f>
        <v>0</v>
      </c>
    </row>
    <row r="79" spans="1:15" ht="12.75">
      <c r="A79" s="163" t="s">
        <v>74</v>
      </c>
      <c r="B79" s="164" t="s">
        <v>218</v>
      </c>
      <c r="C79" s="165" t="s">
        <v>219</v>
      </c>
      <c r="D79" s="166"/>
      <c r="E79" s="167"/>
      <c r="F79" s="199"/>
      <c r="G79" s="168"/>
      <c r="H79" s="169"/>
      <c r="I79" s="169"/>
      <c r="O79" s="170">
        <v>1</v>
      </c>
    </row>
    <row r="80" spans="1:104" ht="22.5">
      <c r="A80" s="171">
        <v>57</v>
      </c>
      <c r="B80" s="172" t="s">
        <v>220</v>
      </c>
      <c r="C80" s="173" t="s">
        <v>221</v>
      </c>
      <c r="D80" s="174" t="s">
        <v>113</v>
      </c>
      <c r="E80" s="175">
        <v>390</v>
      </c>
      <c r="F80" s="197"/>
      <c r="G80" s="176">
        <f>E80*F80</f>
        <v>0</v>
      </c>
      <c r="O80" s="170">
        <v>2</v>
      </c>
      <c r="AA80" s="146">
        <v>1</v>
      </c>
      <c r="AB80" s="146">
        <v>7</v>
      </c>
      <c r="AC80" s="146">
        <v>7</v>
      </c>
      <c r="AZ80" s="146">
        <v>2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7</v>
      </c>
      <c r="CZ80" s="146">
        <v>0.0004</v>
      </c>
    </row>
    <row r="81" spans="1:104" ht="12.75">
      <c r="A81" s="171">
        <v>58</v>
      </c>
      <c r="B81" s="172" t="s">
        <v>222</v>
      </c>
      <c r="C81" s="173" t="s">
        <v>223</v>
      </c>
      <c r="D81" s="174" t="s">
        <v>106</v>
      </c>
      <c r="E81" s="175">
        <v>0.156</v>
      </c>
      <c r="F81" s="197"/>
      <c r="G81" s="176">
        <f>E81*F81</f>
        <v>0</v>
      </c>
      <c r="O81" s="170">
        <v>2</v>
      </c>
      <c r="AA81" s="146">
        <v>7</v>
      </c>
      <c r="AB81" s="146">
        <v>1001</v>
      </c>
      <c r="AC81" s="146">
        <v>5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7">
        <v>7</v>
      </c>
      <c r="CB81" s="177">
        <v>1001</v>
      </c>
      <c r="CZ81" s="146">
        <v>0</v>
      </c>
    </row>
    <row r="82" spans="1:57" ht="12.75">
      <c r="A82" s="178"/>
      <c r="B82" s="179" t="s">
        <v>77</v>
      </c>
      <c r="C82" s="180" t="str">
        <f>CONCATENATE(B79," ",C79)</f>
        <v>711 Izolace proti vodě</v>
      </c>
      <c r="D82" s="181"/>
      <c r="E82" s="182"/>
      <c r="F82" s="198"/>
      <c r="G82" s="183">
        <f>SUM(G79:G81)</f>
        <v>0</v>
      </c>
      <c r="O82" s="170">
        <v>4</v>
      </c>
      <c r="BA82" s="184">
        <f>SUM(BA79:BA81)</f>
        <v>0</v>
      </c>
      <c r="BB82" s="184">
        <f>SUM(BB79:BB81)</f>
        <v>0</v>
      </c>
      <c r="BC82" s="184">
        <f>SUM(BC79:BC81)</f>
        <v>0</v>
      </c>
      <c r="BD82" s="184">
        <f>SUM(BD79:BD81)</f>
        <v>0</v>
      </c>
      <c r="BE82" s="184">
        <f>SUM(BE79:BE81)</f>
        <v>0</v>
      </c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spans="1:7" ht="12.75">
      <c r="A106" s="185"/>
      <c r="B106" s="185"/>
      <c r="C106" s="185"/>
      <c r="D106" s="185"/>
      <c r="E106" s="185"/>
      <c r="F106" s="185"/>
      <c r="G106" s="185"/>
    </row>
    <row r="107" spans="1:7" ht="12.75">
      <c r="A107" s="185"/>
      <c r="B107" s="185"/>
      <c r="C107" s="185"/>
      <c r="D107" s="185"/>
      <c r="E107" s="185"/>
      <c r="F107" s="185"/>
      <c r="G107" s="185"/>
    </row>
    <row r="108" spans="1:7" ht="12.75">
      <c r="A108" s="185"/>
      <c r="B108" s="185"/>
      <c r="C108" s="185"/>
      <c r="D108" s="185"/>
      <c r="E108" s="185"/>
      <c r="F108" s="185"/>
      <c r="G108" s="185"/>
    </row>
    <row r="109" spans="1:7" ht="12.75">
      <c r="A109" s="185"/>
      <c r="B109" s="185"/>
      <c r="C109" s="185"/>
      <c r="D109" s="185"/>
      <c r="E109" s="185"/>
      <c r="F109" s="185"/>
      <c r="G109" s="185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spans="1:2" ht="12.75">
      <c r="A141" s="186"/>
      <c r="B141" s="186"/>
    </row>
    <row r="142" spans="1:7" ht="12.75">
      <c r="A142" s="185"/>
      <c r="B142" s="185"/>
      <c r="C142" s="188"/>
      <c r="D142" s="188"/>
      <c r="E142" s="189"/>
      <c r="F142" s="188"/>
      <c r="G142" s="190"/>
    </row>
    <row r="143" spans="1:7" ht="12.75">
      <c r="A143" s="191"/>
      <c r="B143" s="191"/>
      <c r="C143" s="185"/>
      <c r="D143" s="185"/>
      <c r="E143" s="192"/>
      <c r="F143" s="185"/>
      <c r="G143" s="185"/>
    </row>
    <row r="144" spans="1:7" ht="12.75">
      <c r="A144" s="185"/>
      <c r="B144" s="185"/>
      <c r="C144" s="185"/>
      <c r="D144" s="185"/>
      <c r="E144" s="192"/>
      <c r="F144" s="185"/>
      <c r="G144" s="185"/>
    </row>
    <row r="145" spans="1:7" ht="12.75">
      <c r="A145" s="185"/>
      <c r="B145" s="185"/>
      <c r="C145" s="185"/>
      <c r="D145" s="185"/>
      <c r="E145" s="192"/>
      <c r="F145" s="185"/>
      <c r="G145" s="185"/>
    </row>
    <row r="146" spans="1:7" ht="12.75">
      <c r="A146" s="185"/>
      <c r="B146" s="185"/>
      <c r="C146" s="185"/>
      <c r="D146" s="185"/>
      <c r="E146" s="192"/>
      <c r="F146" s="185"/>
      <c r="G146" s="185"/>
    </row>
    <row r="147" spans="1:7" ht="12.75">
      <c r="A147" s="185"/>
      <c r="B147" s="185"/>
      <c r="C147" s="185"/>
      <c r="D147" s="185"/>
      <c r="E147" s="192"/>
      <c r="F147" s="185"/>
      <c r="G147" s="185"/>
    </row>
    <row r="148" spans="1:7" ht="12.75">
      <c r="A148" s="185"/>
      <c r="B148" s="185"/>
      <c r="C148" s="185"/>
      <c r="D148" s="185"/>
      <c r="E148" s="192"/>
      <c r="F148" s="185"/>
      <c r="G148" s="185"/>
    </row>
    <row r="149" spans="1:7" ht="12.75">
      <c r="A149" s="185"/>
      <c r="B149" s="185"/>
      <c r="C149" s="185"/>
      <c r="D149" s="185"/>
      <c r="E149" s="192"/>
      <c r="F149" s="185"/>
      <c r="G149" s="185"/>
    </row>
    <row r="150" spans="1:7" ht="12.75">
      <c r="A150" s="185"/>
      <c r="B150" s="185"/>
      <c r="C150" s="185"/>
      <c r="D150" s="185"/>
      <c r="E150" s="192"/>
      <c r="F150" s="185"/>
      <c r="G150" s="185"/>
    </row>
    <row r="151" spans="1:7" ht="12.75">
      <c r="A151" s="185"/>
      <c r="B151" s="185"/>
      <c r="C151" s="185"/>
      <c r="D151" s="185"/>
      <c r="E151" s="192"/>
      <c r="F151" s="185"/>
      <c r="G151" s="185"/>
    </row>
    <row r="152" spans="1:7" ht="12.75">
      <c r="A152" s="185"/>
      <c r="B152" s="185"/>
      <c r="C152" s="185"/>
      <c r="D152" s="185"/>
      <c r="E152" s="192"/>
      <c r="F152" s="185"/>
      <c r="G152" s="185"/>
    </row>
    <row r="153" spans="1:7" ht="12.75">
      <c r="A153" s="185"/>
      <c r="B153" s="185"/>
      <c r="C153" s="185"/>
      <c r="D153" s="185"/>
      <c r="E153" s="192"/>
      <c r="F153" s="185"/>
      <c r="G153" s="185"/>
    </row>
    <row r="154" spans="1:7" ht="12.75">
      <c r="A154" s="185"/>
      <c r="B154" s="185"/>
      <c r="C154" s="185"/>
      <c r="D154" s="185"/>
      <c r="E154" s="192"/>
      <c r="F154" s="185"/>
      <c r="G154" s="185"/>
    </row>
    <row r="155" spans="1:7" ht="12.75">
      <c r="A155" s="185"/>
      <c r="B155" s="185"/>
      <c r="C155" s="185"/>
      <c r="D155" s="185"/>
      <c r="E155" s="192"/>
      <c r="F155" s="185"/>
      <c r="G155" s="185"/>
    </row>
  </sheetData>
  <sheetProtection password="A155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Fundos</dc:creator>
  <cp:keywords/>
  <dc:description/>
  <cp:lastModifiedBy>Fundos</cp:lastModifiedBy>
  <dcterms:created xsi:type="dcterms:W3CDTF">2014-12-04T07:27:30Z</dcterms:created>
  <dcterms:modified xsi:type="dcterms:W3CDTF">2014-12-04T08:33:58Z</dcterms:modified>
  <cp:category/>
  <cp:version/>
  <cp:contentType/>
  <cp:contentStatus/>
</cp:coreProperties>
</file>